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2869792-4684-41FB-872C-4F645C5198B3}" xr6:coauthVersionLast="47" xr6:coauthVersionMax="47" xr10:uidLastSave="{00000000-0000-0000-0000-000000000000}"/>
  <bookViews>
    <workbookView xWindow="-120" yWindow="-120" windowWidth="20730" windowHeight="11040" tabRatio="816" xr2:uid="{00000000-000D-0000-FFFF-FFFF00000000}"/>
  </bookViews>
  <sheets>
    <sheet name="Consultas" sheetId="2" r:id="rId1"/>
    <sheet name="NOMENCLADOR AMBULATORIO" sheetId="11" r:id="rId2"/>
    <sheet name="88 liv-Pes.Doppler-TAC-RNM" sheetId="15" r:id="rId3"/>
    <sheet name="88 Pesados MN" sheetId="16" r:id="rId4"/>
    <sheet name="FACTORES DE CORRECCIÓN" sheetId="10" r:id="rId5"/>
  </sheets>
  <definedNames>
    <definedName name="_xlnm.Print_Area" localSheetId="3">'88 Pesados MN'!$A$6:$DB$97</definedName>
    <definedName name="_xlnm.Print_Area" localSheetId="0">Consultas!$A$1:$D$4</definedName>
    <definedName name="_xlnm.Print_Titles" localSheetId="3">'88 Pesados MN'!$7:$9</definedName>
  </definedNames>
  <calcPr calcId="181029"/>
</workbook>
</file>

<file path=xl/calcChain.xml><?xml version="1.0" encoding="utf-8"?>
<calcChain xmlns="http://schemas.openxmlformats.org/spreadsheetml/2006/main">
  <c r="DA97" i="16" l="1"/>
  <c r="DF97" i="16" s="1"/>
  <c r="CX97" i="16"/>
  <c r="DE97" i="16" s="1"/>
  <c r="CV97" i="16"/>
  <c r="CH97" i="16"/>
  <c r="CJ97" i="16" s="1"/>
  <c r="CD97" i="16"/>
  <c r="CC97" i="16"/>
  <c r="CO97" i="16" s="1"/>
  <c r="CB97" i="16"/>
  <c r="CA97" i="16"/>
  <c r="BZ97" i="16"/>
  <c r="CL97" i="16" s="1"/>
  <c r="CN97" i="16" s="1"/>
  <c r="BY97" i="16"/>
  <c r="DE96" i="16"/>
  <c r="DA96" i="16"/>
  <c r="DF96" i="16" s="1"/>
  <c r="CX96" i="16"/>
  <c r="CV96" i="16"/>
  <c r="CJ96" i="16"/>
  <c r="CH96" i="16"/>
  <c r="CD96" i="16"/>
  <c r="CC96" i="16"/>
  <c r="CO96" i="16" s="1"/>
  <c r="CB96" i="16"/>
  <c r="CA96" i="16"/>
  <c r="BZ96" i="16"/>
  <c r="CL96" i="16" s="1"/>
  <c r="CN96" i="16" s="1"/>
  <c r="BY96" i="16"/>
  <c r="DE95" i="16"/>
  <c r="DA95" i="16"/>
  <c r="DF95" i="16" s="1"/>
  <c r="CX95" i="16"/>
  <c r="CV95" i="16"/>
  <c r="CH95" i="16"/>
  <c r="CJ95" i="16" s="1"/>
  <c r="CD95" i="16"/>
  <c r="CC95" i="16"/>
  <c r="CO95" i="16" s="1"/>
  <c r="CB95" i="16"/>
  <c r="CA95" i="16"/>
  <c r="BZ95" i="16"/>
  <c r="CL95" i="16" s="1"/>
  <c r="CN95" i="16" s="1"/>
  <c r="BY95" i="16"/>
  <c r="DA94" i="16"/>
  <c r="DF94" i="16" s="1"/>
  <c r="CX94" i="16"/>
  <c r="DE94" i="16" s="1"/>
  <c r="CV94" i="16"/>
  <c r="CH94" i="16"/>
  <c r="CJ94" i="16" s="1"/>
  <c r="CD94" i="16"/>
  <c r="CC94" i="16"/>
  <c r="CO94" i="16" s="1"/>
  <c r="CB94" i="16"/>
  <c r="CA94" i="16"/>
  <c r="BZ94" i="16"/>
  <c r="CL94" i="16" s="1"/>
  <c r="CN94" i="16" s="1"/>
  <c r="CP94" i="16" s="1"/>
  <c r="BY94" i="16"/>
  <c r="DA93" i="16"/>
  <c r="DF93" i="16" s="1"/>
  <c r="CX93" i="16"/>
  <c r="DE93" i="16" s="1"/>
  <c r="CV93" i="16"/>
  <c r="CH93" i="16"/>
  <c r="CJ93" i="16" s="1"/>
  <c r="CD93" i="16"/>
  <c r="CC93" i="16"/>
  <c r="CO93" i="16" s="1"/>
  <c r="CB93" i="16"/>
  <c r="CA93" i="16"/>
  <c r="BZ93" i="16"/>
  <c r="CL93" i="16" s="1"/>
  <c r="CN93" i="16" s="1"/>
  <c r="CP93" i="16" s="1"/>
  <c r="BY93" i="16"/>
  <c r="DA92" i="16"/>
  <c r="DF92" i="16" s="1"/>
  <c r="CX92" i="16"/>
  <c r="DE92" i="16" s="1"/>
  <c r="CV92" i="16"/>
  <c r="CJ92" i="16"/>
  <c r="CH92" i="16"/>
  <c r="CD92" i="16"/>
  <c r="CC92" i="16"/>
  <c r="CO92" i="16" s="1"/>
  <c r="CB92" i="16"/>
  <c r="CA92" i="16"/>
  <c r="BZ92" i="16"/>
  <c r="CL92" i="16" s="1"/>
  <c r="CN92" i="16" s="1"/>
  <c r="BY92" i="16"/>
  <c r="DE91" i="16"/>
  <c r="DA91" i="16"/>
  <c r="DF91" i="16" s="1"/>
  <c r="CX91" i="16"/>
  <c r="CV91" i="16"/>
  <c r="CP91" i="16"/>
  <c r="CL91" i="16"/>
  <c r="CN91" i="16" s="1"/>
  <c r="CJ91" i="16"/>
  <c r="CH91" i="16"/>
  <c r="CD91" i="16"/>
  <c r="CC91" i="16"/>
  <c r="CO91" i="16" s="1"/>
  <c r="CB91" i="16"/>
  <c r="CA91" i="16"/>
  <c r="BZ91" i="16"/>
  <c r="BY91" i="16"/>
  <c r="DA90" i="16"/>
  <c r="DF90" i="16" s="1"/>
  <c r="CX90" i="16"/>
  <c r="DE90" i="16" s="1"/>
  <c r="CV90" i="16"/>
  <c r="CL90" i="16"/>
  <c r="CN90" i="16" s="1"/>
  <c r="CH90" i="16"/>
  <c r="CJ90" i="16" s="1"/>
  <c r="CD90" i="16"/>
  <c r="CC90" i="16"/>
  <c r="CO90" i="16" s="1"/>
  <c r="CB90" i="16"/>
  <c r="CA90" i="16"/>
  <c r="BZ90" i="16"/>
  <c r="BY90" i="16"/>
  <c r="DA89" i="16"/>
  <c r="DF89" i="16" s="1"/>
  <c r="CX89" i="16"/>
  <c r="DE89" i="16" s="1"/>
  <c r="CV89" i="16"/>
  <c r="CO89" i="16"/>
  <c r="CN89" i="16"/>
  <c r="CH89" i="16"/>
  <c r="CJ89" i="16" s="1"/>
  <c r="CD89" i="16"/>
  <c r="CC89" i="16"/>
  <c r="CB89" i="16"/>
  <c r="CA89" i="16"/>
  <c r="BZ89" i="16"/>
  <c r="CL89" i="16" s="1"/>
  <c r="BY89" i="16"/>
  <c r="DA88" i="16"/>
  <c r="DF88" i="16" s="1"/>
  <c r="CX88" i="16"/>
  <c r="DE88" i="16" s="1"/>
  <c r="CV88" i="16"/>
  <c r="CO88" i="16"/>
  <c r="CJ88" i="16"/>
  <c r="CH88" i="16"/>
  <c r="CD88" i="16"/>
  <c r="CC88" i="16"/>
  <c r="CB88" i="16"/>
  <c r="CA88" i="16"/>
  <c r="BZ88" i="16"/>
  <c r="CL88" i="16" s="1"/>
  <c r="CN88" i="16" s="1"/>
  <c r="BY88" i="16"/>
  <c r="DE87" i="16"/>
  <c r="DA87" i="16"/>
  <c r="DF87" i="16" s="1"/>
  <c r="CX87" i="16"/>
  <c r="CV87" i="16"/>
  <c r="CL87" i="16"/>
  <c r="CN87" i="16" s="1"/>
  <c r="CH87" i="16"/>
  <c r="CJ87" i="16" s="1"/>
  <c r="CD87" i="16"/>
  <c r="CC87" i="16"/>
  <c r="CO87" i="16" s="1"/>
  <c r="CB87" i="16"/>
  <c r="CA87" i="16"/>
  <c r="BZ87" i="16"/>
  <c r="BY87" i="16"/>
  <c r="DE86" i="16"/>
  <c r="DA86" i="16"/>
  <c r="DF86" i="16" s="1"/>
  <c r="CX86" i="16"/>
  <c r="CV86" i="16"/>
  <c r="CH86" i="16"/>
  <c r="CJ86" i="16" s="1"/>
  <c r="CD86" i="16"/>
  <c r="CC86" i="16"/>
  <c r="CO86" i="16" s="1"/>
  <c r="CB86" i="16"/>
  <c r="CA86" i="16"/>
  <c r="BZ86" i="16"/>
  <c r="CL86" i="16" s="1"/>
  <c r="CN86" i="16" s="1"/>
  <c r="DF85" i="16"/>
  <c r="DE85" i="16"/>
  <c r="DD85" i="16"/>
  <c r="AN85" i="16"/>
  <c r="AM85" i="16"/>
  <c r="AK85" i="16"/>
  <c r="AI85" i="16"/>
  <c r="AJ85" i="16" s="1"/>
  <c r="AL85" i="16" s="1"/>
  <c r="AH85" i="16"/>
  <c r="T85" i="16"/>
  <c r="Q85" i="16"/>
  <c r="V85" i="16" s="1"/>
  <c r="O85" i="16"/>
  <c r="N85" i="16"/>
  <c r="T84" i="16"/>
  <c r="O84" i="16"/>
  <c r="L84" i="16"/>
  <c r="J84" i="16"/>
  <c r="I84" i="16"/>
  <c r="L83" i="16"/>
  <c r="Q83" i="16" s="1"/>
  <c r="K83" i="16"/>
  <c r="M83" i="16" s="1"/>
  <c r="J83" i="16"/>
  <c r="O83" i="16" s="1"/>
  <c r="I83" i="16"/>
  <c r="N83" i="16" s="1"/>
  <c r="S83" i="16" s="1"/>
  <c r="AC83" i="16" s="1"/>
  <c r="AH83" i="16" s="1"/>
  <c r="Q82" i="16"/>
  <c r="O82" i="16"/>
  <c r="L82" i="16"/>
  <c r="J82" i="16"/>
  <c r="I82" i="16"/>
  <c r="N82" i="16" s="1"/>
  <c r="S82" i="16" s="1"/>
  <c r="AC82" i="16" s="1"/>
  <c r="N81" i="16"/>
  <c r="S81" i="16" s="1"/>
  <c r="AC81" i="16" s="1"/>
  <c r="AH81" i="16" s="1"/>
  <c r="L81" i="16"/>
  <c r="Q81" i="16" s="1"/>
  <c r="V81" i="16" s="1"/>
  <c r="J81" i="16"/>
  <c r="K81" i="16" s="1"/>
  <c r="M81" i="16" s="1"/>
  <c r="I81" i="16"/>
  <c r="AC80" i="16"/>
  <c r="L80" i="16"/>
  <c r="J80" i="16"/>
  <c r="I80" i="16"/>
  <c r="N80" i="16" s="1"/>
  <c r="S80" i="16" s="1"/>
  <c r="DF79" i="16"/>
  <c r="DE79" i="16"/>
  <c r="DD79" i="16"/>
  <c r="AN79" i="16"/>
  <c r="AK79" i="16"/>
  <c r="AI79" i="16"/>
  <c r="AH79" i="16"/>
  <c r="AM79" i="16" s="1"/>
  <c r="Q79" i="16"/>
  <c r="V79" i="16" s="1"/>
  <c r="O79" i="16"/>
  <c r="N79" i="16"/>
  <c r="S79" i="16" s="1"/>
  <c r="CY78" i="16"/>
  <c r="L78" i="16"/>
  <c r="J78" i="16"/>
  <c r="O78" i="16" s="1"/>
  <c r="I78" i="16"/>
  <c r="N78" i="16" s="1"/>
  <c r="S78" i="16" s="1"/>
  <c r="AC78" i="16" s="1"/>
  <c r="CY77" i="16"/>
  <c r="L77" i="16"/>
  <c r="J77" i="16"/>
  <c r="I77" i="16"/>
  <c r="N77" i="16" s="1"/>
  <c r="S77" i="16" s="1"/>
  <c r="AC77" i="16" s="1"/>
  <c r="AH77" i="16" s="1"/>
  <c r="CY76" i="16"/>
  <c r="N76" i="16"/>
  <c r="S76" i="16" s="1"/>
  <c r="AC76" i="16" s="1"/>
  <c r="AH76" i="16" s="1"/>
  <c r="L76" i="16"/>
  <c r="J76" i="16"/>
  <c r="K76" i="16" s="1"/>
  <c r="I76" i="16"/>
  <c r="CY75" i="16"/>
  <c r="L75" i="16"/>
  <c r="J75" i="16"/>
  <c r="I75" i="16"/>
  <c r="N75" i="16" s="1"/>
  <c r="S75" i="16" s="1"/>
  <c r="AC75" i="16" s="1"/>
  <c r="AH75" i="16" s="1"/>
  <c r="CY74" i="16"/>
  <c r="N74" i="16"/>
  <c r="S74" i="16" s="1"/>
  <c r="AC74" i="16" s="1"/>
  <c r="L74" i="16"/>
  <c r="Q74" i="16" s="1"/>
  <c r="V74" i="16" s="1"/>
  <c r="J74" i="16"/>
  <c r="I74" i="16"/>
  <c r="CY73" i="16"/>
  <c r="L73" i="16"/>
  <c r="K73" i="16"/>
  <c r="J73" i="16"/>
  <c r="O73" i="16" s="1"/>
  <c r="T73" i="16" s="1"/>
  <c r="I73" i="16"/>
  <c r="N73" i="16" s="1"/>
  <c r="S73" i="16" s="1"/>
  <c r="AC73" i="16" s="1"/>
  <c r="CY72" i="16"/>
  <c r="N72" i="16"/>
  <c r="S72" i="16" s="1"/>
  <c r="AC72" i="16" s="1"/>
  <c r="AH72" i="16" s="1"/>
  <c r="L72" i="16"/>
  <c r="Q72" i="16" s="1"/>
  <c r="V72" i="16" s="1"/>
  <c r="J72" i="16"/>
  <c r="I72" i="16"/>
  <c r="CY71" i="16"/>
  <c r="N71" i="16"/>
  <c r="S71" i="16" s="1"/>
  <c r="AC71" i="16" s="1"/>
  <c r="AH71" i="16" s="1"/>
  <c r="AM71" i="16" s="1"/>
  <c r="L71" i="16"/>
  <c r="J71" i="16"/>
  <c r="K71" i="16" s="1"/>
  <c r="I71" i="16"/>
  <c r="CY70" i="16"/>
  <c r="L70" i="16"/>
  <c r="J70" i="16"/>
  <c r="I70" i="16"/>
  <c r="N70" i="16" s="1"/>
  <c r="S70" i="16" s="1"/>
  <c r="AC70" i="16" s="1"/>
  <c r="CY69" i="16"/>
  <c r="L69" i="16"/>
  <c r="J69" i="16"/>
  <c r="K69" i="16" s="1"/>
  <c r="I69" i="16"/>
  <c r="N69" i="16" s="1"/>
  <c r="S69" i="16" s="1"/>
  <c r="AC69" i="16" s="1"/>
  <c r="DF68" i="16"/>
  <c r="DE68" i="16"/>
  <c r="DD68" i="16"/>
  <c r="AK68" i="16"/>
  <c r="AI68" i="16"/>
  <c r="AN68" i="16" s="1"/>
  <c r="AH68" i="16"/>
  <c r="S68" i="16"/>
  <c r="Q68" i="16"/>
  <c r="O68" i="16"/>
  <c r="T68" i="16" s="1"/>
  <c r="N68" i="16"/>
  <c r="CY67" i="16"/>
  <c r="BK67" i="16"/>
  <c r="BQ67" i="16" s="1"/>
  <c r="BW67" i="16" s="1"/>
  <c r="CC67" i="16" s="1"/>
  <c r="CO67" i="16" s="1"/>
  <c r="CU67" i="16" s="1"/>
  <c r="DF67" i="16" s="1"/>
  <c r="BE67" i="16"/>
  <c r="N67" i="16"/>
  <c r="S67" i="16" s="1"/>
  <c r="AC67" i="16" s="1"/>
  <c r="AH67" i="16" s="1"/>
  <c r="AM67" i="16" s="1"/>
  <c r="AR67" i="16" s="1"/>
  <c r="L67" i="16"/>
  <c r="K67" i="16"/>
  <c r="J67" i="16"/>
  <c r="O67" i="16" s="1"/>
  <c r="I67" i="16"/>
  <c r="CY66" i="16"/>
  <c r="Q66" i="16"/>
  <c r="O66" i="16"/>
  <c r="T66" i="16" s="1"/>
  <c r="L66" i="16"/>
  <c r="K66" i="16"/>
  <c r="J66" i="16"/>
  <c r="I66" i="16"/>
  <c r="N66" i="16" s="1"/>
  <c r="S66" i="16" s="1"/>
  <c r="AC66" i="16" s="1"/>
  <c r="CY65" i="16"/>
  <c r="L65" i="16"/>
  <c r="Q65" i="16" s="1"/>
  <c r="V65" i="16" s="1"/>
  <c r="J65" i="16"/>
  <c r="I65" i="16"/>
  <c r="N65" i="16" s="1"/>
  <c r="S65" i="16" s="1"/>
  <c r="AC65" i="16" s="1"/>
  <c r="CY64" i="16"/>
  <c r="L64" i="16"/>
  <c r="Q64" i="16" s="1"/>
  <c r="J64" i="16"/>
  <c r="O64" i="16" s="1"/>
  <c r="I64" i="16"/>
  <c r="N64" i="16" s="1"/>
  <c r="S64" i="16" s="1"/>
  <c r="AC64" i="16" s="1"/>
  <c r="AH64" i="16" s="1"/>
  <c r="DF63" i="16"/>
  <c r="DE63" i="16"/>
  <c r="DD63" i="16"/>
  <c r="AK63" i="16"/>
  <c r="AJ63" i="16"/>
  <c r="AL63" i="16" s="1"/>
  <c r="AI63" i="16"/>
  <c r="AH63" i="16"/>
  <c r="O63" i="16"/>
  <c r="L63" i="16"/>
  <c r="J63" i="16"/>
  <c r="I63" i="16"/>
  <c r="N63" i="16" s="1"/>
  <c r="S63" i="16" s="1"/>
  <c r="CY62" i="16"/>
  <c r="AH62" i="16"/>
  <c r="Q62" i="16"/>
  <c r="O62" i="16"/>
  <c r="L62" i="16"/>
  <c r="J62" i="16"/>
  <c r="K62" i="16" s="1"/>
  <c r="M62" i="16" s="1"/>
  <c r="I62" i="16"/>
  <c r="N62" i="16" s="1"/>
  <c r="S62" i="16" s="1"/>
  <c r="AC62" i="16" s="1"/>
  <c r="CY61" i="16"/>
  <c r="T61" i="16"/>
  <c r="AD61" i="16" s="1"/>
  <c r="AI61" i="16" s="1"/>
  <c r="AN61" i="16" s="1"/>
  <c r="AS61" i="16" s="1"/>
  <c r="AX61" i="16" s="1"/>
  <c r="BC61" i="16" s="1"/>
  <c r="BH61" i="16" s="1"/>
  <c r="BN61" i="16" s="1"/>
  <c r="BT61" i="16" s="1"/>
  <c r="BZ61" i="16" s="1"/>
  <c r="CF61" i="16" s="1"/>
  <c r="CL61" i="16" s="1"/>
  <c r="CR61" i="16" s="1"/>
  <c r="DE61" i="16" s="1"/>
  <c r="O61" i="16"/>
  <c r="L61" i="16"/>
  <c r="Q61" i="16" s="1"/>
  <c r="J61" i="16"/>
  <c r="I61" i="16"/>
  <c r="DF60" i="16"/>
  <c r="DE60" i="16"/>
  <c r="DD60" i="16"/>
  <c r="AK60" i="16"/>
  <c r="AI60" i="16"/>
  <c r="AH60" i="16"/>
  <c r="AJ60" i="16" s="1"/>
  <c r="S60" i="16"/>
  <c r="Q60" i="16"/>
  <c r="V60" i="16" s="1"/>
  <c r="O60" i="16"/>
  <c r="P60" i="16" s="1"/>
  <c r="R60" i="16" s="1"/>
  <c r="N60" i="16"/>
  <c r="CY59" i="16"/>
  <c r="L59" i="16"/>
  <c r="J59" i="16"/>
  <c r="O59" i="16" s="1"/>
  <c r="I59" i="16"/>
  <c r="N59" i="16" s="1"/>
  <c r="S59" i="16" s="1"/>
  <c r="AC59" i="16" s="1"/>
  <c r="CY58" i="16"/>
  <c r="L58" i="16"/>
  <c r="Q58" i="16" s="1"/>
  <c r="V58" i="16" s="1"/>
  <c r="AF58" i="16" s="1"/>
  <c r="J58" i="16"/>
  <c r="I58" i="16"/>
  <c r="N58" i="16" s="1"/>
  <c r="S58" i="16" s="1"/>
  <c r="AC58" i="16" s="1"/>
  <c r="CY57" i="16"/>
  <c r="L57" i="16"/>
  <c r="Q57" i="16" s="1"/>
  <c r="J57" i="16"/>
  <c r="O57" i="16" s="1"/>
  <c r="T57" i="16" s="1"/>
  <c r="I57" i="16"/>
  <c r="DF56" i="16"/>
  <c r="DE56" i="16"/>
  <c r="DD56" i="16"/>
  <c r="AK56" i="16"/>
  <c r="AI56" i="16"/>
  <c r="AH56" i="16"/>
  <c r="AJ56" i="16" s="1"/>
  <c r="AL56" i="16" s="1"/>
  <c r="Q56" i="16"/>
  <c r="V56" i="16" s="1"/>
  <c r="P56" i="16"/>
  <c r="R56" i="16" s="1"/>
  <c r="O56" i="16"/>
  <c r="T56" i="16" s="1"/>
  <c r="N56" i="16"/>
  <c r="S56" i="16" s="1"/>
  <c r="CY55" i="16"/>
  <c r="AC55" i="16"/>
  <c r="O55" i="16"/>
  <c r="T55" i="16" s="1"/>
  <c r="AD55" i="16" s="1"/>
  <c r="AI55" i="16" s="1"/>
  <c r="AN55" i="16" s="1"/>
  <c r="AS55" i="16" s="1"/>
  <c r="AX55" i="16" s="1"/>
  <c r="BC55" i="16" s="1"/>
  <c r="BH55" i="16" s="1"/>
  <c r="BN55" i="16" s="1"/>
  <c r="BT55" i="16" s="1"/>
  <c r="BZ55" i="16" s="1"/>
  <c r="CF55" i="16" s="1"/>
  <c r="CL55" i="16" s="1"/>
  <c r="CR55" i="16" s="1"/>
  <c r="DE55" i="16" s="1"/>
  <c r="L55" i="16"/>
  <c r="K55" i="16"/>
  <c r="J55" i="16"/>
  <c r="I55" i="16"/>
  <c r="N55" i="16" s="1"/>
  <c r="S55" i="16" s="1"/>
  <c r="CY54" i="16"/>
  <c r="L54" i="16"/>
  <c r="Q54" i="16" s="1"/>
  <c r="V54" i="16" s="1"/>
  <c r="J54" i="16"/>
  <c r="O54" i="16" s="1"/>
  <c r="I54" i="16"/>
  <c r="N54" i="16" s="1"/>
  <c r="S54" i="16" s="1"/>
  <c r="AC54" i="16" s="1"/>
  <c r="AH54" i="16" s="1"/>
  <c r="CY53" i="16"/>
  <c r="L53" i="16"/>
  <c r="J53" i="16"/>
  <c r="I53" i="16"/>
  <c r="N53" i="16" s="1"/>
  <c r="S53" i="16" s="1"/>
  <c r="AC53" i="16" s="1"/>
  <c r="CY52" i="16"/>
  <c r="L52" i="16"/>
  <c r="Q52" i="16" s="1"/>
  <c r="V52" i="16" s="1"/>
  <c r="AF52" i="16" s="1"/>
  <c r="J52" i="16"/>
  <c r="I52" i="16"/>
  <c r="N52" i="16" s="1"/>
  <c r="S52" i="16" s="1"/>
  <c r="AC52" i="16" s="1"/>
  <c r="CY51" i="16"/>
  <c r="O51" i="16"/>
  <c r="T51" i="16" s="1"/>
  <c r="AD51" i="16" s="1"/>
  <c r="AI51" i="16" s="1"/>
  <c r="AN51" i="16" s="1"/>
  <c r="AS51" i="16" s="1"/>
  <c r="AX51" i="16" s="1"/>
  <c r="BC51" i="16" s="1"/>
  <c r="BH51" i="16" s="1"/>
  <c r="BN51" i="16" s="1"/>
  <c r="BT51" i="16" s="1"/>
  <c r="BZ51" i="16" s="1"/>
  <c r="CF51" i="16" s="1"/>
  <c r="CL51" i="16" s="1"/>
  <c r="CR51" i="16" s="1"/>
  <c r="DE51" i="16" s="1"/>
  <c r="L51" i="16"/>
  <c r="Q51" i="16" s="1"/>
  <c r="J51" i="16"/>
  <c r="I51" i="16"/>
  <c r="CY50" i="16"/>
  <c r="L50" i="16"/>
  <c r="Q50" i="16" s="1"/>
  <c r="J50" i="16"/>
  <c r="O50" i="16" s="1"/>
  <c r="I50" i="16"/>
  <c r="N50" i="16" s="1"/>
  <c r="S50" i="16" s="1"/>
  <c r="AC50" i="16" s="1"/>
  <c r="AH50" i="16" s="1"/>
  <c r="AM50" i="16" s="1"/>
  <c r="DF49" i="16"/>
  <c r="DE49" i="16"/>
  <c r="DD49" i="16"/>
  <c r="AN49" i="16"/>
  <c r="AK49" i="16"/>
  <c r="AI49" i="16"/>
  <c r="AH49" i="16"/>
  <c r="Q49" i="16"/>
  <c r="V49" i="16" s="1"/>
  <c r="O49" i="16"/>
  <c r="T49" i="16" s="1"/>
  <c r="N49" i="16"/>
  <c r="L48" i="16"/>
  <c r="Q48" i="16" s="1"/>
  <c r="V48" i="16" s="1"/>
  <c r="AF48" i="16" s="1"/>
  <c r="J48" i="16"/>
  <c r="I48" i="16"/>
  <c r="N48" i="16" s="1"/>
  <c r="S48" i="16" s="1"/>
  <c r="AC48" i="16" s="1"/>
  <c r="BK47" i="16"/>
  <c r="BQ47" i="16" s="1"/>
  <c r="BW47" i="16" s="1"/>
  <c r="CC47" i="16" s="1"/>
  <c r="CO47" i="16" s="1"/>
  <c r="CU47" i="16" s="1"/>
  <c r="DF47" i="16" s="1"/>
  <c r="O47" i="16"/>
  <c r="L47" i="16"/>
  <c r="Q47" i="16" s="1"/>
  <c r="J47" i="16"/>
  <c r="I47" i="16"/>
  <c r="N47" i="16" s="1"/>
  <c r="S47" i="16" s="1"/>
  <c r="AC47" i="16" s="1"/>
  <c r="L46" i="16"/>
  <c r="Q46" i="16" s="1"/>
  <c r="V46" i="16" s="1"/>
  <c r="J46" i="16"/>
  <c r="I46" i="16"/>
  <c r="N46" i="16" s="1"/>
  <c r="S46" i="16" s="1"/>
  <c r="AC46" i="16" s="1"/>
  <c r="DF45" i="16"/>
  <c r="DE45" i="16"/>
  <c r="DD45" i="16"/>
  <c r="AM45" i="16"/>
  <c r="AK45" i="16"/>
  <c r="AI45" i="16"/>
  <c r="AN45" i="16" s="1"/>
  <c r="AH45" i="16"/>
  <c r="AJ45" i="16" s="1"/>
  <c r="AL45" i="16" s="1"/>
  <c r="Q45" i="16"/>
  <c r="V45" i="16" s="1"/>
  <c r="O45" i="16"/>
  <c r="N45" i="16"/>
  <c r="S45" i="16" s="1"/>
  <c r="T44" i="16"/>
  <c r="AD44" i="16" s="1"/>
  <c r="AI44" i="16" s="1"/>
  <c r="AN44" i="16" s="1"/>
  <c r="AS44" i="16" s="1"/>
  <c r="AX44" i="16" s="1"/>
  <c r="BC44" i="16" s="1"/>
  <c r="BH44" i="16" s="1"/>
  <c r="BN44" i="16" s="1"/>
  <c r="BT44" i="16" s="1"/>
  <c r="BZ44" i="16" s="1"/>
  <c r="CF44" i="16" s="1"/>
  <c r="CL44" i="16" s="1"/>
  <c r="CR44" i="16" s="1"/>
  <c r="CX44" i="16" s="1"/>
  <c r="DE44" i="16" s="1"/>
  <c r="O44" i="16"/>
  <c r="L44" i="16"/>
  <c r="Q44" i="16" s="1"/>
  <c r="J44" i="16"/>
  <c r="I44" i="16"/>
  <c r="DF43" i="16"/>
  <c r="DE43" i="16"/>
  <c r="DD43" i="16"/>
  <c r="AN43" i="16"/>
  <c r="AK43" i="16"/>
  <c r="AI43" i="16"/>
  <c r="AH43" i="16"/>
  <c r="T43" i="16"/>
  <c r="Q43" i="16"/>
  <c r="V43" i="16" s="1"/>
  <c r="O43" i="16"/>
  <c r="N43" i="16"/>
  <c r="L42" i="16"/>
  <c r="J42" i="16"/>
  <c r="I42" i="16"/>
  <c r="N42" i="16" s="1"/>
  <c r="S42" i="16" s="1"/>
  <c r="AC42" i="16" s="1"/>
  <c r="S41" i="16"/>
  <c r="AC41" i="16" s="1"/>
  <c r="L41" i="16"/>
  <c r="Q41" i="16" s="1"/>
  <c r="V41" i="16" s="1"/>
  <c r="J41" i="16"/>
  <c r="I41" i="16"/>
  <c r="N41" i="16" s="1"/>
  <c r="DF40" i="16"/>
  <c r="DE40" i="16"/>
  <c r="DD40" i="16"/>
  <c r="AN40" i="16"/>
  <c r="AK40" i="16"/>
  <c r="AI40" i="16"/>
  <c r="AH40" i="16"/>
  <c r="N40" i="16"/>
  <c r="S40" i="16" s="1"/>
  <c r="L40" i="16"/>
  <c r="J40" i="16"/>
  <c r="O40" i="16" s="1"/>
  <c r="T40" i="16" s="1"/>
  <c r="I40" i="16"/>
  <c r="K40" i="16" s="1"/>
  <c r="CY39" i="16"/>
  <c r="L39" i="16"/>
  <c r="Q39" i="16" s="1"/>
  <c r="V39" i="16" s="1"/>
  <c r="J39" i="16"/>
  <c r="I39" i="16"/>
  <c r="N39" i="16" s="1"/>
  <c r="S39" i="16" s="1"/>
  <c r="AC39" i="16" s="1"/>
  <c r="CY38" i="16"/>
  <c r="N38" i="16"/>
  <c r="S38" i="16" s="1"/>
  <c r="AC38" i="16" s="1"/>
  <c r="L38" i="16"/>
  <c r="J38" i="16"/>
  <c r="I38" i="16"/>
  <c r="CY37" i="16"/>
  <c r="L37" i="16"/>
  <c r="J37" i="16"/>
  <c r="I37" i="16"/>
  <c r="N37" i="16" s="1"/>
  <c r="S37" i="16" s="1"/>
  <c r="AC37" i="16" s="1"/>
  <c r="CY36" i="16"/>
  <c r="L36" i="16"/>
  <c r="Q36" i="16" s="1"/>
  <c r="J36" i="16"/>
  <c r="O36" i="16" s="1"/>
  <c r="I36" i="16"/>
  <c r="CY35" i="16"/>
  <c r="Q35" i="16"/>
  <c r="V35" i="16" s="1"/>
  <c r="O35" i="16"/>
  <c r="L35" i="16"/>
  <c r="J35" i="16"/>
  <c r="I35" i="16"/>
  <c r="CY34" i="16"/>
  <c r="O34" i="16"/>
  <c r="T34" i="16" s="1"/>
  <c r="L34" i="16"/>
  <c r="Q34" i="16" s="1"/>
  <c r="J34" i="16"/>
  <c r="I34" i="16"/>
  <c r="CY33" i="16"/>
  <c r="Q33" i="16"/>
  <c r="V33" i="16" s="1"/>
  <c r="AF33" i="16" s="1"/>
  <c r="L33" i="16"/>
  <c r="J33" i="16"/>
  <c r="O33" i="16" s="1"/>
  <c r="I33" i="16"/>
  <c r="N33" i="16" s="1"/>
  <c r="S33" i="16" s="1"/>
  <c r="AC33" i="16" s="1"/>
  <c r="CY32" i="16"/>
  <c r="O32" i="16"/>
  <c r="T32" i="16" s="1"/>
  <c r="L32" i="16"/>
  <c r="Q32" i="16" s="1"/>
  <c r="J32" i="16"/>
  <c r="I32" i="16"/>
  <c r="DF31" i="16"/>
  <c r="DE31" i="16"/>
  <c r="DD31" i="16"/>
  <c r="AK31" i="16"/>
  <c r="AI31" i="16"/>
  <c r="AJ31" i="16" s="1"/>
  <c r="AL31" i="16" s="1"/>
  <c r="AH31" i="16"/>
  <c r="AM31" i="16" s="1"/>
  <c r="T31" i="16"/>
  <c r="Q31" i="16"/>
  <c r="V31" i="16" s="1"/>
  <c r="O31" i="16"/>
  <c r="N31" i="16"/>
  <c r="CY30" i="16"/>
  <c r="L30" i="16"/>
  <c r="J30" i="16"/>
  <c r="I30" i="16"/>
  <c r="N30" i="16" s="1"/>
  <c r="S30" i="16" s="1"/>
  <c r="AC30" i="16" s="1"/>
  <c r="CY29" i="16"/>
  <c r="L29" i="16"/>
  <c r="J29" i="16"/>
  <c r="O29" i="16" s="1"/>
  <c r="I29" i="16"/>
  <c r="N29" i="16" s="1"/>
  <c r="S29" i="16" s="1"/>
  <c r="AC29" i="16" s="1"/>
  <c r="CY28" i="16"/>
  <c r="L28" i="16"/>
  <c r="Q28" i="16" s="1"/>
  <c r="J28" i="16"/>
  <c r="I28" i="16"/>
  <c r="N28" i="16" s="1"/>
  <c r="S28" i="16" s="1"/>
  <c r="AC28" i="16" s="1"/>
  <c r="CY27" i="16"/>
  <c r="L27" i="16"/>
  <c r="J27" i="16"/>
  <c r="I27" i="16"/>
  <c r="N27" i="16" s="1"/>
  <c r="S27" i="16" s="1"/>
  <c r="AC27" i="16" s="1"/>
  <c r="CY26" i="16"/>
  <c r="L26" i="16"/>
  <c r="Q26" i="16" s="1"/>
  <c r="V26" i="16" s="1"/>
  <c r="J26" i="16"/>
  <c r="I26" i="16"/>
  <c r="N26" i="16" s="1"/>
  <c r="S26" i="16" s="1"/>
  <c r="AC26" i="16" s="1"/>
  <c r="CY25" i="16"/>
  <c r="N25" i="16"/>
  <c r="S25" i="16" s="1"/>
  <c r="AC25" i="16" s="1"/>
  <c r="AH25" i="16" s="1"/>
  <c r="AM25" i="16" s="1"/>
  <c r="AR25" i="16" s="1"/>
  <c r="L25" i="16"/>
  <c r="J25" i="16"/>
  <c r="O25" i="16" s="1"/>
  <c r="I25" i="16"/>
  <c r="CY24" i="16"/>
  <c r="Q24" i="16"/>
  <c r="V24" i="16" s="1"/>
  <c r="L24" i="16"/>
  <c r="J24" i="16"/>
  <c r="I24" i="16"/>
  <c r="N24" i="16" s="1"/>
  <c r="S24" i="16" s="1"/>
  <c r="AC24" i="16" s="1"/>
  <c r="AH24" i="16" s="1"/>
  <c r="CY23" i="16"/>
  <c r="O23" i="16"/>
  <c r="L23" i="16"/>
  <c r="J23" i="16"/>
  <c r="K23" i="16" s="1"/>
  <c r="I23" i="16"/>
  <c r="N23" i="16" s="1"/>
  <c r="S23" i="16" s="1"/>
  <c r="AC23" i="16" s="1"/>
  <c r="CY22" i="16"/>
  <c r="L22" i="16"/>
  <c r="J22" i="16"/>
  <c r="I22" i="16"/>
  <c r="N22" i="16" s="1"/>
  <c r="S22" i="16" s="1"/>
  <c r="AC22" i="16" s="1"/>
  <c r="AH22" i="16" s="1"/>
  <c r="CY21" i="16"/>
  <c r="L21" i="16"/>
  <c r="J21" i="16"/>
  <c r="O21" i="16" s="1"/>
  <c r="I21" i="16"/>
  <c r="N21" i="16" s="1"/>
  <c r="S21" i="16" s="1"/>
  <c r="AC21" i="16" s="1"/>
  <c r="CY20" i="16"/>
  <c r="L20" i="16"/>
  <c r="Q20" i="16" s="1"/>
  <c r="J20" i="16"/>
  <c r="I20" i="16"/>
  <c r="N20" i="16" s="1"/>
  <c r="S20" i="16" s="1"/>
  <c r="AC20" i="16" s="1"/>
  <c r="CY19" i="16"/>
  <c r="N19" i="16"/>
  <c r="S19" i="16" s="1"/>
  <c r="AC19" i="16" s="1"/>
  <c r="L19" i="16"/>
  <c r="J19" i="16"/>
  <c r="O19" i="16" s="1"/>
  <c r="T19" i="16" s="1"/>
  <c r="I19" i="16"/>
  <c r="CY18" i="16"/>
  <c r="L18" i="16"/>
  <c r="Q18" i="16" s="1"/>
  <c r="V18" i="16" s="1"/>
  <c r="J18" i="16"/>
  <c r="I18" i="16"/>
  <c r="N18" i="16" s="1"/>
  <c r="S18" i="16" s="1"/>
  <c r="AC18" i="16" s="1"/>
  <c r="CY17" i="16"/>
  <c r="N17" i="16"/>
  <c r="S17" i="16" s="1"/>
  <c r="AC17" i="16" s="1"/>
  <c r="AH17" i="16" s="1"/>
  <c r="AM17" i="16" s="1"/>
  <c r="AR17" i="16" s="1"/>
  <c r="L17" i="16"/>
  <c r="K17" i="16"/>
  <c r="J17" i="16"/>
  <c r="O17" i="16" s="1"/>
  <c r="I17" i="16"/>
  <c r="DF16" i="16"/>
  <c r="DE16" i="16"/>
  <c r="DD16" i="16"/>
  <c r="AK16" i="16"/>
  <c r="AI16" i="16"/>
  <c r="AN16" i="16" s="1"/>
  <c r="AH16" i="16"/>
  <c r="S16" i="16"/>
  <c r="Q16" i="16"/>
  <c r="O16" i="16"/>
  <c r="N16" i="16"/>
  <c r="L15" i="16"/>
  <c r="J15" i="16"/>
  <c r="O15" i="16" s="1"/>
  <c r="I15" i="16"/>
  <c r="N15" i="16" s="1"/>
  <c r="S15" i="16" s="1"/>
  <c r="AC15" i="16" s="1"/>
  <c r="L14" i="16"/>
  <c r="Q14" i="16" s="1"/>
  <c r="V14" i="16" s="1"/>
  <c r="J14" i="16"/>
  <c r="I14" i="16"/>
  <c r="N14" i="16" s="1"/>
  <c r="S14" i="16" s="1"/>
  <c r="AC14" i="16" s="1"/>
  <c r="DF13" i="16"/>
  <c r="DE13" i="16"/>
  <c r="DD13" i="16"/>
  <c r="AK13" i="16"/>
  <c r="AI13" i="16"/>
  <c r="AN13" i="16" s="1"/>
  <c r="AH13" i="16"/>
  <c r="Q13" i="16"/>
  <c r="V13" i="16" s="1"/>
  <c r="O13" i="16"/>
  <c r="N13" i="16"/>
  <c r="S13" i="16" s="1"/>
  <c r="CY12" i="16"/>
  <c r="N12" i="16"/>
  <c r="S12" i="16" s="1"/>
  <c r="AC12" i="16" s="1"/>
  <c r="AH12" i="16" s="1"/>
  <c r="AM12" i="16" s="1"/>
  <c r="AR12" i="16" s="1"/>
  <c r="L12" i="16"/>
  <c r="K12" i="16"/>
  <c r="J12" i="16"/>
  <c r="O12" i="16" s="1"/>
  <c r="I12" i="16"/>
  <c r="CY11" i="16"/>
  <c r="L11" i="16"/>
  <c r="Q11" i="16" s="1"/>
  <c r="J11" i="16"/>
  <c r="I11" i="16"/>
  <c r="N11" i="16" s="1"/>
  <c r="S11" i="16" s="1"/>
  <c r="AC11" i="16" s="1"/>
  <c r="H11" i="16"/>
  <c r="F11" i="16"/>
  <c r="AH453" i="15"/>
  <c r="AE453" i="15"/>
  <c r="AD453" i="15"/>
  <c r="AG453" i="15" s="1"/>
  <c r="AJ453" i="15" s="1"/>
  <c r="T453" i="15"/>
  <c r="W453" i="15" s="1"/>
  <c r="Z453" i="15" s="1"/>
  <c r="I453" i="15"/>
  <c r="L453" i="15" s="1"/>
  <c r="R453" i="15" s="1"/>
  <c r="U453" i="15" s="1"/>
  <c r="X453" i="15" s="1"/>
  <c r="H453" i="15"/>
  <c r="K453" i="15" s="1"/>
  <c r="N453" i="15" s="1"/>
  <c r="G453" i="15"/>
  <c r="J453" i="15" s="1"/>
  <c r="M453" i="15" s="1"/>
  <c r="S453" i="15" s="1"/>
  <c r="V453" i="15" s="1"/>
  <c r="Y453" i="15" s="1"/>
  <c r="F453" i="15"/>
  <c r="AH452" i="15"/>
  <c r="AE452" i="15"/>
  <c r="AD452" i="15"/>
  <c r="AG452" i="15" s="1"/>
  <c r="AJ452" i="15" s="1"/>
  <c r="T452" i="15"/>
  <c r="W452" i="15" s="1"/>
  <c r="Z452" i="15" s="1"/>
  <c r="J452" i="15"/>
  <c r="M452" i="15" s="1"/>
  <c r="S452" i="15" s="1"/>
  <c r="V452" i="15" s="1"/>
  <c r="Y452" i="15" s="1"/>
  <c r="H452" i="15"/>
  <c r="K452" i="15" s="1"/>
  <c r="N452" i="15" s="1"/>
  <c r="G452" i="15"/>
  <c r="F452" i="15"/>
  <c r="I452" i="15" s="1"/>
  <c r="L452" i="15" s="1"/>
  <c r="R452" i="15" s="1"/>
  <c r="U452" i="15" s="1"/>
  <c r="X452" i="15" s="1"/>
  <c r="AJ451" i="15"/>
  <c r="AG451" i="15"/>
  <c r="AE451" i="15"/>
  <c r="AD451" i="15"/>
  <c r="T451" i="15"/>
  <c r="W451" i="15" s="1"/>
  <c r="Z451" i="15" s="1"/>
  <c r="J451" i="15"/>
  <c r="M451" i="15" s="1"/>
  <c r="S451" i="15" s="1"/>
  <c r="V451" i="15" s="1"/>
  <c r="Y451" i="15" s="1"/>
  <c r="H451" i="15"/>
  <c r="K451" i="15" s="1"/>
  <c r="N451" i="15" s="1"/>
  <c r="G451" i="15"/>
  <c r="F451" i="15"/>
  <c r="I451" i="15" s="1"/>
  <c r="L451" i="15" s="1"/>
  <c r="R451" i="15" s="1"/>
  <c r="U451" i="15" s="1"/>
  <c r="X451" i="15" s="1"/>
  <c r="AE450" i="15"/>
  <c r="AH450" i="15" s="1"/>
  <c r="AK450" i="15" s="1"/>
  <c r="AN450" i="15" s="1"/>
  <c r="AR450" i="15" s="1"/>
  <c r="AV450" i="15" s="1"/>
  <c r="AZ450" i="15" s="1"/>
  <c r="BD450" i="15" s="1"/>
  <c r="BH450" i="15" s="1"/>
  <c r="BL450" i="15" s="1"/>
  <c r="BP450" i="15" s="1"/>
  <c r="BU450" i="15" s="1"/>
  <c r="AD450" i="15"/>
  <c r="AG450" i="15" s="1"/>
  <c r="AJ450" i="15" s="1"/>
  <c r="T450" i="15"/>
  <c r="W450" i="15" s="1"/>
  <c r="Z450" i="15" s="1"/>
  <c r="L450" i="15"/>
  <c r="R450" i="15" s="1"/>
  <c r="U450" i="15" s="1"/>
  <c r="X450" i="15" s="1"/>
  <c r="H450" i="15"/>
  <c r="K450" i="15" s="1"/>
  <c r="N450" i="15" s="1"/>
  <c r="G450" i="15"/>
  <c r="J450" i="15" s="1"/>
  <c r="M450" i="15" s="1"/>
  <c r="S450" i="15" s="1"/>
  <c r="V450" i="15" s="1"/>
  <c r="Y450" i="15" s="1"/>
  <c r="F450" i="15"/>
  <c r="I450" i="15" s="1"/>
  <c r="AH449" i="15"/>
  <c r="AE449" i="15"/>
  <c r="AD449" i="15"/>
  <c r="AG449" i="15" s="1"/>
  <c r="AJ449" i="15" s="1"/>
  <c r="T449" i="15"/>
  <c r="W449" i="15" s="1"/>
  <c r="Z449" i="15" s="1"/>
  <c r="I449" i="15"/>
  <c r="L449" i="15" s="1"/>
  <c r="R449" i="15" s="1"/>
  <c r="U449" i="15" s="1"/>
  <c r="X449" i="15" s="1"/>
  <c r="H449" i="15"/>
  <c r="K449" i="15" s="1"/>
  <c r="N449" i="15" s="1"/>
  <c r="G449" i="15"/>
  <c r="J449" i="15" s="1"/>
  <c r="M449" i="15" s="1"/>
  <c r="S449" i="15" s="1"/>
  <c r="V449" i="15" s="1"/>
  <c r="Y449" i="15" s="1"/>
  <c r="F449" i="15"/>
  <c r="AE448" i="15"/>
  <c r="AD448" i="15"/>
  <c r="AG448" i="15" s="1"/>
  <c r="AJ448" i="15" s="1"/>
  <c r="T448" i="15"/>
  <c r="W448" i="15" s="1"/>
  <c r="Z448" i="15" s="1"/>
  <c r="J448" i="15"/>
  <c r="M448" i="15" s="1"/>
  <c r="S448" i="15" s="1"/>
  <c r="V448" i="15" s="1"/>
  <c r="Y448" i="15" s="1"/>
  <c r="H448" i="15"/>
  <c r="K448" i="15" s="1"/>
  <c r="N448" i="15" s="1"/>
  <c r="G448" i="15"/>
  <c r="F448" i="15"/>
  <c r="I448" i="15" s="1"/>
  <c r="L448" i="15" s="1"/>
  <c r="R448" i="15" s="1"/>
  <c r="U448" i="15" s="1"/>
  <c r="X448" i="15" s="1"/>
  <c r="AE447" i="15"/>
  <c r="AH447" i="15" s="1"/>
  <c r="AD447" i="15"/>
  <c r="AG447" i="15" s="1"/>
  <c r="AJ447" i="15" s="1"/>
  <c r="Y447" i="15"/>
  <c r="T447" i="15"/>
  <c r="W447" i="15" s="1"/>
  <c r="Z447" i="15" s="1"/>
  <c r="H447" i="15"/>
  <c r="K447" i="15" s="1"/>
  <c r="N447" i="15" s="1"/>
  <c r="G447" i="15"/>
  <c r="J447" i="15" s="1"/>
  <c r="M447" i="15" s="1"/>
  <c r="S447" i="15" s="1"/>
  <c r="V447" i="15" s="1"/>
  <c r="F447" i="15"/>
  <c r="I447" i="15" s="1"/>
  <c r="L447" i="15" s="1"/>
  <c r="R447" i="15" s="1"/>
  <c r="U447" i="15" s="1"/>
  <c r="X447" i="15" s="1"/>
  <c r="AG446" i="15"/>
  <c r="AJ446" i="15" s="1"/>
  <c r="AM446" i="15" s="1"/>
  <c r="AE446" i="15"/>
  <c r="AH446" i="15" s="1"/>
  <c r="AK446" i="15" s="1"/>
  <c r="AN446" i="15" s="1"/>
  <c r="AR446" i="15" s="1"/>
  <c r="AV446" i="15" s="1"/>
  <c r="AZ446" i="15" s="1"/>
  <c r="BD446" i="15" s="1"/>
  <c r="BH446" i="15" s="1"/>
  <c r="BL446" i="15" s="1"/>
  <c r="BP446" i="15" s="1"/>
  <c r="BU446" i="15" s="1"/>
  <c r="AD446" i="15"/>
  <c r="T446" i="15"/>
  <c r="W446" i="15" s="1"/>
  <c r="Z446" i="15" s="1"/>
  <c r="N446" i="15"/>
  <c r="K446" i="15"/>
  <c r="H446" i="15"/>
  <c r="G446" i="15"/>
  <c r="J446" i="15" s="1"/>
  <c r="M446" i="15" s="1"/>
  <c r="S446" i="15" s="1"/>
  <c r="V446" i="15" s="1"/>
  <c r="Y446" i="15" s="1"/>
  <c r="F446" i="15"/>
  <c r="I446" i="15" s="1"/>
  <c r="L446" i="15" s="1"/>
  <c r="R446" i="15" s="1"/>
  <c r="U446" i="15" s="1"/>
  <c r="X446" i="15" s="1"/>
  <c r="AK445" i="15"/>
  <c r="AN445" i="15" s="1"/>
  <c r="AR445" i="15" s="1"/>
  <c r="AV445" i="15" s="1"/>
  <c r="AZ445" i="15" s="1"/>
  <c r="BD445" i="15" s="1"/>
  <c r="BH445" i="15" s="1"/>
  <c r="BL445" i="15" s="1"/>
  <c r="BP445" i="15" s="1"/>
  <c r="BU445" i="15" s="1"/>
  <c r="AH445" i="15"/>
  <c r="AG445" i="15"/>
  <c r="AJ445" i="15" s="1"/>
  <c r="AF445" i="15"/>
  <c r="AE445" i="15"/>
  <c r="AD445" i="15"/>
  <c r="W445" i="15"/>
  <c r="Z445" i="15" s="1"/>
  <c r="T445" i="15"/>
  <c r="H445" i="15"/>
  <c r="K445" i="15" s="1"/>
  <c r="N445" i="15" s="1"/>
  <c r="G445" i="15"/>
  <c r="J445" i="15" s="1"/>
  <c r="M445" i="15" s="1"/>
  <c r="S445" i="15" s="1"/>
  <c r="V445" i="15" s="1"/>
  <c r="Y445" i="15" s="1"/>
  <c r="F445" i="15"/>
  <c r="I445" i="15" s="1"/>
  <c r="L445" i="15" s="1"/>
  <c r="R445" i="15" s="1"/>
  <c r="U445" i="15" s="1"/>
  <c r="X445" i="15" s="1"/>
  <c r="AH444" i="15"/>
  <c r="AG444" i="15"/>
  <c r="AJ444" i="15" s="1"/>
  <c r="AM444" i="15" s="1"/>
  <c r="AQ444" i="15" s="1"/>
  <c r="AE444" i="15"/>
  <c r="AD444" i="15"/>
  <c r="T444" i="15"/>
  <c r="W444" i="15" s="1"/>
  <c r="Z444" i="15" s="1"/>
  <c r="S444" i="15"/>
  <c r="V444" i="15" s="1"/>
  <c r="Y444" i="15" s="1"/>
  <c r="I444" i="15"/>
  <c r="L444" i="15" s="1"/>
  <c r="R444" i="15" s="1"/>
  <c r="U444" i="15" s="1"/>
  <c r="X444" i="15" s="1"/>
  <c r="H444" i="15"/>
  <c r="K444" i="15" s="1"/>
  <c r="N444" i="15" s="1"/>
  <c r="G444" i="15"/>
  <c r="J444" i="15" s="1"/>
  <c r="M444" i="15" s="1"/>
  <c r="F444" i="15"/>
  <c r="AH443" i="15"/>
  <c r="AK443" i="15" s="1"/>
  <c r="AN443" i="15" s="1"/>
  <c r="AR443" i="15" s="1"/>
  <c r="AV443" i="15" s="1"/>
  <c r="AZ443" i="15" s="1"/>
  <c r="BD443" i="15" s="1"/>
  <c r="BH443" i="15" s="1"/>
  <c r="BL443" i="15" s="1"/>
  <c r="BP443" i="15" s="1"/>
  <c r="BU443" i="15" s="1"/>
  <c r="AE443" i="15"/>
  <c r="AD443" i="15"/>
  <c r="AG443" i="15" s="1"/>
  <c r="T443" i="15"/>
  <c r="W443" i="15" s="1"/>
  <c r="Z443" i="15" s="1"/>
  <c r="I443" i="15"/>
  <c r="L443" i="15" s="1"/>
  <c r="R443" i="15" s="1"/>
  <c r="U443" i="15" s="1"/>
  <c r="X443" i="15" s="1"/>
  <c r="H443" i="15"/>
  <c r="K443" i="15" s="1"/>
  <c r="N443" i="15" s="1"/>
  <c r="G443" i="15"/>
  <c r="J443" i="15" s="1"/>
  <c r="M443" i="15" s="1"/>
  <c r="S443" i="15" s="1"/>
  <c r="V443" i="15" s="1"/>
  <c r="Y443" i="15" s="1"/>
  <c r="F443" i="15"/>
  <c r="AE442" i="15"/>
  <c r="AD442" i="15"/>
  <c r="AG442" i="15" s="1"/>
  <c r="AJ442" i="15" s="1"/>
  <c r="T442" i="15"/>
  <c r="W442" i="15" s="1"/>
  <c r="Z442" i="15" s="1"/>
  <c r="K442" i="15"/>
  <c r="N442" i="15" s="1"/>
  <c r="I442" i="15"/>
  <c r="L442" i="15" s="1"/>
  <c r="R442" i="15" s="1"/>
  <c r="U442" i="15" s="1"/>
  <c r="X442" i="15" s="1"/>
  <c r="H442" i="15"/>
  <c r="G442" i="15"/>
  <c r="J442" i="15" s="1"/>
  <c r="M442" i="15" s="1"/>
  <c r="S442" i="15" s="1"/>
  <c r="V442" i="15" s="1"/>
  <c r="Y442" i="15" s="1"/>
  <c r="F442" i="15"/>
  <c r="AF441" i="15"/>
  <c r="AE441" i="15"/>
  <c r="AH441" i="15" s="1"/>
  <c r="AK441" i="15" s="1"/>
  <c r="AN441" i="15" s="1"/>
  <c r="AR441" i="15" s="1"/>
  <c r="AV441" i="15" s="1"/>
  <c r="AZ441" i="15" s="1"/>
  <c r="BD441" i="15" s="1"/>
  <c r="BH441" i="15" s="1"/>
  <c r="BL441" i="15" s="1"/>
  <c r="BP441" i="15" s="1"/>
  <c r="BU441" i="15" s="1"/>
  <c r="AD441" i="15"/>
  <c r="AG441" i="15" s="1"/>
  <c r="AJ441" i="15" s="1"/>
  <c r="W441" i="15"/>
  <c r="Z441" i="15" s="1"/>
  <c r="T441" i="15"/>
  <c r="L441" i="15"/>
  <c r="R441" i="15" s="1"/>
  <c r="U441" i="15" s="1"/>
  <c r="X441" i="15" s="1"/>
  <c r="H441" i="15"/>
  <c r="K441" i="15" s="1"/>
  <c r="N441" i="15" s="1"/>
  <c r="G441" i="15"/>
  <c r="J441" i="15" s="1"/>
  <c r="M441" i="15" s="1"/>
  <c r="S441" i="15" s="1"/>
  <c r="V441" i="15" s="1"/>
  <c r="Y441" i="15" s="1"/>
  <c r="F441" i="15"/>
  <c r="I441" i="15" s="1"/>
  <c r="AE440" i="15"/>
  <c r="AD440" i="15"/>
  <c r="AG440" i="15" s="1"/>
  <c r="AJ440" i="15" s="1"/>
  <c r="AM440" i="15" s="1"/>
  <c r="T440" i="15"/>
  <c r="W440" i="15" s="1"/>
  <c r="Z440" i="15" s="1"/>
  <c r="H440" i="15"/>
  <c r="K440" i="15" s="1"/>
  <c r="N440" i="15" s="1"/>
  <c r="G440" i="15"/>
  <c r="J440" i="15" s="1"/>
  <c r="M440" i="15" s="1"/>
  <c r="S440" i="15" s="1"/>
  <c r="V440" i="15" s="1"/>
  <c r="Y440" i="15" s="1"/>
  <c r="F440" i="15"/>
  <c r="I440" i="15" s="1"/>
  <c r="L440" i="15" s="1"/>
  <c r="R440" i="15" s="1"/>
  <c r="U440" i="15" s="1"/>
  <c r="X440" i="15" s="1"/>
  <c r="AE439" i="15"/>
  <c r="AH439" i="15" s="1"/>
  <c r="AK439" i="15" s="1"/>
  <c r="AN439" i="15" s="1"/>
  <c r="AR439" i="15" s="1"/>
  <c r="AV439" i="15" s="1"/>
  <c r="AZ439" i="15" s="1"/>
  <c r="BD439" i="15" s="1"/>
  <c r="BH439" i="15" s="1"/>
  <c r="BL439" i="15" s="1"/>
  <c r="BP439" i="15" s="1"/>
  <c r="BU439" i="15" s="1"/>
  <c r="AD439" i="15"/>
  <c r="AG439" i="15" s="1"/>
  <c r="T439" i="15"/>
  <c r="W439" i="15" s="1"/>
  <c r="Z439" i="15" s="1"/>
  <c r="J439" i="15"/>
  <c r="M439" i="15" s="1"/>
  <c r="S439" i="15" s="1"/>
  <c r="V439" i="15" s="1"/>
  <c r="Y439" i="15" s="1"/>
  <c r="H439" i="15"/>
  <c r="K439" i="15" s="1"/>
  <c r="N439" i="15" s="1"/>
  <c r="G439" i="15"/>
  <c r="F439" i="15"/>
  <c r="I439" i="15" s="1"/>
  <c r="L439" i="15" s="1"/>
  <c r="R439" i="15" s="1"/>
  <c r="U439" i="15" s="1"/>
  <c r="X439" i="15" s="1"/>
  <c r="AE438" i="15"/>
  <c r="AD438" i="15"/>
  <c r="AG438" i="15" s="1"/>
  <c r="AJ438" i="15" s="1"/>
  <c r="U438" i="15"/>
  <c r="X438" i="15" s="1"/>
  <c r="T438" i="15"/>
  <c r="W438" i="15" s="1"/>
  <c r="Z438" i="15" s="1"/>
  <c r="K438" i="15"/>
  <c r="N438" i="15" s="1"/>
  <c r="H438" i="15"/>
  <c r="G438" i="15"/>
  <c r="J438" i="15" s="1"/>
  <c r="M438" i="15" s="1"/>
  <c r="S438" i="15" s="1"/>
  <c r="V438" i="15" s="1"/>
  <c r="Y438" i="15" s="1"/>
  <c r="F438" i="15"/>
  <c r="I438" i="15" s="1"/>
  <c r="L438" i="15" s="1"/>
  <c r="R438" i="15" s="1"/>
  <c r="AH437" i="15"/>
  <c r="AE437" i="15"/>
  <c r="AD437" i="15"/>
  <c r="AG437" i="15" s="1"/>
  <c r="AJ437" i="15" s="1"/>
  <c r="T437" i="15"/>
  <c r="W437" i="15" s="1"/>
  <c r="Z437" i="15" s="1"/>
  <c r="I437" i="15"/>
  <c r="L437" i="15" s="1"/>
  <c r="R437" i="15" s="1"/>
  <c r="U437" i="15" s="1"/>
  <c r="X437" i="15" s="1"/>
  <c r="H437" i="15"/>
  <c r="K437" i="15" s="1"/>
  <c r="N437" i="15" s="1"/>
  <c r="G437" i="15"/>
  <c r="J437" i="15" s="1"/>
  <c r="M437" i="15" s="1"/>
  <c r="S437" i="15" s="1"/>
  <c r="V437" i="15" s="1"/>
  <c r="Y437" i="15" s="1"/>
  <c r="F437" i="15"/>
  <c r="AE436" i="15"/>
  <c r="AD436" i="15"/>
  <c r="AG436" i="15" s="1"/>
  <c r="AJ436" i="15" s="1"/>
  <c r="T436" i="15"/>
  <c r="W436" i="15" s="1"/>
  <c r="Z436" i="15" s="1"/>
  <c r="J436" i="15"/>
  <c r="M436" i="15" s="1"/>
  <c r="S436" i="15" s="1"/>
  <c r="V436" i="15" s="1"/>
  <c r="Y436" i="15" s="1"/>
  <c r="H436" i="15"/>
  <c r="K436" i="15" s="1"/>
  <c r="N436" i="15" s="1"/>
  <c r="G436" i="15"/>
  <c r="F436" i="15"/>
  <c r="I436" i="15" s="1"/>
  <c r="L436" i="15" s="1"/>
  <c r="R436" i="15" s="1"/>
  <c r="U436" i="15" s="1"/>
  <c r="X436" i="15" s="1"/>
  <c r="AE435" i="15"/>
  <c r="AD435" i="15"/>
  <c r="AG435" i="15" s="1"/>
  <c r="AJ435" i="15" s="1"/>
  <c r="T435" i="15"/>
  <c r="W435" i="15" s="1"/>
  <c r="Z435" i="15" s="1"/>
  <c r="J435" i="15"/>
  <c r="M435" i="15" s="1"/>
  <c r="S435" i="15" s="1"/>
  <c r="V435" i="15" s="1"/>
  <c r="Y435" i="15" s="1"/>
  <c r="H435" i="15"/>
  <c r="K435" i="15" s="1"/>
  <c r="N435" i="15" s="1"/>
  <c r="G435" i="15"/>
  <c r="F435" i="15"/>
  <c r="I435" i="15" s="1"/>
  <c r="L435" i="15" s="1"/>
  <c r="R435" i="15" s="1"/>
  <c r="U435" i="15" s="1"/>
  <c r="X435" i="15" s="1"/>
  <c r="AH434" i="15"/>
  <c r="AG434" i="15"/>
  <c r="AJ434" i="15" s="1"/>
  <c r="AE434" i="15"/>
  <c r="AD434" i="15"/>
  <c r="AF434" i="15" s="1"/>
  <c r="Z434" i="15"/>
  <c r="W434" i="15"/>
  <c r="T434" i="15"/>
  <c r="N434" i="15"/>
  <c r="H434" i="15"/>
  <c r="K434" i="15" s="1"/>
  <c r="G434" i="15"/>
  <c r="J434" i="15" s="1"/>
  <c r="M434" i="15" s="1"/>
  <c r="S434" i="15" s="1"/>
  <c r="V434" i="15" s="1"/>
  <c r="Y434" i="15" s="1"/>
  <c r="F434" i="15"/>
  <c r="I434" i="15" s="1"/>
  <c r="L434" i="15" s="1"/>
  <c r="R434" i="15" s="1"/>
  <c r="U434" i="15" s="1"/>
  <c r="X434" i="15" s="1"/>
  <c r="AE433" i="15"/>
  <c r="AD433" i="15"/>
  <c r="AG433" i="15" s="1"/>
  <c r="AJ433" i="15" s="1"/>
  <c r="T433" i="15"/>
  <c r="W433" i="15" s="1"/>
  <c r="Z433" i="15" s="1"/>
  <c r="I433" i="15"/>
  <c r="L433" i="15" s="1"/>
  <c r="R433" i="15" s="1"/>
  <c r="U433" i="15" s="1"/>
  <c r="X433" i="15" s="1"/>
  <c r="H433" i="15"/>
  <c r="K433" i="15" s="1"/>
  <c r="N433" i="15" s="1"/>
  <c r="G433" i="15"/>
  <c r="J433" i="15" s="1"/>
  <c r="M433" i="15" s="1"/>
  <c r="S433" i="15" s="1"/>
  <c r="V433" i="15" s="1"/>
  <c r="Y433" i="15" s="1"/>
  <c r="F433" i="15"/>
  <c r="AE432" i="15"/>
  <c r="AH432" i="15" s="1"/>
  <c r="AD432" i="15"/>
  <c r="AG432" i="15" s="1"/>
  <c r="AJ432" i="15" s="1"/>
  <c r="W432" i="15"/>
  <c r="Z432" i="15" s="1"/>
  <c r="T432" i="15"/>
  <c r="N432" i="15"/>
  <c r="J432" i="15"/>
  <c r="M432" i="15" s="1"/>
  <c r="S432" i="15" s="1"/>
  <c r="V432" i="15" s="1"/>
  <c r="Y432" i="15" s="1"/>
  <c r="H432" i="15"/>
  <c r="K432" i="15" s="1"/>
  <c r="G432" i="15"/>
  <c r="F432" i="15"/>
  <c r="I432" i="15" s="1"/>
  <c r="L432" i="15" s="1"/>
  <c r="R432" i="15" s="1"/>
  <c r="U432" i="15" s="1"/>
  <c r="X432" i="15" s="1"/>
  <c r="AG431" i="15"/>
  <c r="AJ431" i="15" s="1"/>
  <c r="AM431" i="15" s="1"/>
  <c r="AE431" i="15"/>
  <c r="AH431" i="15" s="1"/>
  <c r="AD431" i="15"/>
  <c r="T431" i="15"/>
  <c r="W431" i="15" s="1"/>
  <c r="Z431" i="15" s="1"/>
  <c r="M431" i="15"/>
  <c r="S431" i="15" s="1"/>
  <c r="V431" i="15" s="1"/>
  <c r="Y431" i="15" s="1"/>
  <c r="K431" i="15"/>
  <c r="N431" i="15" s="1"/>
  <c r="H431" i="15"/>
  <c r="G431" i="15"/>
  <c r="J431" i="15" s="1"/>
  <c r="F431" i="15"/>
  <c r="I431" i="15" s="1"/>
  <c r="L431" i="15" s="1"/>
  <c r="R431" i="15" s="1"/>
  <c r="U431" i="15" s="1"/>
  <c r="X431" i="15" s="1"/>
  <c r="AH430" i="15"/>
  <c r="AE430" i="15"/>
  <c r="AD430" i="15"/>
  <c r="Y430" i="15"/>
  <c r="T430" i="15"/>
  <c r="W430" i="15" s="1"/>
  <c r="Z430" i="15" s="1"/>
  <c r="R430" i="15"/>
  <c r="U430" i="15" s="1"/>
  <c r="X430" i="15" s="1"/>
  <c r="K430" i="15"/>
  <c r="N430" i="15" s="1"/>
  <c r="J430" i="15"/>
  <c r="M430" i="15" s="1"/>
  <c r="S430" i="15" s="1"/>
  <c r="V430" i="15" s="1"/>
  <c r="H430" i="15"/>
  <c r="G430" i="15"/>
  <c r="F430" i="15"/>
  <c r="I430" i="15" s="1"/>
  <c r="L430" i="15" s="1"/>
  <c r="AE429" i="15"/>
  <c r="AH429" i="15" s="1"/>
  <c r="AK429" i="15" s="1"/>
  <c r="AN429" i="15" s="1"/>
  <c r="AR429" i="15" s="1"/>
  <c r="AV429" i="15" s="1"/>
  <c r="AZ429" i="15" s="1"/>
  <c r="BD429" i="15" s="1"/>
  <c r="BH429" i="15" s="1"/>
  <c r="BL429" i="15" s="1"/>
  <c r="BP429" i="15" s="1"/>
  <c r="BU429" i="15" s="1"/>
  <c r="AD429" i="15"/>
  <c r="AG429" i="15" s="1"/>
  <c r="AJ429" i="15" s="1"/>
  <c r="AM429" i="15" s="1"/>
  <c r="Z429" i="15"/>
  <c r="W429" i="15"/>
  <c r="T429" i="15"/>
  <c r="K429" i="15"/>
  <c r="N429" i="15" s="1"/>
  <c r="H429" i="15"/>
  <c r="G429" i="15"/>
  <c r="J429" i="15" s="1"/>
  <c r="M429" i="15" s="1"/>
  <c r="S429" i="15" s="1"/>
  <c r="V429" i="15" s="1"/>
  <c r="Y429" i="15" s="1"/>
  <c r="F429" i="15"/>
  <c r="I429" i="15" s="1"/>
  <c r="L429" i="15" s="1"/>
  <c r="R429" i="15" s="1"/>
  <c r="U429" i="15" s="1"/>
  <c r="X429" i="15" s="1"/>
  <c r="BL428" i="15"/>
  <c r="BP428" i="15" s="1"/>
  <c r="BU428" i="15" s="1"/>
  <c r="AI428" i="15"/>
  <c r="AH428" i="15"/>
  <c r="AK428" i="15" s="1"/>
  <c r="AN428" i="15" s="1"/>
  <c r="AR428" i="15" s="1"/>
  <c r="AV428" i="15" s="1"/>
  <c r="AZ428" i="15" s="1"/>
  <c r="BD428" i="15" s="1"/>
  <c r="BH428" i="15" s="1"/>
  <c r="AE428" i="15"/>
  <c r="AD428" i="15"/>
  <c r="AG428" i="15" s="1"/>
  <c r="AJ428" i="15" s="1"/>
  <c r="AL428" i="15" s="1"/>
  <c r="W428" i="15"/>
  <c r="Z428" i="15" s="1"/>
  <c r="T428" i="15"/>
  <c r="J428" i="15"/>
  <c r="M428" i="15" s="1"/>
  <c r="S428" i="15" s="1"/>
  <c r="V428" i="15" s="1"/>
  <c r="Y428" i="15" s="1"/>
  <c r="H428" i="15"/>
  <c r="K428" i="15" s="1"/>
  <c r="N428" i="15" s="1"/>
  <c r="G428" i="15"/>
  <c r="F428" i="15"/>
  <c r="I428" i="15" s="1"/>
  <c r="L428" i="15" s="1"/>
  <c r="R428" i="15" s="1"/>
  <c r="U428" i="15" s="1"/>
  <c r="X428" i="15" s="1"/>
  <c r="AG427" i="15"/>
  <c r="AJ427" i="15" s="1"/>
  <c r="AM427" i="15" s="1"/>
  <c r="AE427" i="15"/>
  <c r="AH427" i="15" s="1"/>
  <c r="AD427" i="15"/>
  <c r="T427" i="15"/>
  <c r="W427" i="15" s="1"/>
  <c r="Z427" i="15" s="1"/>
  <c r="K427" i="15"/>
  <c r="N427" i="15" s="1"/>
  <c r="H427" i="15"/>
  <c r="G427" i="15"/>
  <c r="J427" i="15" s="1"/>
  <c r="M427" i="15" s="1"/>
  <c r="S427" i="15" s="1"/>
  <c r="V427" i="15" s="1"/>
  <c r="Y427" i="15" s="1"/>
  <c r="F427" i="15"/>
  <c r="I427" i="15" s="1"/>
  <c r="L427" i="15" s="1"/>
  <c r="R427" i="15" s="1"/>
  <c r="U427" i="15" s="1"/>
  <c r="X427" i="15" s="1"/>
  <c r="AH426" i="15"/>
  <c r="AE426" i="15"/>
  <c r="AD426" i="15"/>
  <c r="AG426" i="15" s="1"/>
  <c r="AJ426" i="15" s="1"/>
  <c r="Y426" i="15"/>
  <c r="T426" i="15"/>
  <c r="W426" i="15" s="1"/>
  <c r="Z426" i="15" s="1"/>
  <c r="R426" i="15"/>
  <c r="U426" i="15" s="1"/>
  <c r="X426" i="15" s="1"/>
  <c r="K426" i="15"/>
  <c r="N426" i="15" s="1"/>
  <c r="J426" i="15"/>
  <c r="M426" i="15" s="1"/>
  <c r="S426" i="15" s="1"/>
  <c r="V426" i="15" s="1"/>
  <c r="H426" i="15"/>
  <c r="G426" i="15"/>
  <c r="F426" i="15"/>
  <c r="I426" i="15" s="1"/>
  <c r="L426" i="15" s="1"/>
  <c r="AK425" i="15"/>
  <c r="AN425" i="15" s="1"/>
  <c r="AR425" i="15" s="1"/>
  <c r="AV425" i="15" s="1"/>
  <c r="AZ425" i="15" s="1"/>
  <c r="BD425" i="15" s="1"/>
  <c r="BH425" i="15" s="1"/>
  <c r="BL425" i="15" s="1"/>
  <c r="BP425" i="15" s="1"/>
  <c r="BU425" i="15" s="1"/>
  <c r="AE425" i="15"/>
  <c r="AH425" i="15" s="1"/>
  <c r="AD425" i="15"/>
  <c r="AG425" i="15" s="1"/>
  <c r="AJ425" i="15" s="1"/>
  <c r="AM425" i="15" s="1"/>
  <c r="Z425" i="15"/>
  <c r="W425" i="15"/>
  <c r="T425" i="15"/>
  <c r="K425" i="15"/>
  <c r="N425" i="15" s="1"/>
  <c r="H425" i="15"/>
  <c r="G425" i="15"/>
  <c r="J425" i="15" s="1"/>
  <c r="M425" i="15" s="1"/>
  <c r="S425" i="15" s="1"/>
  <c r="V425" i="15" s="1"/>
  <c r="Y425" i="15" s="1"/>
  <c r="F425" i="15"/>
  <c r="I425" i="15" s="1"/>
  <c r="L425" i="15" s="1"/>
  <c r="R425" i="15" s="1"/>
  <c r="U425" i="15" s="1"/>
  <c r="X425" i="15" s="1"/>
  <c r="AE424" i="15"/>
  <c r="AD424" i="15"/>
  <c r="AG424" i="15" s="1"/>
  <c r="AJ424" i="15" s="1"/>
  <c r="AM424" i="15" s="1"/>
  <c r="AQ424" i="15" s="1"/>
  <c r="T424" i="15"/>
  <c r="W424" i="15" s="1"/>
  <c r="Z424" i="15" s="1"/>
  <c r="H424" i="15"/>
  <c r="K424" i="15" s="1"/>
  <c r="N424" i="15" s="1"/>
  <c r="G424" i="15"/>
  <c r="J424" i="15" s="1"/>
  <c r="M424" i="15" s="1"/>
  <c r="S424" i="15" s="1"/>
  <c r="V424" i="15" s="1"/>
  <c r="Y424" i="15" s="1"/>
  <c r="F424" i="15"/>
  <c r="I424" i="15" s="1"/>
  <c r="L424" i="15" s="1"/>
  <c r="R424" i="15" s="1"/>
  <c r="U424" i="15" s="1"/>
  <c r="X424" i="15" s="1"/>
  <c r="AM423" i="15"/>
  <c r="AE423" i="15"/>
  <c r="AH423" i="15" s="1"/>
  <c r="AD423" i="15"/>
  <c r="AG423" i="15" s="1"/>
  <c r="AJ423" i="15" s="1"/>
  <c r="T423" i="15"/>
  <c r="W423" i="15" s="1"/>
  <c r="Z423" i="15" s="1"/>
  <c r="H423" i="15"/>
  <c r="K423" i="15" s="1"/>
  <c r="N423" i="15" s="1"/>
  <c r="G423" i="15"/>
  <c r="J423" i="15" s="1"/>
  <c r="M423" i="15" s="1"/>
  <c r="S423" i="15" s="1"/>
  <c r="V423" i="15" s="1"/>
  <c r="Y423" i="15" s="1"/>
  <c r="F423" i="15"/>
  <c r="I423" i="15" s="1"/>
  <c r="L423" i="15" s="1"/>
  <c r="R423" i="15" s="1"/>
  <c r="U423" i="15" s="1"/>
  <c r="X423" i="15" s="1"/>
  <c r="AE422" i="15"/>
  <c r="AD422" i="15"/>
  <c r="AG422" i="15" s="1"/>
  <c r="AJ422" i="15" s="1"/>
  <c r="T422" i="15"/>
  <c r="W422" i="15" s="1"/>
  <c r="Z422" i="15" s="1"/>
  <c r="I422" i="15"/>
  <c r="L422" i="15" s="1"/>
  <c r="R422" i="15" s="1"/>
  <c r="U422" i="15" s="1"/>
  <c r="X422" i="15" s="1"/>
  <c r="H422" i="15"/>
  <c r="K422" i="15" s="1"/>
  <c r="N422" i="15" s="1"/>
  <c r="G422" i="15"/>
  <c r="J422" i="15" s="1"/>
  <c r="M422" i="15" s="1"/>
  <c r="S422" i="15" s="1"/>
  <c r="V422" i="15" s="1"/>
  <c r="Y422" i="15" s="1"/>
  <c r="F422" i="15"/>
  <c r="BU421" i="15"/>
  <c r="BT421" i="15"/>
  <c r="AE420" i="15"/>
  <c r="AH420" i="15" s="1"/>
  <c r="AK420" i="15" s="1"/>
  <c r="AN420" i="15" s="1"/>
  <c r="AR420" i="15" s="1"/>
  <c r="AV420" i="15" s="1"/>
  <c r="AZ420" i="15" s="1"/>
  <c r="BD420" i="15" s="1"/>
  <c r="BH420" i="15" s="1"/>
  <c r="BL420" i="15" s="1"/>
  <c r="BP420" i="15" s="1"/>
  <c r="BU420" i="15" s="1"/>
  <c r="AD420" i="15"/>
  <c r="AG420" i="15" s="1"/>
  <c r="AJ420" i="15" s="1"/>
  <c r="U420" i="15"/>
  <c r="X420" i="15" s="1"/>
  <c r="T420" i="15"/>
  <c r="W420" i="15" s="1"/>
  <c r="Z420" i="15" s="1"/>
  <c r="S420" i="15"/>
  <c r="V420" i="15" s="1"/>
  <c r="Y420" i="15" s="1"/>
  <c r="H420" i="15"/>
  <c r="K420" i="15" s="1"/>
  <c r="N420" i="15" s="1"/>
  <c r="G420" i="15"/>
  <c r="J420" i="15" s="1"/>
  <c r="M420" i="15" s="1"/>
  <c r="F420" i="15"/>
  <c r="I420" i="15" s="1"/>
  <c r="L420" i="15" s="1"/>
  <c r="R420" i="15" s="1"/>
  <c r="AE419" i="15"/>
  <c r="AH419" i="15" s="1"/>
  <c r="AD419" i="15"/>
  <c r="AG419" i="15" s="1"/>
  <c r="AJ419" i="15" s="1"/>
  <c r="T419" i="15"/>
  <c r="W419" i="15" s="1"/>
  <c r="Z419" i="15" s="1"/>
  <c r="S419" i="15"/>
  <c r="V419" i="15" s="1"/>
  <c r="Y419" i="15" s="1"/>
  <c r="M419" i="15"/>
  <c r="I419" i="15"/>
  <c r="L419" i="15" s="1"/>
  <c r="R419" i="15" s="1"/>
  <c r="U419" i="15" s="1"/>
  <c r="X419" i="15" s="1"/>
  <c r="H419" i="15"/>
  <c r="K419" i="15" s="1"/>
  <c r="N419" i="15" s="1"/>
  <c r="G419" i="15"/>
  <c r="J419" i="15" s="1"/>
  <c r="F419" i="15"/>
  <c r="AJ418" i="15"/>
  <c r="AH418" i="15"/>
  <c r="AK418" i="15" s="1"/>
  <c r="AN418" i="15" s="1"/>
  <c r="AR418" i="15" s="1"/>
  <c r="AV418" i="15" s="1"/>
  <c r="AZ418" i="15" s="1"/>
  <c r="BD418" i="15" s="1"/>
  <c r="BH418" i="15" s="1"/>
  <c r="BL418" i="15" s="1"/>
  <c r="BP418" i="15" s="1"/>
  <c r="BU418" i="15" s="1"/>
  <c r="AE418" i="15"/>
  <c r="AD418" i="15"/>
  <c r="AG418" i="15" s="1"/>
  <c r="AI418" i="15" s="1"/>
  <c r="T418" i="15"/>
  <c r="W418" i="15" s="1"/>
  <c r="Z418" i="15" s="1"/>
  <c r="N418" i="15"/>
  <c r="J418" i="15"/>
  <c r="M418" i="15" s="1"/>
  <c r="S418" i="15" s="1"/>
  <c r="V418" i="15" s="1"/>
  <c r="Y418" i="15" s="1"/>
  <c r="H418" i="15"/>
  <c r="K418" i="15" s="1"/>
  <c r="G418" i="15"/>
  <c r="F418" i="15"/>
  <c r="I418" i="15" s="1"/>
  <c r="L418" i="15" s="1"/>
  <c r="R418" i="15" s="1"/>
  <c r="U418" i="15" s="1"/>
  <c r="X418" i="15" s="1"/>
  <c r="AE417" i="15"/>
  <c r="AD417" i="15"/>
  <c r="AG417" i="15" s="1"/>
  <c r="AJ417" i="15" s="1"/>
  <c r="X417" i="15"/>
  <c r="T417" i="15"/>
  <c r="W417" i="15" s="1"/>
  <c r="Z417" i="15" s="1"/>
  <c r="K417" i="15"/>
  <c r="N417" i="15" s="1"/>
  <c r="H417" i="15"/>
  <c r="G417" i="15"/>
  <c r="J417" i="15" s="1"/>
  <c r="M417" i="15" s="1"/>
  <c r="S417" i="15" s="1"/>
  <c r="V417" i="15" s="1"/>
  <c r="Y417" i="15" s="1"/>
  <c r="F417" i="15"/>
  <c r="I417" i="15" s="1"/>
  <c r="L417" i="15" s="1"/>
  <c r="R417" i="15" s="1"/>
  <c r="U417" i="15" s="1"/>
  <c r="AG416" i="15"/>
  <c r="AJ416" i="15" s="1"/>
  <c r="AM416" i="15" s="1"/>
  <c r="AE416" i="15"/>
  <c r="AD416" i="15"/>
  <c r="T416" i="15"/>
  <c r="W416" i="15" s="1"/>
  <c r="Z416" i="15" s="1"/>
  <c r="H416" i="15"/>
  <c r="K416" i="15" s="1"/>
  <c r="N416" i="15" s="1"/>
  <c r="G416" i="15"/>
  <c r="J416" i="15" s="1"/>
  <c r="M416" i="15" s="1"/>
  <c r="S416" i="15" s="1"/>
  <c r="V416" i="15" s="1"/>
  <c r="Y416" i="15" s="1"/>
  <c r="F416" i="15"/>
  <c r="I416" i="15" s="1"/>
  <c r="L416" i="15" s="1"/>
  <c r="R416" i="15" s="1"/>
  <c r="U416" i="15" s="1"/>
  <c r="X416" i="15" s="1"/>
  <c r="AK415" i="15"/>
  <c r="AN415" i="15" s="1"/>
  <c r="AR415" i="15" s="1"/>
  <c r="AV415" i="15" s="1"/>
  <c r="AZ415" i="15" s="1"/>
  <c r="BD415" i="15" s="1"/>
  <c r="BH415" i="15" s="1"/>
  <c r="BL415" i="15" s="1"/>
  <c r="BP415" i="15" s="1"/>
  <c r="BU415" i="15" s="1"/>
  <c r="AE415" i="15"/>
  <c r="AH415" i="15" s="1"/>
  <c r="AI415" i="15" s="1"/>
  <c r="AD415" i="15"/>
  <c r="AG415" i="15" s="1"/>
  <c r="AJ415" i="15" s="1"/>
  <c r="T415" i="15"/>
  <c r="W415" i="15" s="1"/>
  <c r="Z415" i="15" s="1"/>
  <c r="H415" i="15"/>
  <c r="K415" i="15" s="1"/>
  <c r="N415" i="15" s="1"/>
  <c r="G415" i="15"/>
  <c r="J415" i="15" s="1"/>
  <c r="M415" i="15" s="1"/>
  <c r="S415" i="15" s="1"/>
  <c r="V415" i="15" s="1"/>
  <c r="Y415" i="15" s="1"/>
  <c r="F415" i="15"/>
  <c r="I415" i="15" s="1"/>
  <c r="L415" i="15" s="1"/>
  <c r="R415" i="15" s="1"/>
  <c r="U415" i="15" s="1"/>
  <c r="X415" i="15" s="1"/>
  <c r="AE414" i="15"/>
  <c r="AH414" i="15" s="1"/>
  <c r="AK414" i="15" s="1"/>
  <c r="AN414" i="15" s="1"/>
  <c r="AR414" i="15" s="1"/>
  <c r="AV414" i="15" s="1"/>
  <c r="AZ414" i="15" s="1"/>
  <c r="BD414" i="15" s="1"/>
  <c r="BH414" i="15" s="1"/>
  <c r="BL414" i="15" s="1"/>
  <c r="BP414" i="15" s="1"/>
  <c r="BU414" i="15" s="1"/>
  <c r="AD414" i="15"/>
  <c r="T414" i="15"/>
  <c r="W414" i="15" s="1"/>
  <c r="Z414" i="15" s="1"/>
  <c r="J414" i="15"/>
  <c r="M414" i="15" s="1"/>
  <c r="S414" i="15" s="1"/>
  <c r="V414" i="15" s="1"/>
  <c r="Y414" i="15" s="1"/>
  <c r="H414" i="15"/>
  <c r="K414" i="15" s="1"/>
  <c r="N414" i="15" s="1"/>
  <c r="G414" i="15"/>
  <c r="F414" i="15"/>
  <c r="I414" i="15" s="1"/>
  <c r="L414" i="15" s="1"/>
  <c r="R414" i="15" s="1"/>
  <c r="U414" i="15" s="1"/>
  <c r="X414" i="15" s="1"/>
  <c r="AJ413" i="15"/>
  <c r="AG413" i="15"/>
  <c r="AE413" i="15"/>
  <c r="AD413" i="15"/>
  <c r="T413" i="15"/>
  <c r="W413" i="15" s="1"/>
  <c r="Z413" i="15" s="1"/>
  <c r="H413" i="15"/>
  <c r="K413" i="15" s="1"/>
  <c r="N413" i="15" s="1"/>
  <c r="G413" i="15"/>
  <c r="J413" i="15" s="1"/>
  <c r="M413" i="15" s="1"/>
  <c r="S413" i="15" s="1"/>
  <c r="V413" i="15" s="1"/>
  <c r="Y413" i="15" s="1"/>
  <c r="F413" i="15"/>
  <c r="I413" i="15" s="1"/>
  <c r="L413" i="15" s="1"/>
  <c r="R413" i="15" s="1"/>
  <c r="U413" i="15" s="1"/>
  <c r="X413" i="15" s="1"/>
  <c r="AE412" i="15"/>
  <c r="AH412" i="15" s="1"/>
  <c r="AD412" i="15"/>
  <c r="W412" i="15"/>
  <c r="Z412" i="15" s="1"/>
  <c r="T412" i="15"/>
  <c r="R412" i="15"/>
  <c r="U412" i="15" s="1"/>
  <c r="X412" i="15" s="1"/>
  <c r="H412" i="15"/>
  <c r="K412" i="15" s="1"/>
  <c r="N412" i="15" s="1"/>
  <c r="G412" i="15"/>
  <c r="J412" i="15" s="1"/>
  <c r="M412" i="15" s="1"/>
  <c r="S412" i="15" s="1"/>
  <c r="V412" i="15" s="1"/>
  <c r="Y412" i="15" s="1"/>
  <c r="F412" i="15"/>
  <c r="I412" i="15" s="1"/>
  <c r="L412" i="15" s="1"/>
  <c r="AG411" i="15"/>
  <c r="AJ411" i="15" s="1"/>
  <c r="AM411" i="15" s="1"/>
  <c r="AQ411" i="15" s="1"/>
  <c r="AE411" i="15"/>
  <c r="AD411" i="15"/>
  <c r="W411" i="15"/>
  <c r="Z411" i="15" s="1"/>
  <c r="T411" i="15"/>
  <c r="M411" i="15"/>
  <c r="S411" i="15" s="1"/>
  <c r="V411" i="15" s="1"/>
  <c r="Y411" i="15" s="1"/>
  <c r="H411" i="15"/>
  <c r="K411" i="15" s="1"/>
  <c r="N411" i="15" s="1"/>
  <c r="G411" i="15"/>
  <c r="J411" i="15" s="1"/>
  <c r="F411" i="15"/>
  <c r="I411" i="15" s="1"/>
  <c r="L411" i="15" s="1"/>
  <c r="R411" i="15" s="1"/>
  <c r="U411" i="15" s="1"/>
  <c r="X411" i="15" s="1"/>
  <c r="AJ410" i="15"/>
  <c r="AM410" i="15" s="1"/>
  <c r="AQ410" i="15" s="1"/>
  <c r="AH410" i="15"/>
  <c r="AE410" i="15"/>
  <c r="AF410" i="15" s="1"/>
  <c r="AD410" i="15"/>
  <c r="AG410" i="15" s="1"/>
  <c r="X410" i="15"/>
  <c r="W410" i="15"/>
  <c r="Z410" i="15" s="1"/>
  <c r="T410" i="15"/>
  <c r="N410" i="15"/>
  <c r="H410" i="15"/>
  <c r="K410" i="15" s="1"/>
  <c r="G410" i="15"/>
  <c r="J410" i="15" s="1"/>
  <c r="M410" i="15" s="1"/>
  <c r="S410" i="15" s="1"/>
  <c r="V410" i="15" s="1"/>
  <c r="Y410" i="15" s="1"/>
  <c r="F410" i="15"/>
  <c r="I410" i="15" s="1"/>
  <c r="L410" i="15" s="1"/>
  <c r="R410" i="15" s="1"/>
  <c r="U410" i="15" s="1"/>
  <c r="AE409" i="15"/>
  <c r="AH409" i="15" s="1"/>
  <c r="AK409" i="15" s="1"/>
  <c r="AN409" i="15" s="1"/>
  <c r="AR409" i="15" s="1"/>
  <c r="AV409" i="15" s="1"/>
  <c r="AZ409" i="15" s="1"/>
  <c r="BD409" i="15" s="1"/>
  <c r="BH409" i="15" s="1"/>
  <c r="BL409" i="15" s="1"/>
  <c r="BP409" i="15" s="1"/>
  <c r="BU409" i="15" s="1"/>
  <c r="AD409" i="15"/>
  <c r="AG409" i="15" s="1"/>
  <c r="AJ409" i="15" s="1"/>
  <c r="T409" i="15"/>
  <c r="W409" i="15" s="1"/>
  <c r="Z409" i="15" s="1"/>
  <c r="K409" i="15"/>
  <c r="N409" i="15" s="1"/>
  <c r="H409" i="15"/>
  <c r="G409" i="15"/>
  <c r="J409" i="15" s="1"/>
  <c r="M409" i="15" s="1"/>
  <c r="S409" i="15" s="1"/>
  <c r="V409" i="15" s="1"/>
  <c r="Y409" i="15" s="1"/>
  <c r="F409" i="15"/>
  <c r="I409" i="15" s="1"/>
  <c r="L409" i="15" s="1"/>
  <c r="R409" i="15" s="1"/>
  <c r="U409" i="15" s="1"/>
  <c r="X409" i="15" s="1"/>
  <c r="AE408" i="15"/>
  <c r="AH408" i="15" s="1"/>
  <c r="AK408" i="15" s="1"/>
  <c r="AN408" i="15" s="1"/>
  <c r="AR408" i="15" s="1"/>
  <c r="AV408" i="15" s="1"/>
  <c r="AZ408" i="15" s="1"/>
  <c r="BD408" i="15" s="1"/>
  <c r="BH408" i="15" s="1"/>
  <c r="BL408" i="15" s="1"/>
  <c r="BP408" i="15" s="1"/>
  <c r="BU408" i="15" s="1"/>
  <c r="AD408" i="15"/>
  <c r="T408" i="15"/>
  <c r="W408" i="15" s="1"/>
  <c r="Z408" i="15" s="1"/>
  <c r="K408" i="15"/>
  <c r="N408" i="15" s="1"/>
  <c r="H408" i="15"/>
  <c r="G408" i="15"/>
  <c r="J408" i="15" s="1"/>
  <c r="M408" i="15" s="1"/>
  <c r="S408" i="15" s="1"/>
  <c r="V408" i="15" s="1"/>
  <c r="Y408" i="15" s="1"/>
  <c r="F408" i="15"/>
  <c r="I408" i="15" s="1"/>
  <c r="L408" i="15" s="1"/>
  <c r="R408" i="15" s="1"/>
  <c r="U408" i="15" s="1"/>
  <c r="X408" i="15" s="1"/>
  <c r="AG407" i="15"/>
  <c r="AJ407" i="15" s="1"/>
  <c r="AM407" i="15" s="1"/>
  <c r="AE407" i="15"/>
  <c r="AD407" i="15"/>
  <c r="T407" i="15"/>
  <c r="W407" i="15" s="1"/>
  <c r="Z407" i="15" s="1"/>
  <c r="H407" i="15"/>
  <c r="K407" i="15" s="1"/>
  <c r="N407" i="15" s="1"/>
  <c r="G407" i="15"/>
  <c r="J407" i="15" s="1"/>
  <c r="M407" i="15" s="1"/>
  <c r="S407" i="15" s="1"/>
  <c r="V407" i="15" s="1"/>
  <c r="Y407" i="15" s="1"/>
  <c r="F407" i="15"/>
  <c r="I407" i="15" s="1"/>
  <c r="L407" i="15" s="1"/>
  <c r="R407" i="15" s="1"/>
  <c r="U407" i="15" s="1"/>
  <c r="X407" i="15" s="1"/>
  <c r="AL406" i="15"/>
  <c r="AE406" i="15"/>
  <c r="AH406" i="15" s="1"/>
  <c r="AK406" i="15" s="1"/>
  <c r="AN406" i="15" s="1"/>
  <c r="AR406" i="15" s="1"/>
  <c r="AV406" i="15" s="1"/>
  <c r="AZ406" i="15" s="1"/>
  <c r="BD406" i="15" s="1"/>
  <c r="BH406" i="15" s="1"/>
  <c r="BL406" i="15" s="1"/>
  <c r="BP406" i="15" s="1"/>
  <c r="BU406" i="15" s="1"/>
  <c r="AD406" i="15"/>
  <c r="AG406" i="15" s="1"/>
  <c r="AJ406" i="15" s="1"/>
  <c r="AM406" i="15" s="1"/>
  <c r="T406" i="15"/>
  <c r="W406" i="15" s="1"/>
  <c r="Z406" i="15" s="1"/>
  <c r="H406" i="15"/>
  <c r="K406" i="15" s="1"/>
  <c r="N406" i="15" s="1"/>
  <c r="G406" i="15"/>
  <c r="J406" i="15" s="1"/>
  <c r="M406" i="15" s="1"/>
  <c r="S406" i="15" s="1"/>
  <c r="V406" i="15" s="1"/>
  <c r="Y406" i="15" s="1"/>
  <c r="F406" i="15"/>
  <c r="I406" i="15" s="1"/>
  <c r="L406" i="15" s="1"/>
  <c r="R406" i="15" s="1"/>
  <c r="U406" i="15" s="1"/>
  <c r="X406" i="15" s="1"/>
  <c r="AG405" i="15"/>
  <c r="AJ405" i="15" s="1"/>
  <c r="AE405" i="15"/>
  <c r="AD405" i="15"/>
  <c r="T405" i="15"/>
  <c r="W405" i="15" s="1"/>
  <c r="Z405" i="15" s="1"/>
  <c r="K405" i="15"/>
  <c r="N405" i="15" s="1"/>
  <c r="I405" i="15"/>
  <c r="L405" i="15" s="1"/>
  <c r="R405" i="15" s="1"/>
  <c r="U405" i="15" s="1"/>
  <c r="X405" i="15" s="1"/>
  <c r="H405" i="15"/>
  <c r="G405" i="15"/>
  <c r="J405" i="15" s="1"/>
  <c r="M405" i="15" s="1"/>
  <c r="S405" i="15" s="1"/>
  <c r="V405" i="15" s="1"/>
  <c r="Y405" i="15" s="1"/>
  <c r="F405" i="15"/>
  <c r="AF404" i="15"/>
  <c r="AE404" i="15"/>
  <c r="AH404" i="15" s="1"/>
  <c r="AK404" i="15" s="1"/>
  <c r="AN404" i="15" s="1"/>
  <c r="AR404" i="15" s="1"/>
  <c r="AV404" i="15" s="1"/>
  <c r="AZ404" i="15" s="1"/>
  <c r="BD404" i="15" s="1"/>
  <c r="BH404" i="15" s="1"/>
  <c r="BL404" i="15" s="1"/>
  <c r="BP404" i="15" s="1"/>
  <c r="BU404" i="15" s="1"/>
  <c r="AD404" i="15"/>
  <c r="AG404" i="15" s="1"/>
  <c r="AJ404" i="15" s="1"/>
  <c r="T404" i="15"/>
  <c r="W404" i="15" s="1"/>
  <c r="Z404" i="15" s="1"/>
  <c r="H404" i="15"/>
  <c r="K404" i="15" s="1"/>
  <c r="N404" i="15" s="1"/>
  <c r="G404" i="15"/>
  <c r="J404" i="15" s="1"/>
  <c r="M404" i="15" s="1"/>
  <c r="S404" i="15" s="1"/>
  <c r="V404" i="15" s="1"/>
  <c r="Y404" i="15" s="1"/>
  <c r="F404" i="15"/>
  <c r="I404" i="15" s="1"/>
  <c r="L404" i="15" s="1"/>
  <c r="R404" i="15" s="1"/>
  <c r="U404" i="15" s="1"/>
  <c r="X404" i="15" s="1"/>
  <c r="AH403" i="15"/>
  <c r="AE403" i="15"/>
  <c r="AD403" i="15"/>
  <c r="AG403" i="15" s="1"/>
  <c r="AJ403" i="15" s="1"/>
  <c r="AM403" i="15" s="1"/>
  <c r="T403" i="15"/>
  <c r="W403" i="15" s="1"/>
  <c r="Z403" i="15" s="1"/>
  <c r="I403" i="15"/>
  <c r="L403" i="15" s="1"/>
  <c r="R403" i="15" s="1"/>
  <c r="U403" i="15" s="1"/>
  <c r="X403" i="15" s="1"/>
  <c r="H403" i="15"/>
  <c r="K403" i="15" s="1"/>
  <c r="N403" i="15" s="1"/>
  <c r="G403" i="15"/>
  <c r="J403" i="15" s="1"/>
  <c r="M403" i="15" s="1"/>
  <c r="S403" i="15" s="1"/>
  <c r="V403" i="15" s="1"/>
  <c r="Y403" i="15" s="1"/>
  <c r="F403" i="15"/>
  <c r="AE402" i="15"/>
  <c r="AD402" i="15"/>
  <c r="AG402" i="15" s="1"/>
  <c r="AJ402" i="15" s="1"/>
  <c r="T402" i="15"/>
  <c r="W402" i="15" s="1"/>
  <c r="Z402" i="15" s="1"/>
  <c r="M402" i="15"/>
  <c r="S402" i="15" s="1"/>
  <c r="V402" i="15" s="1"/>
  <c r="Y402" i="15" s="1"/>
  <c r="I402" i="15"/>
  <c r="L402" i="15" s="1"/>
  <c r="R402" i="15" s="1"/>
  <c r="U402" i="15" s="1"/>
  <c r="X402" i="15" s="1"/>
  <c r="H402" i="15"/>
  <c r="K402" i="15" s="1"/>
  <c r="N402" i="15" s="1"/>
  <c r="G402" i="15"/>
  <c r="J402" i="15" s="1"/>
  <c r="F402" i="15"/>
  <c r="AK401" i="15"/>
  <c r="AN401" i="15" s="1"/>
  <c r="AR401" i="15" s="1"/>
  <c r="AV401" i="15" s="1"/>
  <c r="AZ401" i="15" s="1"/>
  <c r="BD401" i="15" s="1"/>
  <c r="BH401" i="15" s="1"/>
  <c r="BL401" i="15" s="1"/>
  <c r="BP401" i="15" s="1"/>
  <c r="BU401" i="15" s="1"/>
  <c r="AE401" i="15"/>
  <c r="AH401" i="15" s="1"/>
  <c r="AI401" i="15" s="1"/>
  <c r="AD401" i="15"/>
  <c r="AG401" i="15" s="1"/>
  <c r="AJ401" i="15" s="1"/>
  <c r="X401" i="15"/>
  <c r="W401" i="15"/>
  <c r="Z401" i="15" s="1"/>
  <c r="T401" i="15"/>
  <c r="J401" i="15"/>
  <c r="M401" i="15" s="1"/>
  <c r="S401" i="15" s="1"/>
  <c r="V401" i="15" s="1"/>
  <c r="Y401" i="15" s="1"/>
  <c r="H401" i="15"/>
  <c r="K401" i="15" s="1"/>
  <c r="N401" i="15" s="1"/>
  <c r="G401" i="15"/>
  <c r="F401" i="15"/>
  <c r="I401" i="15" s="1"/>
  <c r="L401" i="15" s="1"/>
  <c r="R401" i="15" s="1"/>
  <c r="U401" i="15" s="1"/>
  <c r="AG400" i="15"/>
  <c r="AJ400" i="15" s="1"/>
  <c r="AE400" i="15"/>
  <c r="AD400" i="15"/>
  <c r="T400" i="15"/>
  <c r="W400" i="15" s="1"/>
  <c r="Z400" i="15" s="1"/>
  <c r="H400" i="15"/>
  <c r="K400" i="15" s="1"/>
  <c r="N400" i="15" s="1"/>
  <c r="G400" i="15"/>
  <c r="J400" i="15" s="1"/>
  <c r="M400" i="15" s="1"/>
  <c r="S400" i="15" s="1"/>
  <c r="V400" i="15" s="1"/>
  <c r="Y400" i="15" s="1"/>
  <c r="F400" i="15"/>
  <c r="I400" i="15" s="1"/>
  <c r="L400" i="15" s="1"/>
  <c r="R400" i="15" s="1"/>
  <c r="U400" i="15" s="1"/>
  <c r="X400" i="15" s="1"/>
  <c r="AE399" i="15"/>
  <c r="AH399" i="15" s="1"/>
  <c r="AD399" i="15"/>
  <c r="T399" i="15"/>
  <c r="W399" i="15" s="1"/>
  <c r="Z399" i="15" s="1"/>
  <c r="H399" i="15"/>
  <c r="K399" i="15" s="1"/>
  <c r="N399" i="15" s="1"/>
  <c r="G399" i="15"/>
  <c r="J399" i="15" s="1"/>
  <c r="M399" i="15" s="1"/>
  <c r="S399" i="15" s="1"/>
  <c r="V399" i="15" s="1"/>
  <c r="Y399" i="15" s="1"/>
  <c r="F399" i="15"/>
  <c r="I399" i="15" s="1"/>
  <c r="L399" i="15" s="1"/>
  <c r="R399" i="15" s="1"/>
  <c r="U399" i="15" s="1"/>
  <c r="X399" i="15" s="1"/>
  <c r="AE398" i="15"/>
  <c r="AD398" i="15"/>
  <c r="AG398" i="15" s="1"/>
  <c r="AJ398" i="15" s="1"/>
  <c r="W398" i="15"/>
  <c r="Z398" i="15" s="1"/>
  <c r="T398" i="15"/>
  <c r="I398" i="15"/>
  <c r="L398" i="15" s="1"/>
  <c r="R398" i="15" s="1"/>
  <c r="U398" i="15" s="1"/>
  <c r="X398" i="15" s="1"/>
  <c r="H398" i="15"/>
  <c r="K398" i="15" s="1"/>
  <c r="N398" i="15" s="1"/>
  <c r="G398" i="15"/>
  <c r="J398" i="15" s="1"/>
  <c r="M398" i="15" s="1"/>
  <c r="S398" i="15" s="1"/>
  <c r="V398" i="15" s="1"/>
  <c r="Y398" i="15" s="1"/>
  <c r="F398" i="15"/>
  <c r="AM397" i="15"/>
  <c r="AJ397" i="15"/>
  <c r="AE397" i="15"/>
  <c r="AD397" i="15"/>
  <c r="AG397" i="15" s="1"/>
  <c r="T397" i="15"/>
  <c r="W397" i="15" s="1"/>
  <c r="Z397" i="15" s="1"/>
  <c r="J397" i="15"/>
  <c r="M397" i="15" s="1"/>
  <c r="S397" i="15" s="1"/>
  <c r="V397" i="15" s="1"/>
  <c r="Y397" i="15" s="1"/>
  <c r="H397" i="15"/>
  <c r="K397" i="15" s="1"/>
  <c r="N397" i="15" s="1"/>
  <c r="G397" i="15"/>
  <c r="F397" i="15"/>
  <c r="I397" i="15" s="1"/>
  <c r="L397" i="15" s="1"/>
  <c r="R397" i="15" s="1"/>
  <c r="U397" i="15" s="1"/>
  <c r="X397" i="15" s="1"/>
  <c r="AK396" i="15"/>
  <c r="AN396" i="15" s="1"/>
  <c r="AR396" i="15" s="1"/>
  <c r="AV396" i="15" s="1"/>
  <c r="AZ396" i="15" s="1"/>
  <c r="BD396" i="15" s="1"/>
  <c r="BH396" i="15" s="1"/>
  <c r="BL396" i="15" s="1"/>
  <c r="BP396" i="15" s="1"/>
  <c r="BU396" i="15" s="1"/>
  <c r="AG396" i="15"/>
  <c r="AJ396" i="15" s="1"/>
  <c r="AE396" i="15"/>
  <c r="AH396" i="15" s="1"/>
  <c r="AI396" i="15" s="1"/>
  <c r="AD396" i="15"/>
  <c r="AF396" i="15" s="1"/>
  <c r="Z396" i="15"/>
  <c r="T396" i="15"/>
  <c r="W396" i="15" s="1"/>
  <c r="I396" i="15"/>
  <c r="L396" i="15" s="1"/>
  <c r="R396" i="15" s="1"/>
  <c r="U396" i="15" s="1"/>
  <c r="X396" i="15" s="1"/>
  <c r="H396" i="15"/>
  <c r="K396" i="15" s="1"/>
  <c r="N396" i="15" s="1"/>
  <c r="G396" i="15"/>
  <c r="J396" i="15" s="1"/>
  <c r="M396" i="15" s="1"/>
  <c r="S396" i="15" s="1"/>
  <c r="V396" i="15" s="1"/>
  <c r="Y396" i="15" s="1"/>
  <c r="F396" i="15"/>
  <c r="AF395" i="15"/>
  <c r="AE395" i="15"/>
  <c r="AH395" i="15" s="1"/>
  <c r="AK395" i="15" s="1"/>
  <c r="AN395" i="15" s="1"/>
  <c r="AR395" i="15" s="1"/>
  <c r="AV395" i="15" s="1"/>
  <c r="AZ395" i="15" s="1"/>
  <c r="BD395" i="15" s="1"/>
  <c r="BH395" i="15" s="1"/>
  <c r="BL395" i="15" s="1"/>
  <c r="BP395" i="15" s="1"/>
  <c r="BU395" i="15" s="1"/>
  <c r="AD395" i="15"/>
  <c r="AG395" i="15" s="1"/>
  <c r="AJ395" i="15" s="1"/>
  <c r="T395" i="15"/>
  <c r="W395" i="15" s="1"/>
  <c r="Z395" i="15" s="1"/>
  <c r="H395" i="15"/>
  <c r="K395" i="15" s="1"/>
  <c r="N395" i="15" s="1"/>
  <c r="G395" i="15"/>
  <c r="J395" i="15" s="1"/>
  <c r="M395" i="15" s="1"/>
  <c r="S395" i="15" s="1"/>
  <c r="V395" i="15" s="1"/>
  <c r="Y395" i="15" s="1"/>
  <c r="F395" i="15"/>
  <c r="I395" i="15" s="1"/>
  <c r="L395" i="15" s="1"/>
  <c r="R395" i="15" s="1"/>
  <c r="U395" i="15" s="1"/>
  <c r="X395" i="15" s="1"/>
  <c r="AE394" i="15"/>
  <c r="AD394" i="15"/>
  <c r="AG394" i="15" s="1"/>
  <c r="AJ394" i="15" s="1"/>
  <c r="T394" i="15"/>
  <c r="W394" i="15" s="1"/>
  <c r="Z394" i="15" s="1"/>
  <c r="K394" i="15"/>
  <c r="N394" i="15" s="1"/>
  <c r="H394" i="15"/>
  <c r="G394" i="15"/>
  <c r="J394" i="15" s="1"/>
  <c r="M394" i="15" s="1"/>
  <c r="S394" i="15" s="1"/>
  <c r="V394" i="15" s="1"/>
  <c r="Y394" i="15" s="1"/>
  <c r="F394" i="15"/>
  <c r="I394" i="15" s="1"/>
  <c r="L394" i="15" s="1"/>
  <c r="R394" i="15" s="1"/>
  <c r="U394" i="15" s="1"/>
  <c r="X394" i="15" s="1"/>
  <c r="AE393" i="15"/>
  <c r="AH393" i="15" s="1"/>
  <c r="AK393" i="15" s="1"/>
  <c r="AN393" i="15" s="1"/>
  <c r="AR393" i="15" s="1"/>
  <c r="AV393" i="15" s="1"/>
  <c r="AZ393" i="15" s="1"/>
  <c r="BD393" i="15" s="1"/>
  <c r="BH393" i="15" s="1"/>
  <c r="BL393" i="15" s="1"/>
  <c r="BP393" i="15" s="1"/>
  <c r="BU393" i="15" s="1"/>
  <c r="AD393" i="15"/>
  <c r="T393" i="15"/>
  <c r="W393" i="15" s="1"/>
  <c r="Z393" i="15" s="1"/>
  <c r="H393" i="15"/>
  <c r="K393" i="15" s="1"/>
  <c r="N393" i="15" s="1"/>
  <c r="G393" i="15"/>
  <c r="J393" i="15" s="1"/>
  <c r="M393" i="15" s="1"/>
  <c r="S393" i="15" s="1"/>
  <c r="V393" i="15" s="1"/>
  <c r="Y393" i="15" s="1"/>
  <c r="F393" i="15"/>
  <c r="I393" i="15" s="1"/>
  <c r="L393" i="15" s="1"/>
  <c r="R393" i="15" s="1"/>
  <c r="U393" i="15" s="1"/>
  <c r="X393" i="15" s="1"/>
  <c r="AE392" i="15"/>
  <c r="AD392" i="15"/>
  <c r="AG392" i="15" s="1"/>
  <c r="AJ392" i="15" s="1"/>
  <c r="Z392" i="15"/>
  <c r="T392" i="15"/>
  <c r="W392" i="15" s="1"/>
  <c r="K392" i="15"/>
  <c r="N392" i="15" s="1"/>
  <c r="I392" i="15"/>
  <c r="L392" i="15" s="1"/>
  <c r="R392" i="15" s="1"/>
  <c r="U392" i="15" s="1"/>
  <c r="X392" i="15" s="1"/>
  <c r="H392" i="15"/>
  <c r="G392" i="15"/>
  <c r="J392" i="15" s="1"/>
  <c r="M392" i="15" s="1"/>
  <c r="S392" i="15" s="1"/>
  <c r="V392" i="15" s="1"/>
  <c r="Y392" i="15" s="1"/>
  <c r="F392" i="15"/>
  <c r="AH391" i="15"/>
  <c r="AK391" i="15" s="1"/>
  <c r="AN391" i="15" s="1"/>
  <c r="AR391" i="15" s="1"/>
  <c r="AV391" i="15" s="1"/>
  <c r="AZ391" i="15" s="1"/>
  <c r="BD391" i="15" s="1"/>
  <c r="BH391" i="15" s="1"/>
  <c r="BL391" i="15" s="1"/>
  <c r="BP391" i="15" s="1"/>
  <c r="BU391" i="15" s="1"/>
  <c r="AE391" i="15"/>
  <c r="AD391" i="15"/>
  <c r="W391" i="15"/>
  <c r="Z391" i="15" s="1"/>
  <c r="T391" i="15"/>
  <c r="N391" i="15"/>
  <c r="H391" i="15"/>
  <c r="K391" i="15" s="1"/>
  <c r="G391" i="15"/>
  <c r="J391" i="15" s="1"/>
  <c r="M391" i="15" s="1"/>
  <c r="S391" i="15" s="1"/>
  <c r="V391" i="15" s="1"/>
  <c r="Y391" i="15" s="1"/>
  <c r="F391" i="15"/>
  <c r="I391" i="15" s="1"/>
  <c r="L391" i="15" s="1"/>
  <c r="R391" i="15" s="1"/>
  <c r="U391" i="15" s="1"/>
  <c r="X391" i="15" s="1"/>
  <c r="AH390" i="15"/>
  <c r="AK390" i="15" s="1"/>
  <c r="AN390" i="15" s="1"/>
  <c r="AR390" i="15" s="1"/>
  <c r="AV390" i="15" s="1"/>
  <c r="AZ390" i="15" s="1"/>
  <c r="BD390" i="15" s="1"/>
  <c r="BH390" i="15" s="1"/>
  <c r="BL390" i="15" s="1"/>
  <c r="BP390" i="15" s="1"/>
  <c r="BU390" i="15" s="1"/>
  <c r="AE390" i="15"/>
  <c r="AD390" i="15"/>
  <c r="AG390" i="15" s="1"/>
  <c r="T390" i="15"/>
  <c r="W390" i="15" s="1"/>
  <c r="Z390" i="15" s="1"/>
  <c r="I390" i="15"/>
  <c r="L390" i="15" s="1"/>
  <c r="R390" i="15" s="1"/>
  <c r="U390" i="15" s="1"/>
  <c r="X390" i="15" s="1"/>
  <c r="H390" i="15"/>
  <c r="K390" i="15" s="1"/>
  <c r="N390" i="15" s="1"/>
  <c r="G390" i="15"/>
  <c r="J390" i="15" s="1"/>
  <c r="M390" i="15" s="1"/>
  <c r="S390" i="15" s="1"/>
  <c r="V390" i="15" s="1"/>
  <c r="Y390" i="15" s="1"/>
  <c r="F390" i="15"/>
  <c r="AE389" i="15"/>
  <c r="AD389" i="15"/>
  <c r="AG389" i="15" s="1"/>
  <c r="AJ389" i="15" s="1"/>
  <c r="T389" i="15"/>
  <c r="W389" i="15" s="1"/>
  <c r="Z389" i="15" s="1"/>
  <c r="J389" i="15"/>
  <c r="M389" i="15" s="1"/>
  <c r="S389" i="15" s="1"/>
  <c r="V389" i="15" s="1"/>
  <c r="Y389" i="15" s="1"/>
  <c r="I389" i="15"/>
  <c r="L389" i="15" s="1"/>
  <c r="R389" i="15" s="1"/>
  <c r="U389" i="15" s="1"/>
  <c r="X389" i="15" s="1"/>
  <c r="H389" i="15"/>
  <c r="K389" i="15" s="1"/>
  <c r="N389" i="15" s="1"/>
  <c r="G389" i="15"/>
  <c r="F389" i="15"/>
  <c r="AG388" i="15"/>
  <c r="AJ388" i="15" s="1"/>
  <c r="AF388" i="15"/>
  <c r="AE388" i="15"/>
  <c r="AH388" i="15" s="1"/>
  <c r="AD388" i="15"/>
  <c r="T388" i="15"/>
  <c r="W388" i="15" s="1"/>
  <c r="Z388" i="15" s="1"/>
  <c r="J388" i="15"/>
  <c r="M388" i="15" s="1"/>
  <c r="S388" i="15" s="1"/>
  <c r="V388" i="15" s="1"/>
  <c r="Y388" i="15" s="1"/>
  <c r="H388" i="15"/>
  <c r="K388" i="15" s="1"/>
  <c r="N388" i="15" s="1"/>
  <c r="G388" i="15"/>
  <c r="F388" i="15"/>
  <c r="I388" i="15" s="1"/>
  <c r="L388" i="15" s="1"/>
  <c r="R388" i="15" s="1"/>
  <c r="U388" i="15" s="1"/>
  <c r="X388" i="15" s="1"/>
  <c r="AE387" i="15"/>
  <c r="AH387" i="15" s="1"/>
  <c r="AD387" i="15"/>
  <c r="T387" i="15"/>
  <c r="W387" i="15" s="1"/>
  <c r="Z387" i="15" s="1"/>
  <c r="N387" i="15"/>
  <c r="L387" i="15"/>
  <c r="R387" i="15" s="1"/>
  <c r="U387" i="15" s="1"/>
  <c r="X387" i="15" s="1"/>
  <c r="H387" i="15"/>
  <c r="K387" i="15" s="1"/>
  <c r="G387" i="15"/>
  <c r="J387" i="15" s="1"/>
  <c r="M387" i="15" s="1"/>
  <c r="S387" i="15" s="1"/>
  <c r="V387" i="15" s="1"/>
  <c r="Y387" i="15" s="1"/>
  <c r="F387" i="15"/>
  <c r="I387" i="15" s="1"/>
  <c r="AE386" i="15"/>
  <c r="AD386" i="15"/>
  <c r="AG386" i="15" s="1"/>
  <c r="AJ386" i="15" s="1"/>
  <c r="T386" i="15"/>
  <c r="W386" i="15" s="1"/>
  <c r="Z386" i="15" s="1"/>
  <c r="M386" i="15"/>
  <c r="S386" i="15" s="1"/>
  <c r="V386" i="15" s="1"/>
  <c r="Y386" i="15" s="1"/>
  <c r="I386" i="15"/>
  <c r="L386" i="15" s="1"/>
  <c r="R386" i="15" s="1"/>
  <c r="U386" i="15" s="1"/>
  <c r="X386" i="15" s="1"/>
  <c r="H386" i="15"/>
  <c r="K386" i="15" s="1"/>
  <c r="N386" i="15" s="1"/>
  <c r="G386" i="15"/>
  <c r="J386" i="15" s="1"/>
  <c r="F386" i="15"/>
  <c r="AE385" i="15"/>
  <c r="AD385" i="15"/>
  <c r="AG385" i="15" s="1"/>
  <c r="AJ385" i="15" s="1"/>
  <c r="T385" i="15"/>
  <c r="W385" i="15" s="1"/>
  <c r="Z385" i="15" s="1"/>
  <c r="N385" i="15"/>
  <c r="J385" i="15"/>
  <c r="M385" i="15" s="1"/>
  <c r="S385" i="15" s="1"/>
  <c r="V385" i="15" s="1"/>
  <c r="Y385" i="15" s="1"/>
  <c r="I385" i="15"/>
  <c r="L385" i="15" s="1"/>
  <c r="R385" i="15" s="1"/>
  <c r="U385" i="15" s="1"/>
  <c r="X385" i="15" s="1"/>
  <c r="H385" i="15"/>
  <c r="K385" i="15" s="1"/>
  <c r="G385" i="15"/>
  <c r="F385" i="15"/>
  <c r="AR384" i="15"/>
  <c r="AV384" i="15" s="1"/>
  <c r="AZ384" i="15" s="1"/>
  <c r="BD384" i="15" s="1"/>
  <c r="BH384" i="15" s="1"/>
  <c r="BL384" i="15" s="1"/>
  <c r="BP384" i="15" s="1"/>
  <c r="BU384" i="15" s="1"/>
  <c r="AK384" i="15"/>
  <c r="AN384" i="15" s="1"/>
  <c r="AF384" i="15"/>
  <c r="AE384" i="15"/>
  <c r="AH384" i="15" s="1"/>
  <c r="AD384" i="15"/>
  <c r="AG384" i="15" s="1"/>
  <c r="AJ384" i="15" s="1"/>
  <c r="AM384" i="15" s="1"/>
  <c r="T384" i="15"/>
  <c r="W384" i="15" s="1"/>
  <c r="Z384" i="15" s="1"/>
  <c r="H384" i="15"/>
  <c r="K384" i="15" s="1"/>
  <c r="N384" i="15" s="1"/>
  <c r="G384" i="15"/>
  <c r="J384" i="15" s="1"/>
  <c r="M384" i="15" s="1"/>
  <c r="S384" i="15" s="1"/>
  <c r="V384" i="15" s="1"/>
  <c r="Y384" i="15" s="1"/>
  <c r="F384" i="15"/>
  <c r="I384" i="15" s="1"/>
  <c r="L384" i="15" s="1"/>
  <c r="R384" i="15" s="1"/>
  <c r="U384" i="15" s="1"/>
  <c r="X384" i="15" s="1"/>
  <c r="AH383" i="15"/>
  <c r="AE383" i="15"/>
  <c r="AD383" i="15"/>
  <c r="W383" i="15"/>
  <c r="Z383" i="15" s="1"/>
  <c r="T383" i="15"/>
  <c r="K383" i="15"/>
  <c r="N383" i="15" s="1"/>
  <c r="H383" i="15"/>
  <c r="G383" i="15"/>
  <c r="J383" i="15" s="1"/>
  <c r="M383" i="15" s="1"/>
  <c r="S383" i="15" s="1"/>
  <c r="V383" i="15" s="1"/>
  <c r="Y383" i="15" s="1"/>
  <c r="F383" i="15"/>
  <c r="I383" i="15" s="1"/>
  <c r="L383" i="15" s="1"/>
  <c r="R383" i="15" s="1"/>
  <c r="U383" i="15" s="1"/>
  <c r="X383" i="15" s="1"/>
  <c r="AE382" i="15"/>
  <c r="AD382" i="15"/>
  <c r="AG382" i="15" s="1"/>
  <c r="AJ382" i="15" s="1"/>
  <c r="AM382" i="15" s="1"/>
  <c r="AQ382" i="15" s="1"/>
  <c r="T382" i="15"/>
  <c r="W382" i="15" s="1"/>
  <c r="Z382" i="15" s="1"/>
  <c r="R382" i="15"/>
  <c r="U382" i="15" s="1"/>
  <c r="X382" i="15" s="1"/>
  <c r="H382" i="15"/>
  <c r="K382" i="15" s="1"/>
  <c r="N382" i="15" s="1"/>
  <c r="G382" i="15"/>
  <c r="J382" i="15" s="1"/>
  <c r="M382" i="15" s="1"/>
  <c r="S382" i="15" s="1"/>
  <c r="V382" i="15" s="1"/>
  <c r="Y382" i="15" s="1"/>
  <c r="F382" i="15"/>
  <c r="I382" i="15" s="1"/>
  <c r="L382" i="15" s="1"/>
  <c r="AE381" i="15"/>
  <c r="AH381" i="15" s="1"/>
  <c r="AD381" i="15"/>
  <c r="T381" i="15"/>
  <c r="W381" i="15" s="1"/>
  <c r="Z381" i="15" s="1"/>
  <c r="N381" i="15"/>
  <c r="J381" i="15"/>
  <c r="M381" i="15" s="1"/>
  <c r="S381" i="15" s="1"/>
  <c r="V381" i="15" s="1"/>
  <c r="Y381" i="15" s="1"/>
  <c r="H381" i="15"/>
  <c r="K381" i="15" s="1"/>
  <c r="G381" i="15"/>
  <c r="F381" i="15"/>
  <c r="I381" i="15" s="1"/>
  <c r="L381" i="15" s="1"/>
  <c r="R381" i="15" s="1"/>
  <c r="U381" i="15" s="1"/>
  <c r="X381" i="15" s="1"/>
  <c r="AN380" i="15"/>
  <c r="AR380" i="15" s="1"/>
  <c r="AV380" i="15" s="1"/>
  <c r="AZ380" i="15" s="1"/>
  <c r="BD380" i="15" s="1"/>
  <c r="BH380" i="15" s="1"/>
  <c r="BL380" i="15" s="1"/>
  <c r="BP380" i="15" s="1"/>
  <c r="BU380" i="15" s="1"/>
  <c r="AK380" i="15"/>
  <c r="AE380" i="15"/>
  <c r="AH380" i="15" s="1"/>
  <c r="AI380" i="15" s="1"/>
  <c r="AD380" i="15"/>
  <c r="AG380" i="15" s="1"/>
  <c r="AJ380" i="15" s="1"/>
  <c r="T380" i="15"/>
  <c r="W380" i="15" s="1"/>
  <c r="Z380" i="15" s="1"/>
  <c r="K380" i="15"/>
  <c r="N380" i="15" s="1"/>
  <c r="I380" i="15"/>
  <c r="L380" i="15" s="1"/>
  <c r="R380" i="15" s="1"/>
  <c r="U380" i="15" s="1"/>
  <c r="X380" i="15" s="1"/>
  <c r="H380" i="15"/>
  <c r="G380" i="15"/>
  <c r="J380" i="15" s="1"/>
  <c r="M380" i="15" s="1"/>
  <c r="S380" i="15" s="1"/>
  <c r="V380" i="15" s="1"/>
  <c r="Y380" i="15" s="1"/>
  <c r="F380" i="15"/>
  <c r="AH379" i="15"/>
  <c r="AK379" i="15" s="1"/>
  <c r="AN379" i="15" s="1"/>
  <c r="AR379" i="15" s="1"/>
  <c r="AV379" i="15" s="1"/>
  <c r="AZ379" i="15" s="1"/>
  <c r="BD379" i="15" s="1"/>
  <c r="BH379" i="15" s="1"/>
  <c r="BL379" i="15" s="1"/>
  <c r="BP379" i="15" s="1"/>
  <c r="BU379" i="15" s="1"/>
  <c r="AF379" i="15"/>
  <c r="AE379" i="15"/>
  <c r="AD379" i="15"/>
  <c r="AG379" i="15" s="1"/>
  <c r="AJ379" i="15" s="1"/>
  <c r="W379" i="15"/>
  <c r="Z379" i="15" s="1"/>
  <c r="T379" i="15"/>
  <c r="K379" i="15"/>
  <c r="N379" i="15" s="1"/>
  <c r="H379" i="15"/>
  <c r="G379" i="15"/>
  <c r="J379" i="15" s="1"/>
  <c r="M379" i="15" s="1"/>
  <c r="S379" i="15" s="1"/>
  <c r="V379" i="15" s="1"/>
  <c r="Y379" i="15" s="1"/>
  <c r="F379" i="15"/>
  <c r="I379" i="15" s="1"/>
  <c r="L379" i="15" s="1"/>
  <c r="R379" i="15" s="1"/>
  <c r="U379" i="15" s="1"/>
  <c r="X379" i="15" s="1"/>
  <c r="AE378" i="15"/>
  <c r="AF378" i="15" s="1"/>
  <c r="AD378" i="15"/>
  <c r="AG378" i="15" s="1"/>
  <c r="AJ378" i="15" s="1"/>
  <c r="AM378" i="15" s="1"/>
  <c r="T378" i="15"/>
  <c r="W378" i="15" s="1"/>
  <c r="Z378" i="15" s="1"/>
  <c r="K378" i="15"/>
  <c r="N378" i="15" s="1"/>
  <c r="I378" i="15"/>
  <c r="L378" i="15" s="1"/>
  <c r="R378" i="15" s="1"/>
  <c r="U378" i="15" s="1"/>
  <c r="X378" i="15" s="1"/>
  <c r="H378" i="15"/>
  <c r="G378" i="15"/>
  <c r="J378" i="15" s="1"/>
  <c r="M378" i="15" s="1"/>
  <c r="S378" i="15" s="1"/>
  <c r="V378" i="15" s="1"/>
  <c r="Y378" i="15" s="1"/>
  <c r="F378" i="15"/>
  <c r="AE377" i="15"/>
  <c r="AH377" i="15" s="1"/>
  <c r="AD377" i="15"/>
  <c r="T377" i="15"/>
  <c r="W377" i="15" s="1"/>
  <c r="Z377" i="15" s="1"/>
  <c r="M377" i="15"/>
  <c r="S377" i="15" s="1"/>
  <c r="V377" i="15" s="1"/>
  <c r="Y377" i="15" s="1"/>
  <c r="H377" i="15"/>
  <c r="K377" i="15" s="1"/>
  <c r="N377" i="15" s="1"/>
  <c r="G377" i="15"/>
  <c r="J377" i="15" s="1"/>
  <c r="F377" i="15"/>
  <c r="I377" i="15" s="1"/>
  <c r="L377" i="15" s="1"/>
  <c r="R377" i="15" s="1"/>
  <c r="U377" i="15" s="1"/>
  <c r="X377" i="15" s="1"/>
  <c r="AE376" i="15"/>
  <c r="AD376" i="15"/>
  <c r="AG376" i="15" s="1"/>
  <c r="AJ376" i="15" s="1"/>
  <c r="Z376" i="15"/>
  <c r="T376" i="15"/>
  <c r="W376" i="15" s="1"/>
  <c r="K376" i="15"/>
  <c r="N376" i="15" s="1"/>
  <c r="I376" i="15"/>
  <c r="L376" i="15" s="1"/>
  <c r="R376" i="15" s="1"/>
  <c r="U376" i="15" s="1"/>
  <c r="X376" i="15" s="1"/>
  <c r="H376" i="15"/>
  <c r="G376" i="15"/>
  <c r="J376" i="15" s="1"/>
  <c r="M376" i="15" s="1"/>
  <c r="S376" i="15" s="1"/>
  <c r="V376" i="15" s="1"/>
  <c r="Y376" i="15" s="1"/>
  <c r="F376" i="15"/>
  <c r="AG375" i="15"/>
  <c r="AJ375" i="15" s="1"/>
  <c r="AM375" i="15" s="1"/>
  <c r="AE375" i="15"/>
  <c r="AD375" i="15"/>
  <c r="W375" i="15"/>
  <c r="Z375" i="15" s="1"/>
  <c r="T375" i="15"/>
  <c r="H375" i="15"/>
  <c r="K375" i="15" s="1"/>
  <c r="N375" i="15" s="1"/>
  <c r="G375" i="15"/>
  <c r="J375" i="15" s="1"/>
  <c r="M375" i="15" s="1"/>
  <c r="S375" i="15" s="1"/>
  <c r="V375" i="15" s="1"/>
  <c r="Y375" i="15" s="1"/>
  <c r="F375" i="15"/>
  <c r="I375" i="15" s="1"/>
  <c r="L375" i="15" s="1"/>
  <c r="R375" i="15" s="1"/>
  <c r="U375" i="15" s="1"/>
  <c r="X375" i="15" s="1"/>
  <c r="BU374" i="15"/>
  <c r="BT374" i="15"/>
  <c r="AE373" i="15"/>
  <c r="AD373" i="15"/>
  <c r="AG373" i="15" s="1"/>
  <c r="AJ373" i="15" s="1"/>
  <c r="AM373" i="15" s="1"/>
  <c r="T373" i="15"/>
  <c r="W373" i="15" s="1"/>
  <c r="Z373" i="15" s="1"/>
  <c r="K373" i="15"/>
  <c r="N373" i="15" s="1"/>
  <c r="H373" i="15"/>
  <c r="G373" i="15"/>
  <c r="J373" i="15" s="1"/>
  <c r="M373" i="15" s="1"/>
  <c r="S373" i="15" s="1"/>
  <c r="V373" i="15" s="1"/>
  <c r="Y373" i="15" s="1"/>
  <c r="F373" i="15"/>
  <c r="I373" i="15" s="1"/>
  <c r="L373" i="15" s="1"/>
  <c r="R373" i="15" s="1"/>
  <c r="U373" i="15" s="1"/>
  <c r="X373" i="15" s="1"/>
  <c r="AH372" i="15"/>
  <c r="AE372" i="15"/>
  <c r="AD372" i="15"/>
  <c r="AF372" i="15" s="1"/>
  <c r="U372" i="15"/>
  <c r="X372" i="15" s="1"/>
  <c r="T372" i="15"/>
  <c r="W372" i="15" s="1"/>
  <c r="Z372" i="15" s="1"/>
  <c r="J372" i="15"/>
  <c r="M372" i="15" s="1"/>
  <c r="S372" i="15" s="1"/>
  <c r="V372" i="15" s="1"/>
  <c r="Y372" i="15" s="1"/>
  <c r="H372" i="15"/>
  <c r="K372" i="15" s="1"/>
  <c r="N372" i="15" s="1"/>
  <c r="G372" i="15"/>
  <c r="F372" i="15"/>
  <c r="I372" i="15" s="1"/>
  <c r="L372" i="15" s="1"/>
  <c r="R372" i="15" s="1"/>
  <c r="AE371" i="15"/>
  <c r="AD371" i="15"/>
  <c r="AG371" i="15" s="1"/>
  <c r="AJ371" i="15" s="1"/>
  <c r="T371" i="15"/>
  <c r="W371" i="15" s="1"/>
  <c r="Z371" i="15" s="1"/>
  <c r="I371" i="15"/>
  <c r="L371" i="15" s="1"/>
  <c r="R371" i="15" s="1"/>
  <c r="U371" i="15" s="1"/>
  <c r="X371" i="15" s="1"/>
  <c r="H371" i="15"/>
  <c r="K371" i="15" s="1"/>
  <c r="N371" i="15" s="1"/>
  <c r="G371" i="15"/>
  <c r="J371" i="15" s="1"/>
  <c r="M371" i="15" s="1"/>
  <c r="S371" i="15" s="1"/>
  <c r="V371" i="15" s="1"/>
  <c r="Y371" i="15" s="1"/>
  <c r="F371" i="15"/>
  <c r="AE370" i="15"/>
  <c r="AH370" i="15" s="1"/>
  <c r="AD370" i="15"/>
  <c r="AG370" i="15" s="1"/>
  <c r="AJ370" i="15" s="1"/>
  <c r="T370" i="15"/>
  <c r="W370" i="15" s="1"/>
  <c r="Z370" i="15" s="1"/>
  <c r="H370" i="15"/>
  <c r="K370" i="15" s="1"/>
  <c r="N370" i="15" s="1"/>
  <c r="G370" i="15"/>
  <c r="J370" i="15" s="1"/>
  <c r="M370" i="15" s="1"/>
  <c r="S370" i="15" s="1"/>
  <c r="V370" i="15" s="1"/>
  <c r="Y370" i="15" s="1"/>
  <c r="F370" i="15"/>
  <c r="I370" i="15" s="1"/>
  <c r="L370" i="15" s="1"/>
  <c r="R370" i="15" s="1"/>
  <c r="U370" i="15" s="1"/>
  <c r="X370" i="15" s="1"/>
  <c r="AG369" i="15"/>
  <c r="AJ369" i="15" s="1"/>
  <c r="AE369" i="15"/>
  <c r="AD369" i="15"/>
  <c r="Z369" i="15"/>
  <c r="T369" i="15"/>
  <c r="W369" i="15" s="1"/>
  <c r="I369" i="15"/>
  <c r="L369" i="15" s="1"/>
  <c r="R369" i="15" s="1"/>
  <c r="U369" i="15" s="1"/>
  <c r="X369" i="15" s="1"/>
  <c r="H369" i="15"/>
  <c r="K369" i="15" s="1"/>
  <c r="N369" i="15" s="1"/>
  <c r="G369" i="15"/>
  <c r="J369" i="15" s="1"/>
  <c r="M369" i="15" s="1"/>
  <c r="S369" i="15" s="1"/>
  <c r="V369" i="15" s="1"/>
  <c r="Y369" i="15" s="1"/>
  <c r="F369" i="15"/>
  <c r="BU368" i="15"/>
  <c r="AH368" i="15"/>
  <c r="AK368" i="15" s="1"/>
  <c r="AN368" i="15" s="1"/>
  <c r="AR368" i="15" s="1"/>
  <c r="AV368" i="15" s="1"/>
  <c r="AZ368" i="15" s="1"/>
  <c r="BD368" i="15" s="1"/>
  <c r="BH368" i="15" s="1"/>
  <c r="BL368" i="15" s="1"/>
  <c r="BP368" i="15" s="1"/>
  <c r="AE368" i="15"/>
  <c r="AD368" i="15"/>
  <c r="T368" i="15"/>
  <c r="W368" i="15" s="1"/>
  <c r="Z368" i="15" s="1"/>
  <c r="H368" i="15"/>
  <c r="K368" i="15" s="1"/>
  <c r="N368" i="15" s="1"/>
  <c r="G368" i="15"/>
  <c r="J368" i="15" s="1"/>
  <c r="M368" i="15" s="1"/>
  <c r="S368" i="15" s="1"/>
  <c r="V368" i="15" s="1"/>
  <c r="Y368" i="15" s="1"/>
  <c r="F368" i="15"/>
  <c r="I368" i="15" s="1"/>
  <c r="L368" i="15" s="1"/>
  <c r="R368" i="15" s="1"/>
  <c r="U368" i="15" s="1"/>
  <c r="X368" i="15" s="1"/>
  <c r="AE367" i="15"/>
  <c r="AD367" i="15"/>
  <c r="AG367" i="15" s="1"/>
  <c r="AJ367" i="15" s="1"/>
  <c r="AM367" i="15" s="1"/>
  <c r="T367" i="15"/>
  <c r="W367" i="15" s="1"/>
  <c r="Z367" i="15" s="1"/>
  <c r="H367" i="15"/>
  <c r="K367" i="15" s="1"/>
  <c r="N367" i="15" s="1"/>
  <c r="G367" i="15"/>
  <c r="J367" i="15" s="1"/>
  <c r="M367" i="15" s="1"/>
  <c r="S367" i="15" s="1"/>
  <c r="V367" i="15" s="1"/>
  <c r="Y367" i="15" s="1"/>
  <c r="F367" i="15"/>
  <c r="I367" i="15" s="1"/>
  <c r="L367" i="15" s="1"/>
  <c r="R367" i="15" s="1"/>
  <c r="U367" i="15" s="1"/>
  <c r="X367" i="15" s="1"/>
  <c r="AE366" i="15"/>
  <c r="AD366" i="15"/>
  <c r="AG366" i="15" s="1"/>
  <c r="AJ366" i="15" s="1"/>
  <c r="AM366" i="15" s="1"/>
  <c r="T366" i="15"/>
  <c r="W366" i="15" s="1"/>
  <c r="Z366" i="15" s="1"/>
  <c r="H366" i="15"/>
  <c r="K366" i="15" s="1"/>
  <c r="N366" i="15" s="1"/>
  <c r="G366" i="15"/>
  <c r="J366" i="15" s="1"/>
  <c r="M366" i="15" s="1"/>
  <c r="S366" i="15" s="1"/>
  <c r="V366" i="15" s="1"/>
  <c r="Y366" i="15" s="1"/>
  <c r="F366" i="15"/>
  <c r="I366" i="15" s="1"/>
  <c r="L366" i="15" s="1"/>
  <c r="R366" i="15" s="1"/>
  <c r="U366" i="15" s="1"/>
  <c r="X366" i="15" s="1"/>
  <c r="AE365" i="15"/>
  <c r="AD365" i="15"/>
  <c r="AG365" i="15" s="1"/>
  <c r="AJ365" i="15" s="1"/>
  <c r="U365" i="15"/>
  <c r="X365" i="15" s="1"/>
  <c r="T365" i="15"/>
  <c r="W365" i="15" s="1"/>
  <c r="Z365" i="15" s="1"/>
  <c r="N365" i="15"/>
  <c r="I365" i="15"/>
  <c r="L365" i="15" s="1"/>
  <c r="R365" i="15" s="1"/>
  <c r="H365" i="15"/>
  <c r="K365" i="15" s="1"/>
  <c r="G365" i="15"/>
  <c r="J365" i="15" s="1"/>
  <c r="M365" i="15" s="1"/>
  <c r="S365" i="15" s="1"/>
  <c r="V365" i="15" s="1"/>
  <c r="Y365" i="15" s="1"/>
  <c r="F365" i="15"/>
  <c r="AH364" i="15"/>
  <c r="AK364" i="15" s="1"/>
  <c r="AN364" i="15" s="1"/>
  <c r="AR364" i="15" s="1"/>
  <c r="AV364" i="15" s="1"/>
  <c r="AZ364" i="15" s="1"/>
  <c r="BD364" i="15" s="1"/>
  <c r="BH364" i="15" s="1"/>
  <c r="BL364" i="15" s="1"/>
  <c r="BP364" i="15" s="1"/>
  <c r="BU364" i="15" s="1"/>
  <c r="AG364" i="15"/>
  <c r="AJ364" i="15" s="1"/>
  <c r="AF364" i="15"/>
  <c r="AE364" i="15"/>
  <c r="AD364" i="15"/>
  <c r="T364" i="15"/>
  <c r="W364" i="15" s="1"/>
  <c r="Z364" i="15" s="1"/>
  <c r="H364" i="15"/>
  <c r="K364" i="15" s="1"/>
  <c r="N364" i="15" s="1"/>
  <c r="G364" i="15"/>
  <c r="J364" i="15" s="1"/>
  <c r="M364" i="15" s="1"/>
  <c r="S364" i="15" s="1"/>
  <c r="V364" i="15" s="1"/>
  <c r="Y364" i="15" s="1"/>
  <c r="F364" i="15"/>
  <c r="I364" i="15" s="1"/>
  <c r="L364" i="15" s="1"/>
  <c r="R364" i="15" s="1"/>
  <c r="U364" i="15" s="1"/>
  <c r="X364" i="15" s="1"/>
  <c r="AG363" i="15"/>
  <c r="AE363" i="15"/>
  <c r="AH363" i="15" s="1"/>
  <c r="AK363" i="15" s="1"/>
  <c r="AN363" i="15" s="1"/>
  <c r="AR363" i="15" s="1"/>
  <c r="AV363" i="15" s="1"/>
  <c r="AZ363" i="15" s="1"/>
  <c r="BD363" i="15" s="1"/>
  <c r="BH363" i="15" s="1"/>
  <c r="BL363" i="15" s="1"/>
  <c r="BP363" i="15" s="1"/>
  <c r="BU363" i="15" s="1"/>
  <c r="AD363" i="15"/>
  <c r="T363" i="15"/>
  <c r="W363" i="15" s="1"/>
  <c r="Z363" i="15" s="1"/>
  <c r="K363" i="15"/>
  <c r="N363" i="15" s="1"/>
  <c r="H363" i="15"/>
  <c r="G363" i="15"/>
  <c r="J363" i="15" s="1"/>
  <c r="M363" i="15" s="1"/>
  <c r="S363" i="15" s="1"/>
  <c r="V363" i="15" s="1"/>
  <c r="Y363" i="15" s="1"/>
  <c r="F363" i="15"/>
  <c r="I363" i="15" s="1"/>
  <c r="L363" i="15" s="1"/>
  <c r="R363" i="15" s="1"/>
  <c r="U363" i="15" s="1"/>
  <c r="X363" i="15" s="1"/>
  <c r="AE362" i="15"/>
  <c r="AD362" i="15"/>
  <c r="AG362" i="15" s="1"/>
  <c r="AJ362" i="15" s="1"/>
  <c r="W362" i="15"/>
  <c r="Z362" i="15" s="1"/>
  <c r="T362" i="15"/>
  <c r="J362" i="15"/>
  <c r="M362" i="15" s="1"/>
  <c r="S362" i="15" s="1"/>
  <c r="V362" i="15" s="1"/>
  <c r="Y362" i="15" s="1"/>
  <c r="H362" i="15"/>
  <c r="K362" i="15" s="1"/>
  <c r="N362" i="15" s="1"/>
  <c r="G362" i="15"/>
  <c r="F362" i="15"/>
  <c r="I362" i="15" s="1"/>
  <c r="L362" i="15" s="1"/>
  <c r="R362" i="15" s="1"/>
  <c r="U362" i="15" s="1"/>
  <c r="X362" i="15" s="1"/>
  <c r="AK361" i="15"/>
  <c r="AN361" i="15" s="1"/>
  <c r="AR361" i="15" s="1"/>
  <c r="AV361" i="15" s="1"/>
  <c r="AZ361" i="15" s="1"/>
  <c r="BD361" i="15" s="1"/>
  <c r="BH361" i="15" s="1"/>
  <c r="BL361" i="15" s="1"/>
  <c r="BP361" i="15" s="1"/>
  <c r="BU361" i="15" s="1"/>
  <c r="AE361" i="15"/>
  <c r="AH361" i="15" s="1"/>
  <c r="AD361" i="15"/>
  <c r="AG361" i="15" s="1"/>
  <c r="AJ361" i="15" s="1"/>
  <c r="T361" i="15"/>
  <c r="W361" i="15" s="1"/>
  <c r="Z361" i="15" s="1"/>
  <c r="K361" i="15"/>
  <c r="N361" i="15" s="1"/>
  <c r="I361" i="15"/>
  <c r="L361" i="15" s="1"/>
  <c r="R361" i="15" s="1"/>
  <c r="U361" i="15" s="1"/>
  <c r="X361" i="15" s="1"/>
  <c r="H361" i="15"/>
  <c r="G361" i="15"/>
  <c r="J361" i="15" s="1"/>
  <c r="M361" i="15" s="1"/>
  <c r="S361" i="15" s="1"/>
  <c r="V361" i="15" s="1"/>
  <c r="Y361" i="15" s="1"/>
  <c r="F361" i="15"/>
  <c r="AG360" i="15"/>
  <c r="AJ360" i="15" s="1"/>
  <c r="AE360" i="15"/>
  <c r="AH360" i="15" s="1"/>
  <c r="AK360" i="15" s="1"/>
  <c r="AN360" i="15" s="1"/>
  <c r="AR360" i="15" s="1"/>
  <c r="AV360" i="15" s="1"/>
  <c r="AZ360" i="15" s="1"/>
  <c r="BD360" i="15" s="1"/>
  <c r="BH360" i="15" s="1"/>
  <c r="BL360" i="15" s="1"/>
  <c r="BP360" i="15" s="1"/>
  <c r="BU360" i="15" s="1"/>
  <c r="AD360" i="15"/>
  <c r="T360" i="15"/>
  <c r="W360" i="15" s="1"/>
  <c r="Z360" i="15" s="1"/>
  <c r="K360" i="15"/>
  <c r="N360" i="15" s="1"/>
  <c r="I360" i="15"/>
  <c r="L360" i="15" s="1"/>
  <c r="R360" i="15" s="1"/>
  <c r="U360" i="15" s="1"/>
  <c r="X360" i="15" s="1"/>
  <c r="H360" i="15"/>
  <c r="G360" i="15"/>
  <c r="J360" i="15" s="1"/>
  <c r="M360" i="15" s="1"/>
  <c r="S360" i="15" s="1"/>
  <c r="V360" i="15" s="1"/>
  <c r="Y360" i="15" s="1"/>
  <c r="F360" i="15"/>
  <c r="AE359" i="15"/>
  <c r="AH359" i="15" s="1"/>
  <c r="AD359" i="15"/>
  <c r="Z359" i="15"/>
  <c r="W359" i="15"/>
  <c r="T359" i="15"/>
  <c r="L359" i="15"/>
  <c r="R359" i="15" s="1"/>
  <c r="U359" i="15" s="1"/>
  <c r="X359" i="15" s="1"/>
  <c r="H359" i="15"/>
  <c r="K359" i="15" s="1"/>
  <c r="N359" i="15" s="1"/>
  <c r="G359" i="15"/>
  <c r="J359" i="15" s="1"/>
  <c r="M359" i="15" s="1"/>
  <c r="S359" i="15" s="1"/>
  <c r="V359" i="15" s="1"/>
  <c r="Y359" i="15" s="1"/>
  <c r="F359" i="15"/>
  <c r="I359" i="15" s="1"/>
  <c r="AE358" i="15"/>
  <c r="AD358" i="15"/>
  <c r="AG358" i="15" s="1"/>
  <c r="AJ358" i="15" s="1"/>
  <c r="AM358" i="15" s="1"/>
  <c r="W358" i="15"/>
  <c r="Z358" i="15" s="1"/>
  <c r="V358" i="15"/>
  <c r="Y358" i="15" s="1"/>
  <c r="T358" i="15"/>
  <c r="H358" i="15"/>
  <c r="K358" i="15" s="1"/>
  <c r="N358" i="15" s="1"/>
  <c r="G358" i="15"/>
  <c r="J358" i="15" s="1"/>
  <c r="M358" i="15" s="1"/>
  <c r="S358" i="15" s="1"/>
  <c r="F358" i="15"/>
  <c r="I358" i="15" s="1"/>
  <c r="L358" i="15" s="1"/>
  <c r="R358" i="15" s="1"/>
  <c r="U358" i="15" s="1"/>
  <c r="X358" i="15" s="1"/>
  <c r="AE357" i="15"/>
  <c r="AD357" i="15"/>
  <c r="AG357" i="15" s="1"/>
  <c r="AJ357" i="15" s="1"/>
  <c r="U357" i="15"/>
  <c r="X357" i="15" s="1"/>
  <c r="T357" i="15"/>
  <c r="W357" i="15" s="1"/>
  <c r="Z357" i="15" s="1"/>
  <c r="I357" i="15"/>
  <c r="L357" i="15" s="1"/>
  <c r="R357" i="15" s="1"/>
  <c r="H357" i="15"/>
  <c r="K357" i="15" s="1"/>
  <c r="N357" i="15" s="1"/>
  <c r="G357" i="15"/>
  <c r="J357" i="15" s="1"/>
  <c r="M357" i="15" s="1"/>
  <c r="S357" i="15" s="1"/>
  <c r="V357" i="15" s="1"/>
  <c r="Y357" i="15" s="1"/>
  <c r="F357" i="15"/>
  <c r="AE356" i="15"/>
  <c r="AH356" i="15" s="1"/>
  <c r="AD356" i="15"/>
  <c r="T356" i="15"/>
  <c r="W356" i="15" s="1"/>
  <c r="Z356" i="15" s="1"/>
  <c r="R356" i="15"/>
  <c r="U356" i="15" s="1"/>
  <c r="X356" i="15" s="1"/>
  <c r="J356" i="15"/>
  <c r="M356" i="15" s="1"/>
  <c r="S356" i="15" s="1"/>
  <c r="V356" i="15" s="1"/>
  <c r="Y356" i="15" s="1"/>
  <c r="H356" i="15"/>
  <c r="K356" i="15" s="1"/>
  <c r="N356" i="15" s="1"/>
  <c r="G356" i="15"/>
  <c r="F356" i="15"/>
  <c r="I356" i="15" s="1"/>
  <c r="L356" i="15" s="1"/>
  <c r="AH355" i="15"/>
  <c r="AE355" i="15"/>
  <c r="AD355" i="15"/>
  <c r="AF355" i="15" s="1"/>
  <c r="W355" i="15"/>
  <c r="Z355" i="15" s="1"/>
  <c r="T355" i="15"/>
  <c r="H355" i="15"/>
  <c r="K355" i="15" s="1"/>
  <c r="N355" i="15" s="1"/>
  <c r="G355" i="15"/>
  <c r="J355" i="15" s="1"/>
  <c r="M355" i="15" s="1"/>
  <c r="S355" i="15" s="1"/>
  <c r="V355" i="15" s="1"/>
  <c r="Y355" i="15" s="1"/>
  <c r="F355" i="15"/>
  <c r="I355" i="15" s="1"/>
  <c r="L355" i="15" s="1"/>
  <c r="R355" i="15" s="1"/>
  <c r="U355" i="15" s="1"/>
  <c r="X355" i="15" s="1"/>
  <c r="AE354" i="15"/>
  <c r="AD354" i="15"/>
  <c r="AG354" i="15" s="1"/>
  <c r="AJ354" i="15" s="1"/>
  <c r="T354" i="15"/>
  <c r="W354" i="15" s="1"/>
  <c r="Z354" i="15" s="1"/>
  <c r="S354" i="15"/>
  <c r="V354" i="15" s="1"/>
  <c r="Y354" i="15" s="1"/>
  <c r="M354" i="15"/>
  <c r="H354" i="15"/>
  <c r="K354" i="15" s="1"/>
  <c r="N354" i="15" s="1"/>
  <c r="G354" i="15"/>
  <c r="J354" i="15" s="1"/>
  <c r="F354" i="15"/>
  <c r="I354" i="15" s="1"/>
  <c r="L354" i="15" s="1"/>
  <c r="R354" i="15" s="1"/>
  <c r="U354" i="15" s="1"/>
  <c r="X354" i="15" s="1"/>
  <c r="AJ353" i="15"/>
  <c r="AE353" i="15"/>
  <c r="AH353" i="15" s="1"/>
  <c r="AD353" i="15"/>
  <c r="AG353" i="15" s="1"/>
  <c r="T353" i="15"/>
  <c r="W353" i="15" s="1"/>
  <c r="Z353" i="15" s="1"/>
  <c r="J353" i="15"/>
  <c r="M353" i="15" s="1"/>
  <c r="S353" i="15" s="1"/>
  <c r="V353" i="15" s="1"/>
  <c r="Y353" i="15" s="1"/>
  <c r="H353" i="15"/>
  <c r="K353" i="15" s="1"/>
  <c r="N353" i="15" s="1"/>
  <c r="G353" i="15"/>
  <c r="F353" i="15"/>
  <c r="I353" i="15" s="1"/>
  <c r="L353" i="15" s="1"/>
  <c r="R353" i="15" s="1"/>
  <c r="U353" i="15" s="1"/>
  <c r="X353" i="15" s="1"/>
  <c r="AG352" i="15"/>
  <c r="AJ352" i="15" s="1"/>
  <c r="AM352" i="15" s="1"/>
  <c r="AE352" i="15"/>
  <c r="AD352" i="15"/>
  <c r="T352" i="15"/>
  <c r="W352" i="15" s="1"/>
  <c r="Z352" i="15" s="1"/>
  <c r="K352" i="15"/>
  <c r="N352" i="15" s="1"/>
  <c r="H352" i="15"/>
  <c r="G352" i="15"/>
  <c r="J352" i="15" s="1"/>
  <c r="M352" i="15" s="1"/>
  <c r="S352" i="15" s="1"/>
  <c r="V352" i="15" s="1"/>
  <c r="Y352" i="15" s="1"/>
  <c r="F352" i="15"/>
  <c r="I352" i="15" s="1"/>
  <c r="L352" i="15" s="1"/>
  <c r="R352" i="15" s="1"/>
  <c r="U352" i="15" s="1"/>
  <c r="X352" i="15" s="1"/>
  <c r="AG351" i="15"/>
  <c r="AE351" i="15"/>
  <c r="AD351" i="15"/>
  <c r="Z351" i="15"/>
  <c r="T351" i="15"/>
  <c r="W351" i="15" s="1"/>
  <c r="K351" i="15"/>
  <c r="N351" i="15" s="1"/>
  <c r="I351" i="15"/>
  <c r="L351" i="15" s="1"/>
  <c r="R351" i="15" s="1"/>
  <c r="U351" i="15" s="1"/>
  <c r="X351" i="15" s="1"/>
  <c r="H351" i="15"/>
  <c r="G351" i="15"/>
  <c r="J351" i="15" s="1"/>
  <c r="M351" i="15" s="1"/>
  <c r="S351" i="15" s="1"/>
  <c r="V351" i="15" s="1"/>
  <c r="Y351" i="15" s="1"/>
  <c r="F351" i="15"/>
  <c r="AE350" i="15"/>
  <c r="AH350" i="15" s="1"/>
  <c r="AD350" i="15"/>
  <c r="W350" i="15"/>
  <c r="Z350" i="15" s="1"/>
  <c r="T350" i="15"/>
  <c r="K350" i="15"/>
  <c r="N350" i="15" s="1"/>
  <c r="J350" i="15"/>
  <c r="M350" i="15" s="1"/>
  <c r="S350" i="15" s="1"/>
  <c r="V350" i="15" s="1"/>
  <c r="Y350" i="15" s="1"/>
  <c r="H350" i="15"/>
  <c r="G350" i="15"/>
  <c r="F350" i="15"/>
  <c r="I350" i="15" s="1"/>
  <c r="L350" i="15" s="1"/>
  <c r="R350" i="15" s="1"/>
  <c r="U350" i="15" s="1"/>
  <c r="X350" i="15" s="1"/>
  <c r="AE349" i="15"/>
  <c r="AD349" i="15"/>
  <c r="AG349" i="15" s="1"/>
  <c r="AJ349" i="15" s="1"/>
  <c r="AM349" i="15" s="1"/>
  <c r="AQ349" i="15" s="1"/>
  <c r="W349" i="15"/>
  <c r="Z349" i="15" s="1"/>
  <c r="T349" i="15"/>
  <c r="I349" i="15"/>
  <c r="L349" i="15" s="1"/>
  <c r="R349" i="15" s="1"/>
  <c r="U349" i="15" s="1"/>
  <c r="X349" i="15" s="1"/>
  <c r="H349" i="15"/>
  <c r="K349" i="15" s="1"/>
  <c r="N349" i="15" s="1"/>
  <c r="G349" i="15"/>
  <c r="J349" i="15" s="1"/>
  <c r="M349" i="15" s="1"/>
  <c r="S349" i="15" s="1"/>
  <c r="V349" i="15" s="1"/>
  <c r="Y349" i="15" s="1"/>
  <c r="F349" i="15"/>
  <c r="AE348" i="15"/>
  <c r="AF348" i="15" s="1"/>
  <c r="AD348" i="15"/>
  <c r="AG348" i="15" s="1"/>
  <c r="AJ348" i="15" s="1"/>
  <c r="AM348" i="15" s="1"/>
  <c r="T348" i="15"/>
  <c r="W348" i="15" s="1"/>
  <c r="Z348" i="15" s="1"/>
  <c r="H348" i="15"/>
  <c r="K348" i="15" s="1"/>
  <c r="N348" i="15" s="1"/>
  <c r="G348" i="15"/>
  <c r="J348" i="15" s="1"/>
  <c r="M348" i="15" s="1"/>
  <c r="S348" i="15" s="1"/>
  <c r="V348" i="15" s="1"/>
  <c r="Y348" i="15" s="1"/>
  <c r="F348" i="15"/>
  <c r="I348" i="15" s="1"/>
  <c r="L348" i="15" s="1"/>
  <c r="R348" i="15" s="1"/>
  <c r="U348" i="15" s="1"/>
  <c r="X348" i="15" s="1"/>
  <c r="AE347" i="15"/>
  <c r="AH347" i="15" s="1"/>
  <c r="AD347" i="15"/>
  <c r="AG347" i="15" s="1"/>
  <c r="AJ347" i="15" s="1"/>
  <c r="Z347" i="15"/>
  <c r="T347" i="15"/>
  <c r="W347" i="15" s="1"/>
  <c r="K347" i="15"/>
  <c r="N347" i="15" s="1"/>
  <c r="J347" i="15"/>
  <c r="M347" i="15" s="1"/>
  <c r="S347" i="15" s="1"/>
  <c r="V347" i="15" s="1"/>
  <c r="Y347" i="15" s="1"/>
  <c r="I347" i="15"/>
  <c r="L347" i="15" s="1"/>
  <c r="R347" i="15" s="1"/>
  <c r="U347" i="15" s="1"/>
  <c r="X347" i="15" s="1"/>
  <c r="H347" i="15"/>
  <c r="G347" i="15"/>
  <c r="F347" i="15"/>
  <c r="AJ346" i="15"/>
  <c r="AE346" i="15"/>
  <c r="AD346" i="15"/>
  <c r="AG346" i="15" s="1"/>
  <c r="W346" i="15"/>
  <c r="Z346" i="15" s="1"/>
  <c r="T346" i="15"/>
  <c r="S346" i="15"/>
  <c r="V346" i="15" s="1"/>
  <c r="Y346" i="15" s="1"/>
  <c r="H346" i="15"/>
  <c r="K346" i="15" s="1"/>
  <c r="N346" i="15" s="1"/>
  <c r="G346" i="15"/>
  <c r="J346" i="15" s="1"/>
  <c r="M346" i="15" s="1"/>
  <c r="F346" i="15"/>
  <c r="I346" i="15" s="1"/>
  <c r="L346" i="15" s="1"/>
  <c r="R346" i="15" s="1"/>
  <c r="U346" i="15" s="1"/>
  <c r="X346" i="15" s="1"/>
  <c r="AH345" i="15"/>
  <c r="AE345" i="15"/>
  <c r="AD345" i="15"/>
  <c r="AG345" i="15" s="1"/>
  <c r="AJ345" i="15" s="1"/>
  <c r="AM345" i="15" s="1"/>
  <c r="Z345" i="15"/>
  <c r="T345" i="15"/>
  <c r="W345" i="15" s="1"/>
  <c r="I345" i="15"/>
  <c r="L345" i="15" s="1"/>
  <c r="R345" i="15" s="1"/>
  <c r="U345" i="15" s="1"/>
  <c r="X345" i="15" s="1"/>
  <c r="H345" i="15"/>
  <c r="K345" i="15" s="1"/>
  <c r="N345" i="15" s="1"/>
  <c r="G345" i="15"/>
  <c r="J345" i="15" s="1"/>
  <c r="M345" i="15" s="1"/>
  <c r="S345" i="15" s="1"/>
  <c r="V345" i="15" s="1"/>
  <c r="Y345" i="15" s="1"/>
  <c r="F345" i="15"/>
  <c r="AE344" i="15"/>
  <c r="AH344" i="15" s="1"/>
  <c r="AD344" i="15"/>
  <c r="AG344" i="15" s="1"/>
  <c r="AJ344" i="15" s="1"/>
  <c r="T344" i="15"/>
  <c r="W344" i="15" s="1"/>
  <c r="Z344" i="15" s="1"/>
  <c r="M344" i="15"/>
  <c r="S344" i="15" s="1"/>
  <c r="V344" i="15" s="1"/>
  <c r="Y344" i="15" s="1"/>
  <c r="J344" i="15"/>
  <c r="I344" i="15"/>
  <c r="L344" i="15" s="1"/>
  <c r="R344" i="15" s="1"/>
  <c r="U344" i="15" s="1"/>
  <c r="X344" i="15" s="1"/>
  <c r="H344" i="15"/>
  <c r="K344" i="15" s="1"/>
  <c r="N344" i="15" s="1"/>
  <c r="G344" i="15"/>
  <c r="F344" i="15"/>
  <c r="AG343" i="15"/>
  <c r="AJ343" i="15" s="1"/>
  <c r="AE343" i="15"/>
  <c r="AD343" i="15"/>
  <c r="T343" i="15"/>
  <c r="W343" i="15" s="1"/>
  <c r="Z343" i="15" s="1"/>
  <c r="N343" i="15"/>
  <c r="H343" i="15"/>
  <c r="K343" i="15" s="1"/>
  <c r="G343" i="15"/>
  <c r="J343" i="15" s="1"/>
  <c r="M343" i="15" s="1"/>
  <c r="S343" i="15" s="1"/>
  <c r="V343" i="15" s="1"/>
  <c r="Y343" i="15" s="1"/>
  <c r="F343" i="15"/>
  <c r="I343" i="15" s="1"/>
  <c r="L343" i="15" s="1"/>
  <c r="R343" i="15" s="1"/>
  <c r="U343" i="15" s="1"/>
  <c r="X343" i="15" s="1"/>
  <c r="AH342" i="15"/>
  <c r="AK342" i="15" s="1"/>
  <c r="AN342" i="15" s="1"/>
  <c r="AR342" i="15" s="1"/>
  <c r="AV342" i="15" s="1"/>
  <c r="AZ342" i="15" s="1"/>
  <c r="BD342" i="15" s="1"/>
  <c r="BH342" i="15" s="1"/>
  <c r="BL342" i="15" s="1"/>
  <c r="BP342" i="15" s="1"/>
  <c r="BU342" i="15" s="1"/>
  <c r="AG342" i="15"/>
  <c r="AJ342" i="15" s="1"/>
  <c r="AE342" i="15"/>
  <c r="AD342" i="15"/>
  <c r="AF342" i="15" s="1"/>
  <c r="T342" i="15"/>
  <c r="W342" i="15" s="1"/>
  <c r="Z342" i="15" s="1"/>
  <c r="H342" i="15"/>
  <c r="K342" i="15" s="1"/>
  <c r="N342" i="15" s="1"/>
  <c r="G342" i="15"/>
  <c r="J342" i="15" s="1"/>
  <c r="M342" i="15" s="1"/>
  <c r="S342" i="15" s="1"/>
  <c r="V342" i="15" s="1"/>
  <c r="Y342" i="15" s="1"/>
  <c r="F342" i="15"/>
  <c r="I342" i="15" s="1"/>
  <c r="L342" i="15" s="1"/>
  <c r="R342" i="15" s="1"/>
  <c r="U342" i="15" s="1"/>
  <c r="X342" i="15" s="1"/>
  <c r="AE341" i="15"/>
  <c r="AH341" i="15" s="1"/>
  <c r="AD341" i="15"/>
  <c r="AG341" i="15" s="1"/>
  <c r="AJ341" i="15" s="1"/>
  <c r="Z341" i="15"/>
  <c r="T341" i="15"/>
  <c r="W341" i="15" s="1"/>
  <c r="L341" i="15"/>
  <c r="R341" i="15" s="1"/>
  <c r="U341" i="15" s="1"/>
  <c r="X341" i="15" s="1"/>
  <c r="H341" i="15"/>
  <c r="K341" i="15" s="1"/>
  <c r="N341" i="15" s="1"/>
  <c r="G341" i="15"/>
  <c r="J341" i="15" s="1"/>
  <c r="M341" i="15" s="1"/>
  <c r="S341" i="15" s="1"/>
  <c r="V341" i="15" s="1"/>
  <c r="Y341" i="15" s="1"/>
  <c r="F341" i="15"/>
  <c r="I341" i="15" s="1"/>
  <c r="AJ340" i="15"/>
  <c r="AE340" i="15"/>
  <c r="AD340" i="15"/>
  <c r="AG340" i="15" s="1"/>
  <c r="W340" i="15"/>
  <c r="Z340" i="15" s="1"/>
  <c r="T340" i="15"/>
  <c r="J340" i="15"/>
  <c r="M340" i="15" s="1"/>
  <c r="S340" i="15" s="1"/>
  <c r="V340" i="15" s="1"/>
  <c r="Y340" i="15" s="1"/>
  <c r="H340" i="15"/>
  <c r="K340" i="15" s="1"/>
  <c r="N340" i="15" s="1"/>
  <c r="G340" i="15"/>
  <c r="F340" i="15"/>
  <c r="I340" i="15" s="1"/>
  <c r="L340" i="15" s="1"/>
  <c r="R340" i="15" s="1"/>
  <c r="U340" i="15" s="1"/>
  <c r="X340" i="15" s="1"/>
  <c r="AE339" i="15"/>
  <c r="AD339" i="15"/>
  <c r="AG339" i="15" s="1"/>
  <c r="AJ339" i="15" s="1"/>
  <c r="T339" i="15"/>
  <c r="W339" i="15" s="1"/>
  <c r="Z339" i="15" s="1"/>
  <c r="R339" i="15"/>
  <c r="U339" i="15" s="1"/>
  <c r="X339" i="15" s="1"/>
  <c r="H339" i="15"/>
  <c r="K339" i="15" s="1"/>
  <c r="N339" i="15" s="1"/>
  <c r="G339" i="15"/>
  <c r="J339" i="15" s="1"/>
  <c r="M339" i="15" s="1"/>
  <c r="S339" i="15" s="1"/>
  <c r="V339" i="15" s="1"/>
  <c r="Y339" i="15" s="1"/>
  <c r="F339" i="15"/>
  <c r="I339" i="15" s="1"/>
  <c r="L339" i="15" s="1"/>
  <c r="AE338" i="15"/>
  <c r="AH338" i="15" s="1"/>
  <c r="AD338" i="15"/>
  <c r="Z338" i="15"/>
  <c r="W338" i="15"/>
  <c r="T338" i="15"/>
  <c r="R338" i="15"/>
  <c r="U338" i="15" s="1"/>
  <c r="X338" i="15" s="1"/>
  <c r="H338" i="15"/>
  <c r="K338" i="15" s="1"/>
  <c r="N338" i="15" s="1"/>
  <c r="G338" i="15"/>
  <c r="J338" i="15" s="1"/>
  <c r="M338" i="15" s="1"/>
  <c r="S338" i="15" s="1"/>
  <c r="V338" i="15" s="1"/>
  <c r="Y338" i="15" s="1"/>
  <c r="F338" i="15"/>
  <c r="I338" i="15" s="1"/>
  <c r="L338" i="15" s="1"/>
  <c r="AH337" i="15"/>
  <c r="AE337" i="15"/>
  <c r="AD337" i="15"/>
  <c r="T337" i="15"/>
  <c r="W337" i="15" s="1"/>
  <c r="Z337" i="15" s="1"/>
  <c r="K337" i="15"/>
  <c r="N337" i="15" s="1"/>
  <c r="H337" i="15"/>
  <c r="G337" i="15"/>
  <c r="J337" i="15" s="1"/>
  <c r="M337" i="15" s="1"/>
  <c r="S337" i="15" s="1"/>
  <c r="V337" i="15" s="1"/>
  <c r="Y337" i="15" s="1"/>
  <c r="F337" i="15"/>
  <c r="I337" i="15" s="1"/>
  <c r="L337" i="15" s="1"/>
  <c r="R337" i="15" s="1"/>
  <c r="U337" i="15" s="1"/>
  <c r="X337" i="15" s="1"/>
  <c r="AE336" i="15"/>
  <c r="AD336" i="15"/>
  <c r="AG336" i="15" s="1"/>
  <c r="AJ336" i="15" s="1"/>
  <c r="Z336" i="15"/>
  <c r="T336" i="15"/>
  <c r="W336" i="15" s="1"/>
  <c r="I336" i="15"/>
  <c r="L336" i="15" s="1"/>
  <c r="R336" i="15" s="1"/>
  <c r="U336" i="15" s="1"/>
  <c r="X336" i="15" s="1"/>
  <c r="H336" i="15"/>
  <c r="K336" i="15" s="1"/>
  <c r="N336" i="15" s="1"/>
  <c r="G336" i="15"/>
  <c r="J336" i="15" s="1"/>
  <c r="M336" i="15" s="1"/>
  <c r="S336" i="15" s="1"/>
  <c r="V336" i="15" s="1"/>
  <c r="Y336" i="15" s="1"/>
  <c r="F336" i="15"/>
  <c r="AE335" i="15"/>
  <c r="AD335" i="15"/>
  <c r="AG335" i="15" s="1"/>
  <c r="AJ335" i="15" s="1"/>
  <c r="T335" i="15"/>
  <c r="W335" i="15" s="1"/>
  <c r="Z335" i="15" s="1"/>
  <c r="M335" i="15"/>
  <c r="S335" i="15" s="1"/>
  <c r="V335" i="15" s="1"/>
  <c r="Y335" i="15" s="1"/>
  <c r="H335" i="15"/>
  <c r="K335" i="15" s="1"/>
  <c r="N335" i="15" s="1"/>
  <c r="G335" i="15"/>
  <c r="J335" i="15" s="1"/>
  <c r="F335" i="15"/>
  <c r="I335" i="15" s="1"/>
  <c r="L335" i="15" s="1"/>
  <c r="R335" i="15" s="1"/>
  <c r="U335" i="15" s="1"/>
  <c r="X335" i="15" s="1"/>
  <c r="AG334" i="15"/>
  <c r="AJ334" i="15" s="1"/>
  <c r="AM334" i="15" s="1"/>
  <c r="AE334" i="15"/>
  <c r="AH334" i="15" s="1"/>
  <c r="AK334" i="15" s="1"/>
  <c r="AN334" i="15" s="1"/>
  <c r="AR334" i="15" s="1"/>
  <c r="AV334" i="15" s="1"/>
  <c r="AZ334" i="15" s="1"/>
  <c r="BD334" i="15" s="1"/>
  <c r="BH334" i="15" s="1"/>
  <c r="BL334" i="15" s="1"/>
  <c r="BP334" i="15" s="1"/>
  <c r="BU334" i="15" s="1"/>
  <c r="AD334" i="15"/>
  <c r="T334" i="15"/>
  <c r="W334" i="15" s="1"/>
  <c r="Z334" i="15" s="1"/>
  <c r="I334" i="15"/>
  <c r="L334" i="15" s="1"/>
  <c r="R334" i="15" s="1"/>
  <c r="U334" i="15" s="1"/>
  <c r="X334" i="15" s="1"/>
  <c r="H334" i="15"/>
  <c r="K334" i="15" s="1"/>
  <c r="N334" i="15" s="1"/>
  <c r="G334" i="15"/>
  <c r="J334" i="15" s="1"/>
  <c r="M334" i="15" s="1"/>
  <c r="S334" i="15" s="1"/>
  <c r="V334" i="15" s="1"/>
  <c r="Y334" i="15" s="1"/>
  <c r="F334" i="15"/>
  <c r="AH333" i="15"/>
  <c r="AK333" i="15" s="1"/>
  <c r="AN333" i="15" s="1"/>
  <c r="AR333" i="15" s="1"/>
  <c r="AV333" i="15" s="1"/>
  <c r="AZ333" i="15" s="1"/>
  <c r="BD333" i="15" s="1"/>
  <c r="BH333" i="15" s="1"/>
  <c r="BL333" i="15" s="1"/>
  <c r="BP333" i="15" s="1"/>
  <c r="BU333" i="15" s="1"/>
  <c r="AG333" i="15"/>
  <c r="AJ333" i="15" s="1"/>
  <c r="AF333" i="15"/>
  <c r="AE333" i="15"/>
  <c r="AD333" i="15"/>
  <c r="W333" i="15"/>
  <c r="Z333" i="15" s="1"/>
  <c r="T333" i="15"/>
  <c r="H333" i="15"/>
  <c r="K333" i="15" s="1"/>
  <c r="N333" i="15" s="1"/>
  <c r="G333" i="15"/>
  <c r="J333" i="15" s="1"/>
  <c r="M333" i="15" s="1"/>
  <c r="S333" i="15" s="1"/>
  <c r="V333" i="15" s="1"/>
  <c r="Y333" i="15" s="1"/>
  <c r="F333" i="15"/>
  <c r="I333" i="15" s="1"/>
  <c r="L333" i="15" s="1"/>
  <c r="R333" i="15" s="1"/>
  <c r="U333" i="15" s="1"/>
  <c r="X333" i="15" s="1"/>
  <c r="AH332" i="15"/>
  <c r="AE332" i="15"/>
  <c r="AD332" i="15"/>
  <c r="AG332" i="15" s="1"/>
  <c r="AJ332" i="15" s="1"/>
  <c r="Z332" i="15"/>
  <c r="W332" i="15"/>
  <c r="T332" i="15"/>
  <c r="H332" i="15"/>
  <c r="K332" i="15" s="1"/>
  <c r="N332" i="15" s="1"/>
  <c r="G332" i="15"/>
  <c r="J332" i="15" s="1"/>
  <c r="M332" i="15" s="1"/>
  <c r="S332" i="15" s="1"/>
  <c r="V332" i="15" s="1"/>
  <c r="Y332" i="15" s="1"/>
  <c r="F332" i="15"/>
  <c r="I332" i="15" s="1"/>
  <c r="L332" i="15" s="1"/>
  <c r="R332" i="15" s="1"/>
  <c r="U332" i="15" s="1"/>
  <c r="X332" i="15" s="1"/>
  <c r="AM331" i="15"/>
  <c r="AE331" i="15"/>
  <c r="AD331" i="15"/>
  <c r="AG331" i="15" s="1"/>
  <c r="AJ331" i="15" s="1"/>
  <c r="T331" i="15"/>
  <c r="W331" i="15" s="1"/>
  <c r="Z331" i="15" s="1"/>
  <c r="I331" i="15"/>
  <c r="L331" i="15" s="1"/>
  <c r="R331" i="15" s="1"/>
  <c r="U331" i="15" s="1"/>
  <c r="X331" i="15" s="1"/>
  <c r="H331" i="15"/>
  <c r="K331" i="15" s="1"/>
  <c r="N331" i="15" s="1"/>
  <c r="G331" i="15"/>
  <c r="J331" i="15" s="1"/>
  <c r="M331" i="15" s="1"/>
  <c r="S331" i="15" s="1"/>
  <c r="V331" i="15" s="1"/>
  <c r="Y331" i="15" s="1"/>
  <c r="F331" i="15"/>
  <c r="AM330" i="15"/>
  <c r="AG330" i="15"/>
  <c r="AJ330" i="15" s="1"/>
  <c r="AE330" i="15"/>
  <c r="AH330" i="15" s="1"/>
  <c r="AK330" i="15" s="1"/>
  <c r="AN330" i="15" s="1"/>
  <c r="AR330" i="15" s="1"/>
  <c r="AV330" i="15" s="1"/>
  <c r="AZ330" i="15" s="1"/>
  <c r="BD330" i="15" s="1"/>
  <c r="BH330" i="15" s="1"/>
  <c r="BL330" i="15" s="1"/>
  <c r="BP330" i="15" s="1"/>
  <c r="BU330" i="15" s="1"/>
  <c r="AD330" i="15"/>
  <c r="T330" i="15"/>
  <c r="W330" i="15" s="1"/>
  <c r="Z330" i="15" s="1"/>
  <c r="J330" i="15"/>
  <c r="M330" i="15" s="1"/>
  <c r="S330" i="15" s="1"/>
  <c r="V330" i="15" s="1"/>
  <c r="Y330" i="15" s="1"/>
  <c r="I330" i="15"/>
  <c r="L330" i="15" s="1"/>
  <c r="R330" i="15" s="1"/>
  <c r="U330" i="15" s="1"/>
  <c r="X330" i="15" s="1"/>
  <c r="H330" i="15"/>
  <c r="K330" i="15" s="1"/>
  <c r="N330" i="15" s="1"/>
  <c r="G330" i="15"/>
  <c r="F330" i="15"/>
  <c r="AE329" i="15"/>
  <c r="AH329" i="15" s="1"/>
  <c r="AD329" i="15"/>
  <c r="AG329" i="15" s="1"/>
  <c r="AJ329" i="15" s="1"/>
  <c r="W329" i="15"/>
  <c r="Z329" i="15" s="1"/>
  <c r="T329" i="15"/>
  <c r="H329" i="15"/>
  <c r="K329" i="15" s="1"/>
  <c r="N329" i="15" s="1"/>
  <c r="G329" i="15"/>
  <c r="J329" i="15" s="1"/>
  <c r="M329" i="15" s="1"/>
  <c r="S329" i="15" s="1"/>
  <c r="V329" i="15" s="1"/>
  <c r="Y329" i="15" s="1"/>
  <c r="F329" i="15"/>
  <c r="I329" i="15" s="1"/>
  <c r="L329" i="15" s="1"/>
  <c r="R329" i="15" s="1"/>
  <c r="U329" i="15" s="1"/>
  <c r="X329" i="15" s="1"/>
  <c r="AG328" i="15"/>
  <c r="AJ328" i="15" s="1"/>
  <c r="AE328" i="15"/>
  <c r="AD328" i="15"/>
  <c r="Z328" i="15"/>
  <c r="W328" i="15"/>
  <c r="T328" i="15"/>
  <c r="S328" i="15"/>
  <c r="V328" i="15" s="1"/>
  <c r="Y328" i="15" s="1"/>
  <c r="H328" i="15"/>
  <c r="K328" i="15" s="1"/>
  <c r="N328" i="15" s="1"/>
  <c r="G328" i="15"/>
  <c r="J328" i="15" s="1"/>
  <c r="M328" i="15" s="1"/>
  <c r="F328" i="15"/>
  <c r="I328" i="15" s="1"/>
  <c r="L328" i="15" s="1"/>
  <c r="R328" i="15" s="1"/>
  <c r="U328" i="15" s="1"/>
  <c r="X328" i="15" s="1"/>
  <c r="AM327" i="15"/>
  <c r="AE327" i="15"/>
  <c r="AD327" i="15"/>
  <c r="AG327" i="15" s="1"/>
  <c r="AJ327" i="15" s="1"/>
  <c r="T327" i="15"/>
  <c r="W327" i="15" s="1"/>
  <c r="Z327" i="15" s="1"/>
  <c r="I327" i="15"/>
  <c r="L327" i="15" s="1"/>
  <c r="R327" i="15" s="1"/>
  <c r="U327" i="15" s="1"/>
  <c r="X327" i="15" s="1"/>
  <c r="H327" i="15"/>
  <c r="K327" i="15" s="1"/>
  <c r="N327" i="15" s="1"/>
  <c r="G327" i="15"/>
  <c r="J327" i="15" s="1"/>
  <c r="M327" i="15" s="1"/>
  <c r="S327" i="15" s="1"/>
  <c r="V327" i="15" s="1"/>
  <c r="Y327" i="15" s="1"/>
  <c r="F327" i="15"/>
  <c r="AM326" i="15"/>
  <c r="AG326" i="15"/>
  <c r="AJ326" i="15" s="1"/>
  <c r="AE326" i="15"/>
  <c r="AH326" i="15" s="1"/>
  <c r="AK326" i="15" s="1"/>
  <c r="AN326" i="15" s="1"/>
  <c r="AR326" i="15" s="1"/>
  <c r="AV326" i="15" s="1"/>
  <c r="AZ326" i="15" s="1"/>
  <c r="BD326" i="15" s="1"/>
  <c r="BH326" i="15" s="1"/>
  <c r="BL326" i="15" s="1"/>
  <c r="BP326" i="15" s="1"/>
  <c r="BU326" i="15" s="1"/>
  <c r="AD326" i="15"/>
  <c r="T326" i="15"/>
  <c r="W326" i="15" s="1"/>
  <c r="Z326" i="15" s="1"/>
  <c r="J326" i="15"/>
  <c r="M326" i="15" s="1"/>
  <c r="S326" i="15" s="1"/>
  <c r="V326" i="15" s="1"/>
  <c r="Y326" i="15" s="1"/>
  <c r="I326" i="15"/>
  <c r="L326" i="15" s="1"/>
  <c r="R326" i="15" s="1"/>
  <c r="U326" i="15" s="1"/>
  <c r="X326" i="15" s="1"/>
  <c r="H326" i="15"/>
  <c r="K326" i="15" s="1"/>
  <c r="N326" i="15" s="1"/>
  <c r="G326" i="15"/>
  <c r="F326" i="15"/>
  <c r="AH325" i="15"/>
  <c r="AF325" i="15"/>
  <c r="AE325" i="15"/>
  <c r="AD325" i="15"/>
  <c r="AG325" i="15" s="1"/>
  <c r="AJ325" i="15" s="1"/>
  <c r="Z325" i="15"/>
  <c r="W325" i="15"/>
  <c r="U325" i="15"/>
  <c r="X325" i="15" s="1"/>
  <c r="T325" i="15"/>
  <c r="K325" i="15"/>
  <c r="N325" i="15" s="1"/>
  <c r="H325" i="15"/>
  <c r="G325" i="15"/>
  <c r="J325" i="15" s="1"/>
  <c r="M325" i="15" s="1"/>
  <c r="S325" i="15" s="1"/>
  <c r="V325" i="15" s="1"/>
  <c r="Y325" i="15" s="1"/>
  <c r="F325" i="15"/>
  <c r="I325" i="15" s="1"/>
  <c r="L325" i="15" s="1"/>
  <c r="R325" i="15" s="1"/>
  <c r="AH324" i="15"/>
  <c r="AE324" i="15"/>
  <c r="AD324" i="15"/>
  <c r="AG324" i="15" s="1"/>
  <c r="AJ324" i="15" s="1"/>
  <c r="W324" i="15"/>
  <c r="Z324" i="15" s="1"/>
  <c r="T324" i="15"/>
  <c r="I324" i="15"/>
  <c r="L324" i="15" s="1"/>
  <c r="R324" i="15" s="1"/>
  <c r="U324" i="15" s="1"/>
  <c r="X324" i="15" s="1"/>
  <c r="H324" i="15"/>
  <c r="K324" i="15" s="1"/>
  <c r="N324" i="15" s="1"/>
  <c r="G324" i="15"/>
  <c r="J324" i="15" s="1"/>
  <c r="M324" i="15" s="1"/>
  <c r="S324" i="15" s="1"/>
  <c r="V324" i="15" s="1"/>
  <c r="Y324" i="15" s="1"/>
  <c r="F324" i="15"/>
  <c r="AE323" i="15"/>
  <c r="AD323" i="15"/>
  <c r="AG323" i="15" s="1"/>
  <c r="AJ323" i="15" s="1"/>
  <c r="T323" i="15"/>
  <c r="W323" i="15" s="1"/>
  <c r="Z323" i="15" s="1"/>
  <c r="S323" i="15"/>
  <c r="V323" i="15" s="1"/>
  <c r="Y323" i="15" s="1"/>
  <c r="I323" i="15"/>
  <c r="L323" i="15" s="1"/>
  <c r="R323" i="15" s="1"/>
  <c r="U323" i="15" s="1"/>
  <c r="X323" i="15" s="1"/>
  <c r="H323" i="15"/>
  <c r="K323" i="15" s="1"/>
  <c r="N323" i="15" s="1"/>
  <c r="G323" i="15"/>
  <c r="J323" i="15" s="1"/>
  <c r="M323" i="15" s="1"/>
  <c r="F323" i="15"/>
  <c r="AN322" i="15"/>
  <c r="AR322" i="15" s="1"/>
  <c r="AV322" i="15" s="1"/>
  <c r="AZ322" i="15" s="1"/>
  <c r="BD322" i="15" s="1"/>
  <c r="BH322" i="15" s="1"/>
  <c r="BL322" i="15" s="1"/>
  <c r="BP322" i="15" s="1"/>
  <c r="BU322" i="15" s="1"/>
  <c r="AM322" i="15"/>
  <c r="AI322" i="15"/>
  <c r="AE322" i="15"/>
  <c r="AH322" i="15" s="1"/>
  <c r="AK322" i="15" s="1"/>
  <c r="AD322" i="15"/>
  <c r="AG322" i="15" s="1"/>
  <c r="AJ322" i="15" s="1"/>
  <c r="T322" i="15"/>
  <c r="W322" i="15" s="1"/>
  <c r="Z322" i="15" s="1"/>
  <c r="H322" i="15"/>
  <c r="K322" i="15" s="1"/>
  <c r="N322" i="15" s="1"/>
  <c r="G322" i="15"/>
  <c r="J322" i="15" s="1"/>
  <c r="M322" i="15" s="1"/>
  <c r="S322" i="15" s="1"/>
  <c r="V322" i="15" s="1"/>
  <c r="Y322" i="15" s="1"/>
  <c r="AE319" i="15" s="1"/>
  <c r="F322" i="15"/>
  <c r="I322" i="15" s="1"/>
  <c r="L322" i="15" s="1"/>
  <c r="R322" i="15" s="1"/>
  <c r="U322" i="15" s="1"/>
  <c r="X322" i="15" s="1"/>
  <c r="BU321" i="15"/>
  <c r="BT321" i="15"/>
  <c r="BU320" i="15"/>
  <c r="BT320" i="15"/>
  <c r="AM319" i="15"/>
  <c r="AJ319" i="15"/>
  <c r="BU318" i="15"/>
  <c r="BT318" i="15"/>
  <c r="BU317" i="15"/>
  <c r="BT317" i="15"/>
  <c r="BU316" i="15"/>
  <c r="BT316" i="15"/>
  <c r="BU315" i="15"/>
  <c r="BT315" i="15"/>
  <c r="BU314" i="15"/>
  <c r="BT314" i="15"/>
  <c r="AG313" i="15"/>
  <c r="AJ313" i="15" s="1"/>
  <c r="AE313" i="15"/>
  <c r="AD313" i="15"/>
  <c r="U313" i="15"/>
  <c r="X313" i="15" s="1"/>
  <c r="R313" i="15"/>
  <c r="H313" i="15"/>
  <c r="K313" i="15" s="1"/>
  <c r="N313" i="15" s="1"/>
  <c r="T313" i="15" s="1"/>
  <c r="W313" i="15" s="1"/>
  <c r="Z313" i="15" s="1"/>
  <c r="G313" i="15"/>
  <c r="J313" i="15" s="1"/>
  <c r="M313" i="15" s="1"/>
  <c r="S313" i="15" s="1"/>
  <c r="V313" i="15" s="1"/>
  <c r="Y313" i="15" s="1"/>
  <c r="F313" i="15"/>
  <c r="I313" i="15" s="1"/>
  <c r="L313" i="15" s="1"/>
  <c r="AJ312" i="15"/>
  <c r="AM312" i="15" s="1"/>
  <c r="AE312" i="15"/>
  <c r="AF312" i="15" s="1"/>
  <c r="AD312" i="15"/>
  <c r="AG312" i="15" s="1"/>
  <c r="R312" i="15"/>
  <c r="U312" i="15" s="1"/>
  <c r="X312" i="15" s="1"/>
  <c r="H312" i="15"/>
  <c r="K312" i="15" s="1"/>
  <c r="N312" i="15" s="1"/>
  <c r="T312" i="15" s="1"/>
  <c r="W312" i="15" s="1"/>
  <c r="Z312" i="15" s="1"/>
  <c r="G312" i="15"/>
  <c r="J312" i="15" s="1"/>
  <c r="M312" i="15" s="1"/>
  <c r="S312" i="15" s="1"/>
  <c r="V312" i="15" s="1"/>
  <c r="Y312" i="15" s="1"/>
  <c r="F312" i="15"/>
  <c r="I312" i="15" s="1"/>
  <c r="L312" i="15" s="1"/>
  <c r="BU311" i="15"/>
  <c r="BT311" i="15"/>
  <c r="BO311" i="15"/>
  <c r="AE310" i="15"/>
  <c r="AH310" i="15" s="1"/>
  <c r="AD310" i="15"/>
  <c r="U310" i="15"/>
  <c r="X310" i="15" s="1"/>
  <c r="R310" i="15"/>
  <c r="I310" i="15"/>
  <c r="L310" i="15" s="1"/>
  <c r="H310" i="15"/>
  <c r="K310" i="15" s="1"/>
  <c r="N310" i="15" s="1"/>
  <c r="T310" i="15" s="1"/>
  <c r="W310" i="15" s="1"/>
  <c r="Z310" i="15" s="1"/>
  <c r="G310" i="15"/>
  <c r="J310" i="15" s="1"/>
  <c r="M310" i="15" s="1"/>
  <c r="S310" i="15" s="1"/>
  <c r="V310" i="15" s="1"/>
  <c r="Y310" i="15" s="1"/>
  <c r="F310" i="15"/>
  <c r="AE309" i="15"/>
  <c r="AD309" i="15"/>
  <c r="AG309" i="15" s="1"/>
  <c r="AJ309" i="15" s="1"/>
  <c r="R309" i="15"/>
  <c r="U309" i="15" s="1"/>
  <c r="X309" i="15" s="1"/>
  <c r="H309" i="15"/>
  <c r="K309" i="15" s="1"/>
  <c r="N309" i="15" s="1"/>
  <c r="T309" i="15" s="1"/>
  <c r="W309" i="15" s="1"/>
  <c r="Z309" i="15" s="1"/>
  <c r="G309" i="15"/>
  <c r="J309" i="15" s="1"/>
  <c r="M309" i="15" s="1"/>
  <c r="S309" i="15" s="1"/>
  <c r="V309" i="15" s="1"/>
  <c r="Y309" i="15" s="1"/>
  <c r="F309" i="15"/>
  <c r="I309" i="15" s="1"/>
  <c r="L309" i="15" s="1"/>
  <c r="AH308" i="15"/>
  <c r="AE308" i="15"/>
  <c r="AD308" i="15"/>
  <c r="R308" i="15"/>
  <c r="U308" i="15" s="1"/>
  <c r="X308" i="15" s="1"/>
  <c r="H308" i="15"/>
  <c r="K308" i="15" s="1"/>
  <c r="N308" i="15" s="1"/>
  <c r="T308" i="15" s="1"/>
  <c r="W308" i="15" s="1"/>
  <c r="Z308" i="15" s="1"/>
  <c r="G308" i="15"/>
  <c r="J308" i="15" s="1"/>
  <c r="M308" i="15" s="1"/>
  <c r="S308" i="15" s="1"/>
  <c r="V308" i="15" s="1"/>
  <c r="Y308" i="15" s="1"/>
  <c r="F308" i="15"/>
  <c r="I308" i="15" s="1"/>
  <c r="L308" i="15" s="1"/>
  <c r="AE307" i="15"/>
  <c r="AH307" i="15" s="1"/>
  <c r="AK307" i="15" s="1"/>
  <c r="AN307" i="15" s="1"/>
  <c r="AR307" i="15" s="1"/>
  <c r="AV307" i="15" s="1"/>
  <c r="AZ307" i="15" s="1"/>
  <c r="BD307" i="15" s="1"/>
  <c r="BH307" i="15" s="1"/>
  <c r="BL307" i="15" s="1"/>
  <c r="BP307" i="15" s="1"/>
  <c r="BU307" i="15" s="1"/>
  <c r="AD307" i="15"/>
  <c r="AG307" i="15" s="1"/>
  <c r="AJ307" i="15" s="1"/>
  <c r="X307" i="15"/>
  <c r="R307" i="15"/>
  <c r="U307" i="15" s="1"/>
  <c r="H307" i="15"/>
  <c r="K307" i="15" s="1"/>
  <c r="N307" i="15" s="1"/>
  <c r="T307" i="15" s="1"/>
  <c r="W307" i="15" s="1"/>
  <c r="Z307" i="15" s="1"/>
  <c r="G307" i="15"/>
  <c r="J307" i="15" s="1"/>
  <c r="M307" i="15" s="1"/>
  <c r="S307" i="15" s="1"/>
  <c r="V307" i="15" s="1"/>
  <c r="Y307" i="15" s="1"/>
  <c r="F307" i="15"/>
  <c r="I307" i="15" s="1"/>
  <c r="L307" i="15" s="1"/>
  <c r="AE306" i="15"/>
  <c r="AD306" i="15"/>
  <c r="AG306" i="15" s="1"/>
  <c r="AJ306" i="15" s="1"/>
  <c r="U306" i="15"/>
  <c r="X306" i="15" s="1"/>
  <c r="R306" i="15"/>
  <c r="J306" i="15"/>
  <c r="M306" i="15" s="1"/>
  <c r="S306" i="15" s="1"/>
  <c r="V306" i="15" s="1"/>
  <c r="Y306" i="15" s="1"/>
  <c r="H306" i="15"/>
  <c r="K306" i="15" s="1"/>
  <c r="N306" i="15" s="1"/>
  <c r="T306" i="15" s="1"/>
  <c r="W306" i="15" s="1"/>
  <c r="Z306" i="15" s="1"/>
  <c r="G306" i="15"/>
  <c r="F306" i="15"/>
  <c r="I306" i="15" s="1"/>
  <c r="L306" i="15" s="1"/>
  <c r="AK305" i="15"/>
  <c r="AN305" i="15" s="1"/>
  <c r="AR305" i="15" s="1"/>
  <c r="AV305" i="15" s="1"/>
  <c r="AZ305" i="15" s="1"/>
  <c r="BD305" i="15" s="1"/>
  <c r="BH305" i="15" s="1"/>
  <c r="BL305" i="15" s="1"/>
  <c r="BP305" i="15" s="1"/>
  <c r="BU305" i="15" s="1"/>
  <c r="AE305" i="15"/>
  <c r="AH305" i="15" s="1"/>
  <c r="AD305" i="15"/>
  <c r="AG305" i="15" s="1"/>
  <c r="AJ305" i="15" s="1"/>
  <c r="U305" i="15"/>
  <c r="X305" i="15" s="1"/>
  <c r="R305" i="15"/>
  <c r="H305" i="15"/>
  <c r="K305" i="15" s="1"/>
  <c r="N305" i="15" s="1"/>
  <c r="T305" i="15" s="1"/>
  <c r="W305" i="15" s="1"/>
  <c r="Z305" i="15" s="1"/>
  <c r="G305" i="15"/>
  <c r="J305" i="15" s="1"/>
  <c r="M305" i="15" s="1"/>
  <c r="S305" i="15" s="1"/>
  <c r="V305" i="15" s="1"/>
  <c r="Y305" i="15" s="1"/>
  <c r="F305" i="15"/>
  <c r="I305" i="15" s="1"/>
  <c r="L305" i="15" s="1"/>
  <c r="AE304" i="15"/>
  <c r="AH304" i="15" s="1"/>
  <c r="AD304" i="15"/>
  <c r="R304" i="15"/>
  <c r="U304" i="15" s="1"/>
  <c r="X304" i="15" s="1"/>
  <c r="N304" i="15"/>
  <c r="T304" i="15" s="1"/>
  <c r="W304" i="15" s="1"/>
  <c r="Z304" i="15" s="1"/>
  <c r="H304" i="15"/>
  <c r="K304" i="15" s="1"/>
  <c r="G304" i="15"/>
  <c r="J304" i="15" s="1"/>
  <c r="M304" i="15" s="1"/>
  <c r="S304" i="15" s="1"/>
  <c r="V304" i="15" s="1"/>
  <c r="Y304" i="15" s="1"/>
  <c r="F304" i="15"/>
  <c r="I304" i="15" s="1"/>
  <c r="L304" i="15" s="1"/>
  <c r="BU303" i="15"/>
  <c r="BT303" i="15"/>
  <c r="AN302" i="15"/>
  <c r="AR302" i="15" s="1"/>
  <c r="AV302" i="15" s="1"/>
  <c r="AZ302" i="15" s="1"/>
  <c r="BD302" i="15" s="1"/>
  <c r="BH302" i="15" s="1"/>
  <c r="BL302" i="15" s="1"/>
  <c r="BP302" i="15" s="1"/>
  <c r="BU302" i="15" s="1"/>
  <c r="AK302" i="15"/>
  <c r="AG302" i="15"/>
  <c r="AF302" i="15"/>
  <c r="AE302" i="15"/>
  <c r="AH302" i="15" s="1"/>
  <c r="AD302" i="15"/>
  <c r="R302" i="15"/>
  <c r="U302" i="15" s="1"/>
  <c r="X302" i="15" s="1"/>
  <c r="I302" i="15"/>
  <c r="L302" i="15" s="1"/>
  <c r="H302" i="15"/>
  <c r="K302" i="15" s="1"/>
  <c r="N302" i="15" s="1"/>
  <c r="T302" i="15" s="1"/>
  <c r="W302" i="15" s="1"/>
  <c r="Z302" i="15" s="1"/>
  <c r="G302" i="15"/>
  <c r="J302" i="15" s="1"/>
  <c r="M302" i="15" s="1"/>
  <c r="S302" i="15" s="1"/>
  <c r="V302" i="15" s="1"/>
  <c r="Y302" i="15" s="1"/>
  <c r="F302" i="15"/>
  <c r="AE301" i="15"/>
  <c r="AH301" i="15" s="1"/>
  <c r="AK301" i="15" s="1"/>
  <c r="AN301" i="15" s="1"/>
  <c r="AR301" i="15" s="1"/>
  <c r="AV301" i="15" s="1"/>
  <c r="AZ301" i="15" s="1"/>
  <c r="BD301" i="15" s="1"/>
  <c r="BH301" i="15" s="1"/>
  <c r="BL301" i="15" s="1"/>
  <c r="BP301" i="15" s="1"/>
  <c r="BU301" i="15" s="1"/>
  <c r="AD301" i="15"/>
  <c r="AG301" i="15" s="1"/>
  <c r="AJ301" i="15" s="1"/>
  <c r="R301" i="15"/>
  <c r="U301" i="15" s="1"/>
  <c r="X301" i="15" s="1"/>
  <c r="J301" i="15"/>
  <c r="M301" i="15" s="1"/>
  <c r="S301" i="15" s="1"/>
  <c r="V301" i="15" s="1"/>
  <c r="Y301" i="15" s="1"/>
  <c r="H301" i="15"/>
  <c r="K301" i="15" s="1"/>
  <c r="N301" i="15" s="1"/>
  <c r="T301" i="15" s="1"/>
  <c r="W301" i="15" s="1"/>
  <c r="Z301" i="15" s="1"/>
  <c r="G301" i="15"/>
  <c r="F301" i="15"/>
  <c r="I301" i="15" s="1"/>
  <c r="L301" i="15" s="1"/>
  <c r="AE300" i="15"/>
  <c r="AD300" i="15"/>
  <c r="AG300" i="15" s="1"/>
  <c r="AJ300" i="15" s="1"/>
  <c r="AM300" i="15" s="1"/>
  <c r="AQ300" i="15" s="1"/>
  <c r="S300" i="15"/>
  <c r="V300" i="15" s="1"/>
  <c r="Y300" i="15" s="1"/>
  <c r="R300" i="15"/>
  <c r="U300" i="15" s="1"/>
  <c r="X300" i="15" s="1"/>
  <c r="M300" i="15"/>
  <c r="H300" i="15"/>
  <c r="K300" i="15" s="1"/>
  <c r="N300" i="15" s="1"/>
  <c r="T300" i="15" s="1"/>
  <c r="W300" i="15" s="1"/>
  <c r="Z300" i="15" s="1"/>
  <c r="G300" i="15"/>
  <c r="J300" i="15" s="1"/>
  <c r="F300" i="15"/>
  <c r="I300" i="15" s="1"/>
  <c r="L300" i="15" s="1"/>
  <c r="AE299" i="15"/>
  <c r="AH299" i="15" s="1"/>
  <c r="AD299" i="15"/>
  <c r="AG299" i="15" s="1"/>
  <c r="AJ299" i="15" s="1"/>
  <c r="AM299" i="15" s="1"/>
  <c r="U299" i="15"/>
  <c r="X299" i="15" s="1"/>
  <c r="R299" i="15"/>
  <c r="M299" i="15"/>
  <c r="S299" i="15" s="1"/>
  <c r="V299" i="15" s="1"/>
  <c r="Y299" i="15" s="1"/>
  <c r="J299" i="15"/>
  <c r="H299" i="15"/>
  <c r="K299" i="15" s="1"/>
  <c r="N299" i="15" s="1"/>
  <c r="T299" i="15" s="1"/>
  <c r="W299" i="15" s="1"/>
  <c r="Z299" i="15" s="1"/>
  <c r="G299" i="15"/>
  <c r="F299" i="15"/>
  <c r="I299" i="15" s="1"/>
  <c r="L299" i="15" s="1"/>
  <c r="AE298" i="15"/>
  <c r="AD298" i="15"/>
  <c r="AG298" i="15" s="1"/>
  <c r="AJ298" i="15" s="1"/>
  <c r="R298" i="15"/>
  <c r="U298" i="15" s="1"/>
  <c r="X298" i="15" s="1"/>
  <c r="J298" i="15"/>
  <c r="M298" i="15" s="1"/>
  <c r="S298" i="15" s="1"/>
  <c r="V298" i="15" s="1"/>
  <c r="Y298" i="15" s="1"/>
  <c r="H298" i="15"/>
  <c r="K298" i="15" s="1"/>
  <c r="N298" i="15" s="1"/>
  <c r="T298" i="15" s="1"/>
  <c r="W298" i="15" s="1"/>
  <c r="Z298" i="15" s="1"/>
  <c r="G298" i="15"/>
  <c r="F298" i="15"/>
  <c r="I298" i="15" s="1"/>
  <c r="L298" i="15" s="1"/>
  <c r="AE297" i="15"/>
  <c r="AH297" i="15" s="1"/>
  <c r="AK297" i="15" s="1"/>
  <c r="AN297" i="15" s="1"/>
  <c r="AR297" i="15" s="1"/>
  <c r="AV297" i="15" s="1"/>
  <c r="AZ297" i="15" s="1"/>
  <c r="BD297" i="15" s="1"/>
  <c r="BH297" i="15" s="1"/>
  <c r="BL297" i="15" s="1"/>
  <c r="BP297" i="15" s="1"/>
  <c r="BU297" i="15" s="1"/>
  <c r="AD297" i="15"/>
  <c r="AG297" i="15" s="1"/>
  <c r="AJ297" i="15" s="1"/>
  <c r="U297" i="15"/>
  <c r="X297" i="15" s="1"/>
  <c r="R297" i="15"/>
  <c r="H297" i="15"/>
  <c r="K297" i="15" s="1"/>
  <c r="N297" i="15" s="1"/>
  <c r="T297" i="15" s="1"/>
  <c r="W297" i="15" s="1"/>
  <c r="Z297" i="15" s="1"/>
  <c r="G297" i="15"/>
  <c r="J297" i="15" s="1"/>
  <c r="M297" i="15" s="1"/>
  <c r="S297" i="15" s="1"/>
  <c r="V297" i="15" s="1"/>
  <c r="Y297" i="15" s="1"/>
  <c r="F297" i="15"/>
  <c r="I297" i="15" s="1"/>
  <c r="L297" i="15" s="1"/>
  <c r="AE296" i="15"/>
  <c r="AD296" i="15"/>
  <c r="AG296" i="15" s="1"/>
  <c r="AJ296" i="15" s="1"/>
  <c r="AM296" i="15" s="1"/>
  <c r="R296" i="15"/>
  <c r="U296" i="15" s="1"/>
  <c r="X296" i="15" s="1"/>
  <c r="L296" i="15"/>
  <c r="I296" i="15"/>
  <c r="H296" i="15"/>
  <c r="K296" i="15" s="1"/>
  <c r="N296" i="15" s="1"/>
  <c r="T296" i="15" s="1"/>
  <c r="W296" i="15" s="1"/>
  <c r="Z296" i="15" s="1"/>
  <c r="G296" i="15"/>
  <c r="J296" i="15" s="1"/>
  <c r="M296" i="15" s="1"/>
  <c r="S296" i="15" s="1"/>
  <c r="V296" i="15" s="1"/>
  <c r="Y296" i="15" s="1"/>
  <c r="F296" i="15"/>
  <c r="AE295" i="15"/>
  <c r="AH295" i="15" s="1"/>
  <c r="AK295" i="15" s="1"/>
  <c r="AN295" i="15" s="1"/>
  <c r="AR295" i="15" s="1"/>
  <c r="AV295" i="15" s="1"/>
  <c r="AZ295" i="15" s="1"/>
  <c r="BD295" i="15" s="1"/>
  <c r="BH295" i="15" s="1"/>
  <c r="BL295" i="15" s="1"/>
  <c r="BP295" i="15" s="1"/>
  <c r="BU295" i="15" s="1"/>
  <c r="AD295" i="15"/>
  <c r="U295" i="15"/>
  <c r="X295" i="15" s="1"/>
  <c r="R295" i="15"/>
  <c r="J295" i="15"/>
  <c r="M295" i="15" s="1"/>
  <c r="S295" i="15" s="1"/>
  <c r="V295" i="15" s="1"/>
  <c r="Y295" i="15" s="1"/>
  <c r="H295" i="15"/>
  <c r="K295" i="15" s="1"/>
  <c r="N295" i="15" s="1"/>
  <c r="T295" i="15" s="1"/>
  <c r="W295" i="15" s="1"/>
  <c r="Z295" i="15" s="1"/>
  <c r="G295" i="15"/>
  <c r="F295" i="15"/>
  <c r="I295" i="15" s="1"/>
  <c r="L295" i="15" s="1"/>
  <c r="AF294" i="15"/>
  <c r="AE294" i="15"/>
  <c r="AH294" i="15" s="1"/>
  <c r="AD294" i="15"/>
  <c r="AG294" i="15" s="1"/>
  <c r="AJ294" i="15" s="1"/>
  <c r="U294" i="15"/>
  <c r="X294" i="15" s="1"/>
  <c r="R294" i="15"/>
  <c r="J294" i="15"/>
  <c r="M294" i="15" s="1"/>
  <c r="S294" i="15" s="1"/>
  <c r="V294" i="15" s="1"/>
  <c r="Y294" i="15" s="1"/>
  <c r="H294" i="15"/>
  <c r="K294" i="15" s="1"/>
  <c r="N294" i="15" s="1"/>
  <c r="T294" i="15" s="1"/>
  <c r="W294" i="15" s="1"/>
  <c r="Z294" i="15" s="1"/>
  <c r="G294" i="15"/>
  <c r="F294" i="15"/>
  <c r="I294" i="15" s="1"/>
  <c r="L294" i="15" s="1"/>
  <c r="AG293" i="15"/>
  <c r="AJ293" i="15" s="1"/>
  <c r="AE293" i="15"/>
  <c r="AD293" i="15"/>
  <c r="R293" i="15"/>
  <c r="U293" i="15" s="1"/>
  <c r="X293" i="15" s="1"/>
  <c r="K293" i="15"/>
  <c r="N293" i="15" s="1"/>
  <c r="T293" i="15" s="1"/>
  <c r="W293" i="15" s="1"/>
  <c r="Z293" i="15" s="1"/>
  <c r="H293" i="15"/>
  <c r="G293" i="15"/>
  <c r="J293" i="15" s="1"/>
  <c r="M293" i="15" s="1"/>
  <c r="S293" i="15" s="1"/>
  <c r="V293" i="15" s="1"/>
  <c r="Y293" i="15" s="1"/>
  <c r="F293" i="15"/>
  <c r="I293" i="15" s="1"/>
  <c r="L293" i="15" s="1"/>
  <c r="AE292" i="15"/>
  <c r="AH292" i="15" s="1"/>
  <c r="AK292" i="15" s="1"/>
  <c r="AN292" i="15" s="1"/>
  <c r="AR292" i="15" s="1"/>
  <c r="AV292" i="15" s="1"/>
  <c r="AZ292" i="15" s="1"/>
  <c r="BD292" i="15" s="1"/>
  <c r="BH292" i="15" s="1"/>
  <c r="BL292" i="15" s="1"/>
  <c r="BP292" i="15" s="1"/>
  <c r="BU292" i="15" s="1"/>
  <c r="AD292" i="15"/>
  <c r="R292" i="15"/>
  <c r="U292" i="15" s="1"/>
  <c r="X292" i="15" s="1"/>
  <c r="H292" i="15"/>
  <c r="K292" i="15" s="1"/>
  <c r="N292" i="15" s="1"/>
  <c r="T292" i="15" s="1"/>
  <c r="W292" i="15" s="1"/>
  <c r="Z292" i="15" s="1"/>
  <c r="G292" i="15"/>
  <c r="J292" i="15" s="1"/>
  <c r="M292" i="15" s="1"/>
  <c r="S292" i="15" s="1"/>
  <c r="V292" i="15" s="1"/>
  <c r="Y292" i="15" s="1"/>
  <c r="F292" i="15"/>
  <c r="I292" i="15" s="1"/>
  <c r="L292" i="15" s="1"/>
  <c r="AE291" i="15"/>
  <c r="AH291" i="15" s="1"/>
  <c r="AK291" i="15" s="1"/>
  <c r="AN291" i="15" s="1"/>
  <c r="AR291" i="15" s="1"/>
  <c r="AV291" i="15" s="1"/>
  <c r="AZ291" i="15" s="1"/>
  <c r="BD291" i="15" s="1"/>
  <c r="BH291" i="15" s="1"/>
  <c r="BL291" i="15" s="1"/>
  <c r="BP291" i="15" s="1"/>
  <c r="BU291" i="15" s="1"/>
  <c r="AD291" i="15"/>
  <c r="AG291" i="15" s="1"/>
  <c r="R291" i="15"/>
  <c r="U291" i="15" s="1"/>
  <c r="X291" i="15" s="1"/>
  <c r="I291" i="15"/>
  <c r="L291" i="15" s="1"/>
  <c r="H291" i="15"/>
  <c r="K291" i="15" s="1"/>
  <c r="N291" i="15" s="1"/>
  <c r="T291" i="15" s="1"/>
  <c r="W291" i="15" s="1"/>
  <c r="Z291" i="15" s="1"/>
  <c r="G291" i="15"/>
  <c r="J291" i="15" s="1"/>
  <c r="M291" i="15" s="1"/>
  <c r="S291" i="15" s="1"/>
  <c r="V291" i="15" s="1"/>
  <c r="Y291" i="15" s="1"/>
  <c r="F291" i="15"/>
  <c r="AF290" i="15"/>
  <c r="AE290" i="15"/>
  <c r="AH290" i="15" s="1"/>
  <c r="AD290" i="15"/>
  <c r="AG290" i="15" s="1"/>
  <c r="AJ290" i="15" s="1"/>
  <c r="AM290" i="15" s="1"/>
  <c r="R290" i="15"/>
  <c r="U290" i="15" s="1"/>
  <c r="X290" i="15" s="1"/>
  <c r="M290" i="15"/>
  <c r="S290" i="15" s="1"/>
  <c r="V290" i="15" s="1"/>
  <c r="Y290" i="15" s="1"/>
  <c r="H290" i="15"/>
  <c r="K290" i="15" s="1"/>
  <c r="N290" i="15" s="1"/>
  <c r="T290" i="15" s="1"/>
  <c r="W290" i="15" s="1"/>
  <c r="Z290" i="15" s="1"/>
  <c r="G290" i="15"/>
  <c r="J290" i="15" s="1"/>
  <c r="F290" i="15"/>
  <c r="I290" i="15" s="1"/>
  <c r="L290" i="15" s="1"/>
  <c r="AF289" i="15"/>
  <c r="AE289" i="15"/>
  <c r="AH289" i="15" s="1"/>
  <c r="AD289" i="15"/>
  <c r="AG289" i="15" s="1"/>
  <c r="AJ289" i="15" s="1"/>
  <c r="R289" i="15"/>
  <c r="U289" i="15" s="1"/>
  <c r="X289" i="15" s="1"/>
  <c r="H289" i="15"/>
  <c r="K289" i="15" s="1"/>
  <c r="N289" i="15" s="1"/>
  <c r="T289" i="15" s="1"/>
  <c r="W289" i="15" s="1"/>
  <c r="Z289" i="15" s="1"/>
  <c r="G289" i="15"/>
  <c r="J289" i="15" s="1"/>
  <c r="M289" i="15" s="1"/>
  <c r="S289" i="15" s="1"/>
  <c r="V289" i="15" s="1"/>
  <c r="Y289" i="15" s="1"/>
  <c r="F289" i="15"/>
  <c r="I289" i="15" s="1"/>
  <c r="L289" i="15" s="1"/>
  <c r="AE288" i="15"/>
  <c r="AH288" i="15" s="1"/>
  <c r="AK288" i="15" s="1"/>
  <c r="AN288" i="15" s="1"/>
  <c r="AR288" i="15" s="1"/>
  <c r="AV288" i="15" s="1"/>
  <c r="AZ288" i="15" s="1"/>
  <c r="BD288" i="15" s="1"/>
  <c r="BH288" i="15" s="1"/>
  <c r="BL288" i="15" s="1"/>
  <c r="BP288" i="15" s="1"/>
  <c r="BU288" i="15" s="1"/>
  <c r="AD288" i="15"/>
  <c r="AF288" i="15" s="1"/>
  <c r="S288" i="15"/>
  <c r="V288" i="15" s="1"/>
  <c r="Y288" i="15" s="1"/>
  <c r="R288" i="15"/>
  <c r="U288" i="15" s="1"/>
  <c r="X288" i="15" s="1"/>
  <c r="H288" i="15"/>
  <c r="K288" i="15" s="1"/>
  <c r="N288" i="15" s="1"/>
  <c r="T288" i="15" s="1"/>
  <c r="W288" i="15" s="1"/>
  <c r="Z288" i="15" s="1"/>
  <c r="G288" i="15"/>
  <c r="J288" i="15" s="1"/>
  <c r="M288" i="15" s="1"/>
  <c r="F288" i="15"/>
  <c r="I288" i="15" s="1"/>
  <c r="L288" i="15" s="1"/>
  <c r="AH287" i="15"/>
  <c r="AE287" i="15"/>
  <c r="AD287" i="15"/>
  <c r="AG287" i="15" s="1"/>
  <c r="AJ287" i="15" s="1"/>
  <c r="AM287" i="15" s="1"/>
  <c r="T287" i="15"/>
  <c r="W287" i="15" s="1"/>
  <c r="Z287" i="15" s="1"/>
  <c r="R287" i="15"/>
  <c r="U287" i="15" s="1"/>
  <c r="X287" i="15" s="1"/>
  <c r="L287" i="15"/>
  <c r="I287" i="15"/>
  <c r="H287" i="15"/>
  <c r="K287" i="15" s="1"/>
  <c r="N287" i="15" s="1"/>
  <c r="G287" i="15"/>
  <c r="J287" i="15" s="1"/>
  <c r="M287" i="15" s="1"/>
  <c r="S287" i="15" s="1"/>
  <c r="V287" i="15" s="1"/>
  <c r="Y287" i="15" s="1"/>
  <c r="F287" i="15"/>
  <c r="AE286" i="15"/>
  <c r="AH286" i="15" s="1"/>
  <c r="AK286" i="15" s="1"/>
  <c r="AN286" i="15" s="1"/>
  <c r="AR286" i="15" s="1"/>
  <c r="AV286" i="15" s="1"/>
  <c r="AZ286" i="15" s="1"/>
  <c r="BD286" i="15" s="1"/>
  <c r="BH286" i="15" s="1"/>
  <c r="BL286" i="15" s="1"/>
  <c r="BP286" i="15" s="1"/>
  <c r="BU286" i="15" s="1"/>
  <c r="AD286" i="15"/>
  <c r="AG286" i="15" s="1"/>
  <c r="AJ286" i="15" s="1"/>
  <c r="X286" i="15"/>
  <c r="U286" i="15"/>
  <c r="R286" i="15"/>
  <c r="J286" i="15"/>
  <c r="M286" i="15" s="1"/>
  <c r="S286" i="15" s="1"/>
  <c r="V286" i="15" s="1"/>
  <c r="Y286" i="15" s="1"/>
  <c r="H286" i="15"/>
  <c r="K286" i="15" s="1"/>
  <c r="N286" i="15" s="1"/>
  <c r="T286" i="15" s="1"/>
  <c r="W286" i="15" s="1"/>
  <c r="Z286" i="15" s="1"/>
  <c r="G286" i="15"/>
  <c r="F286" i="15"/>
  <c r="I286" i="15" s="1"/>
  <c r="L286" i="15" s="1"/>
  <c r="AG285" i="15"/>
  <c r="AJ285" i="15" s="1"/>
  <c r="AE285" i="15"/>
  <c r="AD285" i="15"/>
  <c r="R285" i="15"/>
  <c r="U285" i="15" s="1"/>
  <c r="X285" i="15" s="1"/>
  <c r="H285" i="15"/>
  <c r="K285" i="15" s="1"/>
  <c r="N285" i="15" s="1"/>
  <c r="T285" i="15" s="1"/>
  <c r="W285" i="15" s="1"/>
  <c r="Z285" i="15" s="1"/>
  <c r="G285" i="15"/>
  <c r="J285" i="15" s="1"/>
  <c r="M285" i="15" s="1"/>
  <c r="S285" i="15" s="1"/>
  <c r="V285" i="15" s="1"/>
  <c r="Y285" i="15" s="1"/>
  <c r="F285" i="15"/>
  <c r="I285" i="15" s="1"/>
  <c r="L285" i="15" s="1"/>
  <c r="AH284" i="15"/>
  <c r="AK284" i="15" s="1"/>
  <c r="AN284" i="15" s="1"/>
  <c r="AR284" i="15" s="1"/>
  <c r="AV284" i="15" s="1"/>
  <c r="AZ284" i="15" s="1"/>
  <c r="BD284" i="15" s="1"/>
  <c r="BH284" i="15" s="1"/>
  <c r="BL284" i="15" s="1"/>
  <c r="BP284" i="15" s="1"/>
  <c r="BU284" i="15" s="1"/>
  <c r="AE284" i="15"/>
  <c r="AD284" i="15"/>
  <c r="Z284" i="15"/>
  <c r="R284" i="15"/>
  <c r="U284" i="15" s="1"/>
  <c r="X284" i="15" s="1"/>
  <c r="H284" i="15"/>
  <c r="K284" i="15" s="1"/>
  <c r="N284" i="15" s="1"/>
  <c r="T284" i="15" s="1"/>
  <c r="W284" i="15" s="1"/>
  <c r="G284" i="15"/>
  <c r="J284" i="15" s="1"/>
  <c r="M284" i="15" s="1"/>
  <c r="S284" i="15" s="1"/>
  <c r="V284" i="15" s="1"/>
  <c r="Y284" i="15" s="1"/>
  <c r="F284" i="15"/>
  <c r="I284" i="15" s="1"/>
  <c r="L284" i="15" s="1"/>
  <c r="AE283" i="15"/>
  <c r="AH283" i="15" s="1"/>
  <c r="AD283" i="15"/>
  <c r="AG283" i="15" s="1"/>
  <c r="AJ283" i="15" s="1"/>
  <c r="AM283" i="15" s="1"/>
  <c r="R283" i="15"/>
  <c r="U283" i="15" s="1"/>
  <c r="X283" i="15" s="1"/>
  <c r="I283" i="15"/>
  <c r="L283" i="15" s="1"/>
  <c r="H283" i="15"/>
  <c r="K283" i="15" s="1"/>
  <c r="N283" i="15" s="1"/>
  <c r="T283" i="15" s="1"/>
  <c r="W283" i="15" s="1"/>
  <c r="Z283" i="15" s="1"/>
  <c r="G283" i="15"/>
  <c r="J283" i="15" s="1"/>
  <c r="M283" i="15" s="1"/>
  <c r="S283" i="15" s="1"/>
  <c r="V283" i="15" s="1"/>
  <c r="Y283" i="15" s="1"/>
  <c r="F283" i="15"/>
  <c r="AE282" i="15"/>
  <c r="AH282" i="15" s="1"/>
  <c r="AD282" i="15"/>
  <c r="AG282" i="15" s="1"/>
  <c r="AJ282" i="15" s="1"/>
  <c r="AM282" i="15" s="1"/>
  <c r="U282" i="15"/>
  <c r="X282" i="15" s="1"/>
  <c r="R282" i="15"/>
  <c r="H282" i="15"/>
  <c r="K282" i="15" s="1"/>
  <c r="N282" i="15" s="1"/>
  <c r="T282" i="15" s="1"/>
  <c r="W282" i="15" s="1"/>
  <c r="Z282" i="15" s="1"/>
  <c r="G282" i="15"/>
  <c r="J282" i="15" s="1"/>
  <c r="M282" i="15" s="1"/>
  <c r="S282" i="15" s="1"/>
  <c r="V282" i="15" s="1"/>
  <c r="Y282" i="15" s="1"/>
  <c r="F282" i="15"/>
  <c r="I282" i="15" s="1"/>
  <c r="L282" i="15" s="1"/>
  <c r="AJ281" i="15"/>
  <c r="AG281" i="15"/>
  <c r="AE281" i="15"/>
  <c r="AH281" i="15" s="1"/>
  <c r="AD281" i="15"/>
  <c r="U281" i="15"/>
  <c r="X281" i="15" s="1"/>
  <c r="R281" i="15"/>
  <c r="H281" i="15"/>
  <c r="K281" i="15" s="1"/>
  <c r="N281" i="15" s="1"/>
  <c r="T281" i="15" s="1"/>
  <c r="W281" i="15" s="1"/>
  <c r="Z281" i="15" s="1"/>
  <c r="G281" i="15"/>
  <c r="J281" i="15" s="1"/>
  <c r="M281" i="15" s="1"/>
  <c r="S281" i="15" s="1"/>
  <c r="V281" i="15" s="1"/>
  <c r="Y281" i="15" s="1"/>
  <c r="F281" i="15"/>
  <c r="I281" i="15" s="1"/>
  <c r="L281" i="15" s="1"/>
  <c r="AV280" i="15"/>
  <c r="AZ280" i="15" s="1"/>
  <c r="BD280" i="15" s="1"/>
  <c r="BH280" i="15" s="1"/>
  <c r="BL280" i="15" s="1"/>
  <c r="BP280" i="15" s="1"/>
  <c r="BU280" i="15" s="1"/>
  <c r="AE280" i="15"/>
  <c r="AH280" i="15" s="1"/>
  <c r="AK280" i="15" s="1"/>
  <c r="AN280" i="15" s="1"/>
  <c r="AR280" i="15" s="1"/>
  <c r="AD280" i="15"/>
  <c r="AF280" i="15" s="1"/>
  <c r="S280" i="15"/>
  <c r="V280" i="15" s="1"/>
  <c r="Y280" i="15" s="1"/>
  <c r="R280" i="15"/>
  <c r="U280" i="15" s="1"/>
  <c r="X280" i="15" s="1"/>
  <c r="H280" i="15"/>
  <c r="K280" i="15" s="1"/>
  <c r="N280" i="15" s="1"/>
  <c r="T280" i="15" s="1"/>
  <c r="W280" i="15" s="1"/>
  <c r="Z280" i="15" s="1"/>
  <c r="G280" i="15"/>
  <c r="J280" i="15" s="1"/>
  <c r="M280" i="15" s="1"/>
  <c r="F280" i="15"/>
  <c r="I280" i="15" s="1"/>
  <c r="L280" i="15" s="1"/>
  <c r="AH279" i="15"/>
  <c r="AE279" i="15"/>
  <c r="AD279" i="15"/>
  <c r="AG279" i="15" s="1"/>
  <c r="AJ279" i="15" s="1"/>
  <c r="AM279" i="15" s="1"/>
  <c r="AQ279" i="15" s="1"/>
  <c r="R279" i="15"/>
  <c r="U279" i="15" s="1"/>
  <c r="X279" i="15" s="1"/>
  <c r="H279" i="15"/>
  <c r="K279" i="15" s="1"/>
  <c r="N279" i="15" s="1"/>
  <c r="T279" i="15" s="1"/>
  <c r="W279" i="15" s="1"/>
  <c r="Z279" i="15" s="1"/>
  <c r="G279" i="15"/>
  <c r="J279" i="15" s="1"/>
  <c r="M279" i="15" s="1"/>
  <c r="S279" i="15" s="1"/>
  <c r="V279" i="15" s="1"/>
  <c r="Y279" i="15" s="1"/>
  <c r="F279" i="15"/>
  <c r="I279" i="15" s="1"/>
  <c r="L279" i="15" s="1"/>
  <c r="AE278" i="15"/>
  <c r="AH278" i="15" s="1"/>
  <c r="AK278" i="15" s="1"/>
  <c r="AN278" i="15" s="1"/>
  <c r="AR278" i="15" s="1"/>
  <c r="AV278" i="15" s="1"/>
  <c r="AZ278" i="15" s="1"/>
  <c r="BD278" i="15" s="1"/>
  <c r="BH278" i="15" s="1"/>
  <c r="BL278" i="15" s="1"/>
  <c r="BP278" i="15" s="1"/>
  <c r="BU278" i="15" s="1"/>
  <c r="AD278" i="15"/>
  <c r="AG278" i="15" s="1"/>
  <c r="AJ278" i="15" s="1"/>
  <c r="R278" i="15"/>
  <c r="U278" i="15" s="1"/>
  <c r="X278" i="15" s="1"/>
  <c r="H278" i="15"/>
  <c r="K278" i="15" s="1"/>
  <c r="N278" i="15" s="1"/>
  <c r="T278" i="15" s="1"/>
  <c r="W278" i="15" s="1"/>
  <c r="Z278" i="15" s="1"/>
  <c r="G278" i="15"/>
  <c r="J278" i="15" s="1"/>
  <c r="M278" i="15" s="1"/>
  <c r="S278" i="15" s="1"/>
  <c r="V278" i="15" s="1"/>
  <c r="Y278" i="15" s="1"/>
  <c r="F278" i="15"/>
  <c r="I278" i="15" s="1"/>
  <c r="L278" i="15" s="1"/>
  <c r="AE277" i="15"/>
  <c r="AH277" i="15" s="1"/>
  <c r="AD277" i="15"/>
  <c r="AG277" i="15" s="1"/>
  <c r="AJ277" i="15" s="1"/>
  <c r="R277" i="15"/>
  <c r="U277" i="15" s="1"/>
  <c r="X277" i="15" s="1"/>
  <c r="H277" i="15"/>
  <c r="K277" i="15" s="1"/>
  <c r="N277" i="15" s="1"/>
  <c r="T277" i="15" s="1"/>
  <c r="W277" i="15" s="1"/>
  <c r="Z277" i="15" s="1"/>
  <c r="G277" i="15"/>
  <c r="J277" i="15" s="1"/>
  <c r="M277" i="15" s="1"/>
  <c r="S277" i="15" s="1"/>
  <c r="V277" i="15" s="1"/>
  <c r="Y277" i="15" s="1"/>
  <c r="F277" i="15"/>
  <c r="I277" i="15" s="1"/>
  <c r="L277" i="15" s="1"/>
  <c r="AH276" i="15"/>
  <c r="AE276" i="15"/>
  <c r="AD276" i="15"/>
  <c r="R276" i="15"/>
  <c r="U276" i="15" s="1"/>
  <c r="X276" i="15" s="1"/>
  <c r="H276" i="15"/>
  <c r="K276" i="15" s="1"/>
  <c r="N276" i="15" s="1"/>
  <c r="T276" i="15" s="1"/>
  <c r="W276" i="15" s="1"/>
  <c r="Z276" i="15" s="1"/>
  <c r="G276" i="15"/>
  <c r="J276" i="15" s="1"/>
  <c r="M276" i="15" s="1"/>
  <c r="S276" i="15" s="1"/>
  <c r="V276" i="15" s="1"/>
  <c r="Y276" i="15" s="1"/>
  <c r="F276" i="15"/>
  <c r="I276" i="15" s="1"/>
  <c r="L276" i="15" s="1"/>
  <c r="AH275" i="15"/>
  <c r="AE275" i="15"/>
  <c r="AD275" i="15"/>
  <c r="AG275" i="15" s="1"/>
  <c r="AJ275" i="15" s="1"/>
  <c r="AM275" i="15" s="1"/>
  <c r="R275" i="15"/>
  <c r="U275" i="15" s="1"/>
  <c r="X275" i="15" s="1"/>
  <c r="I275" i="15"/>
  <c r="L275" i="15" s="1"/>
  <c r="H275" i="15"/>
  <c r="K275" i="15" s="1"/>
  <c r="N275" i="15" s="1"/>
  <c r="T275" i="15" s="1"/>
  <c r="W275" i="15" s="1"/>
  <c r="Z275" i="15" s="1"/>
  <c r="G275" i="15"/>
  <c r="J275" i="15" s="1"/>
  <c r="M275" i="15" s="1"/>
  <c r="S275" i="15" s="1"/>
  <c r="V275" i="15" s="1"/>
  <c r="Y275" i="15" s="1"/>
  <c r="F275" i="15"/>
  <c r="BU274" i="15"/>
  <c r="BT274" i="15"/>
  <c r="AG273" i="15"/>
  <c r="AJ273" i="15" s="1"/>
  <c r="AE273" i="15"/>
  <c r="AH273" i="15" s="1"/>
  <c r="AD273" i="15"/>
  <c r="R273" i="15"/>
  <c r="U273" i="15" s="1"/>
  <c r="X273" i="15" s="1"/>
  <c r="K273" i="15"/>
  <c r="N273" i="15" s="1"/>
  <c r="T273" i="15" s="1"/>
  <c r="W273" i="15" s="1"/>
  <c r="Z273" i="15" s="1"/>
  <c r="H273" i="15"/>
  <c r="G273" i="15"/>
  <c r="J273" i="15" s="1"/>
  <c r="M273" i="15" s="1"/>
  <c r="S273" i="15" s="1"/>
  <c r="V273" i="15" s="1"/>
  <c r="Y273" i="15" s="1"/>
  <c r="F273" i="15"/>
  <c r="I273" i="15" s="1"/>
  <c r="L273" i="15" s="1"/>
  <c r="AM272" i="15"/>
  <c r="AQ272" i="15" s="1"/>
  <c r="AH272" i="15"/>
  <c r="AE272" i="15"/>
  <c r="AF272" i="15" s="1"/>
  <c r="AD272" i="15"/>
  <c r="AG272" i="15" s="1"/>
  <c r="AJ272" i="15" s="1"/>
  <c r="R272" i="15"/>
  <c r="U272" i="15" s="1"/>
  <c r="X272" i="15" s="1"/>
  <c r="I272" i="15"/>
  <c r="L272" i="15" s="1"/>
  <c r="H272" i="15"/>
  <c r="K272" i="15" s="1"/>
  <c r="N272" i="15" s="1"/>
  <c r="T272" i="15" s="1"/>
  <c r="W272" i="15" s="1"/>
  <c r="Z272" i="15" s="1"/>
  <c r="G272" i="15"/>
  <c r="J272" i="15" s="1"/>
  <c r="M272" i="15" s="1"/>
  <c r="S272" i="15" s="1"/>
  <c r="V272" i="15" s="1"/>
  <c r="Y272" i="15" s="1"/>
  <c r="F272" i="15"/>
  <c r="AE271" i="15"/>
  <c r="AD271" i="15"/>
  <c r="AG271" i="15" s="1"/>
  <c r="AJ271" i="15" s="1"/>
  <c r="R271" i="15"/>
  <c r="U271" i="15" s="1"/>
  <c r="X271" i="15" s="1"/>
  <c r="J271" i="15"/>
  <c r="M271" i="15" s="1"/>
  <c r="S271" i="15" s="1"/>
  <c r="V271" i="15" s="1"/>
  <c r="Y271" i="15" s="1"/>
  <c r="H271" i="15"/>
  <c r="K271" i="15" s="1"/>
  <c r="N271" i="15" s="1"/>
  <c r="T271" i="15" s="1"/>
  <c r="W271" i="15" s="1"/>
  <c r="Z271" i="15" s="1"/>
  <c r="G271" i="15"/>
  <c r="F271" i="15"/>
  <c r="I271" i="15" s="1"/>
  <c r="L271" i="15" s="1"/>
  <c r="AG270" i="15"/>
  <c r="AJ270" i="15" s="1"/>
  <c r="AE270" i="15"/>
  <c r="AH270" i="15" s="1"/>
  <c r="AD270" i="15"/>
  <c r="U270" i="15"/>
  <c r="X270" i="15" s="1"/>
  <c r="R270" i="15"/>
  <c r="N270" i="15"/>
  <c r="T270" i="15" s="1"/>
  <c r="W270" i="15" s="1"/>
  <c r="Z270" i="15" s="1"/>
  <c r="K270" i="15"/>
  <c r="H270" i="15"/>
  <c r="G270" i="15"/>
  <c r="J270" i="15" s="1"/>
  <c r="M270" i="15" s="1"/>
  <c r="S270" i="15" s="1"/>
  <c r="V270" i="15" s="1"/>
  <c r="Y270" i="15" s="1"/>
  <c r="F270" i="15"/>
  <c r="I270" i="15" s="1"/>
  <c r="L270" i="15" s="1"/>
  <c r="AE269" i="15"/>
  <c r="AH269" i="15" s="1"/>
  <c r="AK269" i="15" s="1"/>
  <c r="AN269" i="15" s="1"/>
  <c r="AR269" i="15" s="1"/>
  <c r="AV269" i="15" s="1"/>
  <c r="AZ269" i="15" s="1"/>
  <c r="BD269" i="15" s="1"/>
  <c r="BH269" i="15" s="1"/>
  <c r="BL269" i="15" s="1"/>
  <c r="BP269" i="15" s="1"/>
  <c r="BU269" i="15" s="1"/>
  <c r="AD269" i="15"/>
  <c r="R269" i="15"/>
  <c r="U269" i="15" s="1"/>
  <c r="X269" i="15" s="1"/>
  <c r="H269" i="15"/>
  <c r="K269" i="15" s="1"/>
  <c r="N269" i="15" s="1"/>
  <c r="T269" i="15" s="1"/>
  <c r="W269" i="15" s="1"/>
  <c r="Z269" i="15" s="1"/>
  <c r="G269" i="15"/>
  <c r="J269" i="15" s="1"/>
  <c r="M269" i="15" s="1"/>
  <c r="S269" i="15" s="1"/>
  <c r="V269" i="15" s="1"/>
  <c r="Y269" i="15" s="1"/>
  <c r="F269" i="15"/>
  <c r="I269" i="15" s="1"/>
  <c r="L269" i="15" s="1"/>
  <c r="AM268" i="15"/>
  <c r="AE268" i="15"/>
  <c r="AD268" i="15"/>
  <c r="AG268" i="15" s="1"/>
  <c r="AJ268" i="15" s="1"/>
  <c r="S268" i="15"/>
  <c r="V268" i="15" s="1"/>
  <c r="Y268" i="15" s="1"/>
  <c r="R268" i="15"/>
  <c r="U268" i="15" s="1"/>
  <c r="X268" i="15" s="1"/>
  <c r="L268" i="15"/>
  <c r="H268" i="15"/>
  <c r="K268" i="15" s="1"/>
  <c r="N268" i="15" s="1"/>
  <c r="T268" i="15" s="1"/>
  <c r="W268" i="15" s="1"/>
  <c r="Z268" i="15" s="1"/>
  <c r="G268" i="15"/>
  <c r="J268" i="15" s="1"/>
  <c r="M268" i="15" s="1"/>
  <c r="F268" i="15"/>
  <c r="I268" i="15" s="1"/>
  <c r="AN267" i="15"/>
  <c r="AR267" i="15" s="1"/>
  <c r="AV267" i="15" s="1"/>
  <c r="AZ267" i="15" s="1"/>
  <c r="BD267" i="15" s="1"/>
  <c r="BH267" i="15" s="1"/>
  <c r="BL267" i="15" s="1"/>
  <c r="BP267" i="15" s="1"/>
  <c r="BU267" i="15" s="1"/>
  <c r="AE267" i="15"/>
  <c r="AH267" i="15" s="1"/>
  <c r="AK267" i="15" s="1"/>
  <c r="AD267" i="15"/>
  <c r="AG267" i="15" s="1"/>
  <c r="AJ267" i="15" s="1"/>
  <c r="Y267" i="15"/>
  <c r="U267" i="15"/>
  <c r="X267" i="15" s="1"/>
  <c r="R267" i="15"/>
  <c r="J267" i="15"/>
  <c r="M267" i="15" s="1"/>
  <c r="S267" i="15" s="1"/>
  <c r="V267" i="15" s="1"/>
  <c r="H267" i="15"/>
  <c r="K267" i="15" s="1"/>
  <c r="N267" i="15" s="1"/>
  <c r="T267" i="15" s="1"/>
  <c r="W267" i="15" s="1"/>
  <c r="Z267" i="15" s="1"/>
  <c r="G267" i="15"/>
  <c r="F267" i="15"/>
  <c r="I267" i="15" s="1"/>
  <c r="L267" i="15" s="1"/>
  <c r="BU266" i="15"/>
  <c r="BT266" i="15"/>
  <c r="AQ265" i="15"/>
  <c r="AI265" i="15"/>
  <c r="AH265" i="15"/>
  <c r="AK265" i="15" s="1"/>
  <c r="AN265" i="15" s="1"/>
  <c r="AR265" i="15" s="1"/>
  <c r="AV265" i="15" s="1"/>
  <c r="AZ265" i="15" s="1"/>
  <c r="BD265" i="15" s="1"/>
  <c r="BH265" i="15" s="1"/>
  <c r="BL265" i="15" s="1"/>
  <c r="BP265" i="15" s="1"/>
  <c r="BU265" i="15" s="1"/>
  <c r="AE265" i="15"/>
  <c r="AD265" i="15"/>
  <c r="AG265" i="15" s="1"/>
  <c r="AJ265" i="15" s="1"/>
  <c r="AM265" i="15" s="1"/>
  <c r="X265" i="15"/>
  <c r="R265" i="15"/>
  <c r="U265" i="15" s="1"/>
  <c r="L265" i="15"/>
  <c r="I265" i="15"/>
  <c r="H265" i="15"/>
  <c r="K265" i="15" s="1"/>
  <c r="N265" i="15" s="1"/>
  <c r="T265" i="15" s="1"/>
  <c r="W265" i="15" s="1"/>
  <c r="Z265" i="15" s="1"/>
  <c r="G265" i="15"/>
  <c r="J265" i="15" s="1"/>
  <c r="M265" i="15" s="1"/>
  <c r="S265" i="15" s="1"/>
  <c r="V265" i="15" s="1"/>
  <c r="Y265" i="15" s="1"/>
  <c r="F265" i="15"/>
  <c r="AJ264" i="15"/>
  <c r="AE264" i="15"/>
  <c r="AD264" i="15"/>
  <c r="AG264" i="15" s="1"/>
  <c r="U264" i="15"/>
  <c r="X264" i="15" s="1"/>
  <c r="R264" i="15"/>
  <c r="H264" i="15"/>
  <c r="K264" i="15" s="1"/>
  <c r="N264" i="15" s="1"/>
  <c r="T264" i="15" s="1"/>
  <c r="W264" i="15" s="1"/>
  <c r="Z264" i="15" s="1"/>
  <c r="G264" i="15"/>
  <c r="J264" i="15" s="1"/>
  <c r="M264" i="15" s="1"/>
  <c r="S264" i="15" s="1"/>
  <c r="V264" i="15" s="1"/>
  <c r="Y264" i="15" s="1"/>
  <c r="F264" i="15"/>
  <c r="I264" i="15" s="1"/>
  <c r="L264" i="15" s="1"/>
  <c r="AJ263" i="15"/>
  <c r="AF263" i="15"/>
  <c r="AE263" i="15"/>
  <c r="AH263" i="15" s="1"/>
  <c r="AD263" i="15"/>
  <c r="AG263" i="15" s="1"/>
  <c r="R263" i="15"/>
  <c r="U263" i="15" s="1"/>
  <c r="X263" i="15" s="1"/>
  <c r="H263" i="15"/>
  <c r="K263" i="15" s="1"/>
  <c r="N263" i="15" s="1"/>
  <c r="T263" i="15" s="1"/>
  <c r="W263" i="15" s="1"/>
  <c r="Z263" i="15" s="1"/>
  <c r="G263" i="15"/>
  <c r="J263" i="15" s="1"/>
  <c r="M263" i="15" s="1"/>
  <c r="S263" i="15" s="1"/>
  <c r="V263" i="15" s="1"/>
  <c r="Y263" i="15" s="1"/>
  <c r="F263" i="15"/>
  <c r="I263" i="15" s="1"/>
  <c r="L263" i="15" s="1"/>
  <c r="AH262" i="15"/>
  <c r="AK262" i="15" s="1"/>
  <c r="AN262" i="15" s="1"/>
  <c r="AR262" i="15" s="1"/>
  <c r="AV262" i="15" s="1"/>
  <c r="AZ262" i="15" s="1"/>
  <c r="BD262" i="15" s="1"/>
  <c r="BH262" i="15" s="1"/>
  <c r="BL262" i="15" s="1"/>
  <c r="BP262" i="15" s="1"/>
  <c r="BU262" i="15" s="1"/>
  <c r="AE262" i="15"/>
  <c r="AD262" i="15"/>
  <c r="R262" i="15"/>
  <c r="U262" i="15" s="1"/>
  <c r="X262" i="15" s="1"/>
  <c r="H262" i="15"/>
  <c r="K262" i="15" s="1"/>
  <c r="N262" i="15" s="1"/>
  <c r="T262" i="15" s="1"/>
  <c r="W262" i="15" s="1"/>
  <c r="Z262" i="15" s="1"/>
  <c r="G262" i="15"/>
  <c r="J262" i="15" s="1"/>
  <c r="M262" i="15" s="1"/>
  <c r="S262" i="15" s="1"/>
  <c r="V262" i="15" s="1"/>
  <c r="Y262" i="15" s="1"/>
  <c r="F262" i="15"/>
  <c r="I262" i="15" s="1"/>
  <c r="L262" i="15" s="1"/>
  <c r="AE261" i="15"/>
  <c r="AD261" i="15"/>
  <c r="AG261" i="15" s="1"/>
  <c r="AJ261" i="15" s="1"/>
  <c r="AM261" i="15" s="1"/>
  <c r="T261" i="15"/>
  <c r="W261" i="15" s="1"/>
  <c r="Z261" i="15" s="1"/>
  <c r="S261" i="15"/>
  <c r="V261" i="15" s="1"/>
  <c r="Y261" i="15" s="1"/>
  <c r="R261" i="15"/>
  <c r="U261" i="15" s="1"/>
  <c r="X261" i="15" s="1"/>
  <c r="H261" i="15"/>
  <c r="K261" i="15" s="1"/>
  <c r="N261" i="15" s="1"/>
  <c r="G261" i="15"/>
  <c r="J261" i="15" s="1"/>
  <c r="M261" i="15" s="1"/>
  <c r="F261" i="15"/>
  <c r="I261" i="15" s="1"/>
  <c r="L261" i="15" s="1"/>
  <c r="AJ260" i="15"/>
  <c r="AM260" i="15" s="1"/>
  <c r="AE260" i="15"/>
  <c r="AF260" i="15" s="1"/>
  <c r="AD260" i="15"/>
  <c r="AG260" i="15" s="1"/>
  <c r="X260" i="15"/>
  <c r="U260" i="15"/>
  <c r="R260" i="15"/>
  <c r="H260" i="15"/>
  <c r="K260" i="15" s="1"/>
  <c r="N260" i="15" s="1"/>
  <c r="T260" i="15" s="1"/>
  <c r="W260" i="15" s="1"/>
  <c r="Z260" i="15" s="1"/>
  <c r="G260" i="15"/>
  <c r="J260" i="15" s="1"/>
  <c r="M260" i="15" s="1"/>
  <c r="S260" i="15" s="1"/>
  <c r="V260" i="15" s="1"/>
  <c r="Y260" i="15" s="1"/>
  <c r="F260" i="15"/>
  <c r="I260" i="15" s="1"/>
  <c r="L260" i="15" s="1"/>
  <c r="AE259" i="15"/>
  <c r="AD259" i="15"/>
  <c r="AG259" i="15" s="1"/>
  <c r="AJ259" i="15" s="1"/>
  <c r="R259" i="15"/>
  <c r="U259" i="15" s="1"/>
  <c r="X259" i="15" s="1"/>
  <c r="J259" i="15"/>
  <c r="M259" i="15" s="1"/>
  <c r="S259" i="15" s="1"/>
  <c r="V259" i="15" s="1"/>
  <c r="Y259" i="15" s="1"/>
  <c r="H259" i="15"/>
  <c r="K259" i="15" s="1"/>
  <c r="N259" i="15" s="1"/>
  <c r="T259" i="15" s="1"/>
  <c r="W259" i="15" s="1"/>
  <c r="Z259" i="15" s="1"/>
  <c r="G259" i="15"/>
  <c r="F259" i="15"/>
  <c r="I259" i="15" s="1"/>
  <c r="L259" i="15" s="1"/>
  <c r="BU258" i="15"/>
  <c r="AK258" i="15"/>
  <c r="AN258" i="15" s="1"/>
  <c r="AR258" i="15" s="1"/>
  <c r="AV258" i="15" s="1"/>
  <c r="AZ258" i="15" s="1"/>
  <c r="BD258" i="15" s="1"/>
  <c r="BH258" i="15" s="1"/>
  <c r="BL258" i="15" s="1"/>
  <c r="BP258" i="15" s="1"/>
  <c r="AH258" i="15"/>
  <c r="AE258" i="15"/>
  <c r="AD258" i="15"/>
  <c r="AG258" i="15" s="1"/>
  <c r="AJ258" i="15" s="1"/>
  <c r="AM258" i="15" s="1"/>
  <c r="AP258" i="15" s="1"/>
  <c r="U258" i="15"/>
  <c r="X258" i="15" s="1"/>
  <c r="R258" i="15"/>
  <c r="H258" i="15"/>
  <c r="K258" i="15" s="1"/>
  <c r="N258" i="15" s="1"/>
  <c r="T258" i="15" s="1"/>
  <c r="W258" i="15" s="1"/>
  <c r="Z258" i="15" s="1"/>
  <c r="G258" i="15"/>
  <c r="J258" i="15" s="1"/>
  <c r="M258" i="15" s="1"/>
  <c r="S258" i="15" s="1"/>
  <c r="V258" i="15" s="1"/>
  <c r="Y258" i="15" s="1"/>
  <c r="F258" i="15"/>
  <c r="I258" i="15" s="1"/>
  <c r="L258" i="15" s="1"/>
  <c r="AH257" i="15"/>
  <c r="AG257" i="15"/>
  <c r="AJ257" i="15" s="1"/>
  <c r="AE257" i="15"/>
  <c r="AF257" i="15" s="1"/>
  <c r="AD257" i="15"/>
  <c r="X257" i="15"/>
  <c r="R257" i="15"/>
  <c r="U257" i="15" s="1"/>
  <c r="H257" i="15"/>
  <c r="K257" i="15" s="1"/>
  <c r="N257" i="15" s="1"/>
  <c r="T257" i="15" s="1"/>
  <c r="W257" i="15" s="1"/>
  <c r="Z257" i="15" s="1"/>
  <c r="G257" i="15"/>
  <c r="J257" i="15" s="1"/>
  <c r="M257" i="15" s="1"/>
  <c r="S257" i="15" s="1"/>
  <c r="V257" i="15" s="1"/>
  <c r="Y257" i="15" s="1"/>
  <c r="F257" i="15"/>
  <c r="I257" i="15" s="1"/>
  <c r="L257" i="15" s="1"/>
  <c r="AH256" i="15"/>
  <c r="AK256" i="15" s="1"/>
  <c r="AN256" i="15" s="1"/>
  <c r="AR256" i="15" s="1"/>
  <c r="AV256" i="15" s="1"/>
  <c r="AZ256" i="15" s="1"/>
  <c r="BD256" i="15" s="1"/>
  <c r="BH256" i="15" s="1"/>
  <c r="BL256" i="15" s="1"/>
  <c r="BP256" i="15" s="1"/>
  <c r="BU256" i="15" s="1"/>
  <c r="AE256" i="15"/>
  <c r="AD256" i="15"/>
  <c r="U256" i="15"/>
  <c r="X256" i="15" s="1"/>
  <c r="R256" i="15"/>
  <c r="M256" i="15"/>
  <c r="S256" i="15" s="1"/>
  <c r="V256" i="15" s="1"/>
  <c r="Y256" i="15" s="1"/>
  <c r="J256" i="15"/>
  <c r="H256" i="15"/>
  <c r="K256" i="15" s="1"/>
  <c r="N256" i="15" s="1"/>
  <c r="T256" i="15" s="1"/>
  <c r="W256" i="15" s="1"/>
  <c r="Z256" i="15" s="1"/>
  <c r="G256" i="15"/>
  <c r="F256" i="15"/>
  <c r="I256" i="15" s="1"/>
  <c r="L256" i="15" s="1"/>
  <c r="AE255" i="15"/>
  <c r="AH255" i="15" s="1"/>
  <c r="AD255" i="15"/>
  <c r="AG255" i="15" s="1"/>
  <c r="AJ255" i="15" s="1"/>
  <c r="R255" i="15"/>
  <c r="U255" i="15" s="1"/>
  <c r="X255" i="15" s="1"/>
  <c r="J255" i="15"/>
  <c r="M255" i="15" s="1"/>
  <c r="S255" i="15" s="1"/>
  <c r="V255" i="15" s="1"/>
  <c r="Y255" i="15" s="1"/>
  <c r="H255" i="15"/>
  <c r="K255" i="15" s="1"/>
  <c r="N255" i="15" s="1"/>
  <c r="T255" i="15" s="1"/>
  <c r="W255" i="15" s="1"/>
  <c r="Z255" i="15" s="1"/>
  <c r="G255" i="15"/>
  <c r="F255" i="15"/>
  <c r="I255" i="15" s="1"/>
  <c r="L255" i="15" s="1"/>
  <c r="AH254" i="15"/>
  <c r="AG254" i="15"/>
  <c r="AJ254" i="15" s="1"/>
  <c r="AE254" i="15"/>
  <c r="AD254" i="15"/>
  <c r="AF254" i="15" s="1"/>
  <c r="U254" i="15"/>
  <c r="X254" i="15" s="1"/>
  <c r="R254" i="15"/>
  <c r="H254" i="15"/>
  <c r="K254" i="15" s="1"/>
  <c r="N254" i="15" s="1"/>
  <c r="T254" i="15" s="1"/>
  <c r="W254" i="15" s="1"/>
  <c r="Z254" i="15" s="1"/>
  <c r="G254" i="15"/>
  <c r="J254" i="15" s="1"/>
  <c r="M254" i="15" s="1"/>
  <c r="S254" i="15" s="1"/>
  <c r="V254" i="15" s="1"/>
  <c r="Y254" i="15" s="1"/>
  <c r="F254" i="15"/>
  <c r="I254" i="15" s="1"/>
  <c r="L254" i="15" s="1"/>
  <c r="AG253" i="15"/>
  <c r="AJ253" i="15" s="1"/>
  <c r="AF253" i="15"/>
  <c r="AE253" i="15"/>
  <c r="AH253" i="15" s="1"/>
  <c r="AD253" i="15"/>
  <c r="U253" i="15"/>
  <c r="X253" i="15" s="1"/>
  <c r="R253" i="15"/>
  <c r="J253" i="15"/>
  <c r="M253" i="15" s="1"/>
  <c r="S253" i="15" s="1"/>
  <c r="V253" i="15" s="1"/>
  <c r="Y253" i="15" s="1"/>
  <c r="H253" i="15"/>
  <c r="K253" i="15" s="1"/>
  <c r="N253" i="15" s="1"/>
  <c r="T253" i="15" s="1"/>
  <c r="W253" i="15" s="1"/>
  <c r="Z253" i="15" s="1"/>
  <c r="G253" i="15"/>
  <c r="F253" i="15"/>
  <c r="I253" i="15" s="1"/>
  <c r="L253" i="15" s="1"/>
  <c r="AK252" i="15"/>
  <c r="AN252" i="15" s="1"/>
  <c r="AR252" i="15" s="1"/>
  <c r="AV252" i="15" s="1"/>
  <c r="AZ252" i="15" s="1"/>
  <c r="BD252" i="15" s="1"/>
  <c r="BH252" i="15" s="1"/>
  <c r="BL252" i="15" s="1"/>
  <c r="BP252" i="15" s="1"/>
  <c r="BU252" i="15" s="1"/>
  <c r="AH252" i="15"/>
  <c r="AE252" i="15"/>
  <c r="AD252" i="15"/>
  <c r="R252" i="15"/>
  <c r="U252" i="15" s="1"/>
  <c r="X252" i="15" s="1"/>
  <c r="H252" i="15"/>
  <c r="K252" i="15" s="1"/>
  <c r="N252" i="15" s="1"/>
  <c r="T252" i="15" s="1"/>
  <c r="W252" i="15" s="1"/>
  <c r="Z252" i="15" s="1"/>
  <c r="G252" i="15"/>
  <c r="J252" i="15" s="1"/>
  <c r="M252" i="15" s="1"/>
  <c r="S252" i="15" s="1"/>
  <c r="V252" i="15" s="1"/>
  <c r="Y252" i="15" s="1"/>
  <c r="F252" i="15"/>
  <c r="I252" i="15" s="1"/>
  <c r="L252" i="15" s="1"/>
  <c r="AE251" i="15"/>
  <c r="AD251" i="15"/>
  <c r="AG251" i="15" s="1"/>
  <c r="AJ251" i="15" s="1"/>
  <c r="AM251" i="15" s="1"/>
  <c r="T251" i="15"/>
  <c r="W251" i="15" s="1"/>
  <c r="Z251" i="15" s="1"/>
  <c r="R251" i="15"/>
  <c r="U251" i="15" s="1"/>
  <c r="X251" i="15" s="1"/>
  <c r="H251" i="15"/>
  <c r="K251" i="15" s="1"/>
  <c r="N251" i="15" s="1"/>
  <c r="G251" i="15"/>
  <c r="J251" i="15" s="1"/>
  <c r="M251" i="15" s="1"/>
  <c r="S251" i="15" s="1"/>
  <c r="V251" i="15" s="1"/>
  <c r="Y251" i="15" s="1"/>
  <c r="F251" i="15"/>
  <c r="I251" i="15" s="1"/>
  <c r="L251" i="15" s="1"/>
  <c r="AN250" i="15"/>
  <c r="AR250" i="15" s="1"/>
  <c r="AV250" i="15" s="1"/>
  <c r="AZ250" i="15" s="1"/>
  <c r="BD250" i="15" s="1"/>
  <c r="BH250" i="15" s="1"/>
  <c r="BL250" i="15" s="1"/>
  <c r="BP250" i="15" s="1"/>
  <c r="BU250" i="15" s="1"/>
  <c r="AE250" i="15"/>
  <c r="AH250" i="15" s="1"/>
  <c r="AK250" i="15" s="1"/>
  <c r="AD250" i="15"/>
  <c r="AG250" i="15" s="1"/>
  <c r="X250" i="15"/>
  <c r="U250" i="15"/>
  <c r="R250" i="15"/>
  <c r="H250" i="15"/>
  <c r="K250" i="15" s="1"/>
  <c r="N250" i="15" s="1"/>
  <c r="T250" i="15" s="1"/>
  <c r="W250" i="15" s="1"/>
  <c r="Z250" i="15" s="1"/>
  <c r="G250" i="15"/>
  <c r="J250" i="15" s="1"/>
  <c r="M250" i="15" s="1"/>
  <c r="S250" i="15" s="1"/>
  <c r="V250" i="15" s="1"/>
  <c r="Y250" i="15" s="1"/>
  <c r="F250" i="15"/>
  <c r="I250" i="15" s="1"/>
  <c r="L250" i="15" s="1"/>
  <c r="AG249" i="15"/>
  <c r="AJ249" i="15" s="1"/>
  <c r="AF249" i="15"/>
  <c r="AE249" i="15"/>
  <c r="AH249" i="15" s="1"/>
  <c r="AD249" i="15"/>
  <c r="R249" i="15"/>
  <c r="U249" i="15" s="1"/>
  <c r="X249" i="15" s="1"/>
  <c r="H249" i="15"/>
  <c r="K249" i="15" s="1"/>
  <c r="N249" i="15" s="1"/>
  <c r="T249" i="15" s="1"/>
  <c r="W249" i="15" s="1"/>
  <c r="Z249" i="15" s="1"/>
  <c r="G249" i="15"/>
  <c r="J249" i="15" s="1"/>
  <c r="M249" i="15" s="1"/>
  <c r="S249" i="15" s="1"/>
  <c r="V249" i="15" s="1"/>
  <c r="Y249" i="15" s="1"/>
  <c r="F249" i="15"/>
  <c r="I249" i="15" s="1"/>
  <c r="L249" i="15" s="1"/>
  <c r="AG248" i="15"/>
  <c r="AJ248" i="15" s="1"/>
  <c r="AE248" i="15"/>
  <c r="AH248" i="15" s="1"/>
  <c r="AD248" i="15"/>
  <c r="R248" i="15"/>
  <c r="U248" i="15" s="1"/>
  <c r="X248" i="15" s="1"/>
  <c r="K248" i="15"/>
  <c r="N248" i="15" s="1"/>
  <c r="T248" i="15" s="1"/>
  <c r="W248" i="15" s="1"/>
  <c r="Z248" i="15" s="1"/>
  <c r="H248" i="15"/>
  <c r="G248" i="15"/>
  <c r="J248" i="15" s="1"/>
  <c r="M248" i="15" s="1"/>
  <c r="S248" i="15" s="1"/>
  <c r="V248" i="15" s="1"/>
  <c r="Y248" i="15" s="1"/>
  <c r="F248" i="15"/>
  <c r="I248" i="15" s="1"/>
  <c r="L248" i="15" s="1"/>
  <c r="AM247" i="15"/>
  <c r="AQ247" i="15" s="1"/>
  <c r="AE247" i="15"/>
  <c r="AD247" i="15"/>
  <c r="AG247" i="15" s="1"/>
  <c r="AJ247" i="15" s="1"/>
  <c r="R247" i="15"/>
  <c r="U247" i="15" s="1"/>
  <c r="X247" i="15" s="1"/>
  <c r="H247" i="15"/>
  <c r="K247" i="15" s="1"/>
  <c r="N247" i="15" s="1"/>
  <c r="T247" i="15" s="1"/>
  <c r="W247" i="15" s="1"/>
  <c r="Z247" i="15" s="1"/>
  <c r="G247" i="15"/>
  <c r="J247" i="15" s="1"/>
  <c r="M247" i="15" s="1"/>
  <c r="S247" i="15" s="1"/>
  <c r="V247" i="15" s="1"/>
  <c r="Y247" i="15" s="1"/>
  <c r="F247" i="15"/>
  <c r="I247" i="15" s="1"/>
  <c r="L247" i="15" s="1"/>
  <c r="AE246" i="15"/>
  <c r="AD246" i="15"/>
  <c r="AG246" i="15" s="1"/>
  <c r="AJ246" i="15" s="1"/>
  <c r="U246" i="15"/>
  <c r="X246" i="15" s="1"/>
  <c r="R246" i="15"/>
  <c r="M246" i="15"/>
  <c r="S246" i="15" s="1"/>
  <c r="V246" i="15" s="1"/>
  <c r="Y246" i="15" s="1"/>
  <c r="J246" i="15"/>
  <c r="H246" i="15"/>
  <c r="K246" i="15" s="1"/>
  <c r="N246" i="15" s="1"/>
  <c r="T246" i="15" s="1"/>
  <c r="W246" i="15" s="1"/>
  <c r="Z246" i="15" s="1"/>
  <c r="G246" i="15"/>
  <c r="F246" i="15"/>
  <c r="I246" i="15" s="1"/>
  <c r="L246" i="15" s="1"/>
  <c r="AG245" i="15"/>
  <c r="AJ245" i="15" s="1"/>
  <c r="AE245" i="15"/>
  <c r="AH245" i="15" s="1"/>
  <c r="AD245" i="15"/>
  <c r="U245" i="15"/>
  <c r="X245" i="15" s="1"/>
  <c r="R245" i="15"/>
  <c r="N245" i="15"/>
  <c r="T245" i="15" s="1"/>
  <c r="W245" i="15" s="1"/>
  <c r="Z245" i="15" s="1"/>
  <c r="K245" i="15"/>
  <c r="J245" i="15"/>
  <c r="M245" i="15" s="1"/>
  <c r="S245" i="15" s="1"/>
  <c r="V245" i="15" s="1"/>
  <c r="Y245" i="15" s="1"/>
  <c r="H245" i="15"/>
  <c r="G245" i="15"/>
  <c r="F245" i="15"/>
  <c r="I245" i="15" s="1"/>
  <c r="L245" i="15" s="1"/>
  <c r="AH244" i="15"/>
  <c r="AK244" i="15" s="1"/>
  <c r="AN244" i="15" s="1"/>
  <c r="AR244" i="15" s="1"/>
  <c r="AV244" i="15" s="1"/>
  <c r="AZ244" i="15" s="1"/>
  <c r="BD244" i="15" s="1"/>
  <c r="BH244" i="15" s="1"/>
  <c r="BL244" i="15" s="1"/>
  <c r="BP244" i="15" s="1"/>
  <c r="BU244" i="15" s="1"/>
  <c r="AE244" i="15"/>
  <c r="AD244" i="15"/>
  <c r="V244" i="15"/>
  <c r="Y244" i="15" s="1"/>
  <c r="R244" i="15"/>
  <c r="U244" i="15" s="1"/>
  <c r="X244" i="15" s="1"/>
  <c r="H244" i="15"/>
  <c r="K244" i="15" s="1"/>
  <c r="N244" i="15" s="1"/>
  <c r="T244" i="15" s="1"/>
  <c r="W244" i="15" s="1"/>
  <c r="Z244" i="15" s="1"/>
  <c r="G244" i="15"/>
  <c r="J244" i="15" s="1"/>
  <c r="M244" i="15" s="1"/>
  <c r="S244" i="15" s="1"/>
  <c r="F244" i="15"/>
  <c r="I244" i="15" s="1"/>
  <c r="L244" i="15" s="1"/>
  <c r="AE243" i="15"/>
  <c r="AD243" i="15"/>
  <c r="AG243" i="15" s="1"/>
  <c r="AJ243" i="15" s="1"/>
  <c r="AM243" i="15" s="1"/>
  <c r="R243" i="15"/>
  <c r="U243" i="15" s="1"/>
  <c r="X243" i="15" s="1"/>
  <c r="H243" i="15"/>
  <c r="K243" i="15" s="1"/>
  <c r="N243" i="15" s="1"/>
  <c r="T243" i="15" s="1"/>
  <c r="W243" i="15" s="1"/>
  <c r="Z243" i="15" s="1"/>
  <c r="G243" i="15"/>
  <c r="J243" i="15" s="1"/>
  <c r="M243" i="15" s="1"/>
  <c r="S243" i="15" s="1"/>
  <c r="V243" i="15" s="1"/>
  <c r="Y243" i="15" s="1"/>
  <c r="F243" i="15"/>
  <c r="I243" i="15" s="1"/>
  <c r="L243" i="15" s="1"/>
  <c r="AN242" i="15"/>
  <c r="AR242" i="15" s="1"/>
  <c r="AV242" i="15" s="1"/>
  <c r="AZ242" i="15" s="1"/>
  <c r="BD242" i="15" s="1"/>
  <c r="BH242" i="15" s="1"/>
  <c r="BL242" i="15" s="1"/>
  <c r="BP242" i="15" s="1"/>
  <c r="BU242" i="15" s="1"/>
  <c r="AE242" i="15"/>
  <c r="AH242" i="15" s="1"/>
  <c r="AK242" i="15" s="1"/>
  <c r="AD242" i="15"/>
  <c r="AG242" i="15" s="1"/>
  <c r="AJ242" i="15" s="1"/>
  <c r="R242" i="15"/>
  <c r="U242" i="15" s="1"/>
  <c r="X242" i="15" s="1"/>
  <c r="I242" i="15"/>
  <c r="L242" i="15" s="1"/>
  <c r="H242" i="15"/>
  <c r="K242" i="15" s="1"/>
  <c r="N242" i="15" s="1"/>
  <c r="T242" i="15" s="1"/>
  <c r="W242" i="15" s="1"/>
  <c r="Z242" i="15" s="1"/>
  <c r="G242" i="15"/>
  <c r="J242" i="15" s="1"/>
  <c r="M242" i="15" s="1"/>
  <c r="S242" i="15" s="1"/>
  <c r="V242" i="15" s="1"/>
  <c r="Y242" i="15" s="1"/>
  <c r="F242" i="15"/>
  <c r="AG241" i="15"/>
  <c r="AJ241" i="15" s="1"/>
  <c r="AE241" i="15"/>
  <c r="AH241" i="15" s="1"/>
  <c r="AD241" i="15"/>
  <c r="R241" i="15"/>
  <c r="U241" i="15" s="1"/>
  <c r="X241" i="15" s="1"/>
  <c r="K241" i="15"/>
  <c r="N241" i="15" s="1"/>
  <c r="T241" i="15" s="1"/>
  <c r="W241" i="15" s="1"/>
  <c r="Z241" i="15" s="1"/>
  <c r="H241" i="15"/>
  <c r="G241" i="15"/>
  <c r="J241" i="15" s="1"/>
  <c r="M241" i="15" s="1"/>
  <c r="S241" i="15" s="1"/>
  <c r="V241" i="15" s="1"/>
  <c r="Y241" i="15" s="1"/>
  <c r="F241" i="15"/>
  <c r="I241" i="15" s="1"/>
  <c r="L241" i="15" s="1"/>
  <c r="AH240" i="15"/>
  <c r="AG240" i="15"/>
  <c r="AJ240" i="15" s="1"/>
  <c r="AE240" i="15"/>
  <c r="AD240" i="15"/>
  <c r="AF240" i="15" s="1"/>
  <c r="R240" i="15"/>
  <c r="U240" i="15" s="1"/>
  <c r="X240" i="15" s="1"/>
  <c r="K240" i="15"/>
  <c r="N240" i="15" s="1"/>
  <c r="T240" i="15" s="1"/>
  <c r="W240" i="15" s="1"/>
  <c r="Z240" i="15" s="1"/>
  <c r="H240" i="15"/>
  <c r="G240" i="15"/>
  <c r="J240" i="15" s="1"/>
  <c r="M240" i="15" s="1"/>
  <c r="S240" i="15" s="1"/>
  <c r="V240" i="15" s="1"/>
  <c r="Y240" i="15" s="1"/>
  <c r="F240" i="15"/>
  <c r="I240" i="15" s="1"/>
  <c r="L240" i="15" s="1"/>
  <c r="AE239" i="15"/>
  <c r="AF239" i="15" s="1"/>
  <c r="AD239" i="15"/>
  <c r="AG239" i="15" s="1"/>
  <c r="AJ239" i="15" s="1"/>
  <c r="AM239" i="15" s="1"/>
  <c r="AQ239" i="15" s="1"/>
  <c r="R239" i="15"/>
  <c r="U239" i="15" s="1"/>
  <c r="X239" i="15" s="1"/>
  <c r="H239" i="15"/>
  <c r="K239" i="15" s="1"/>
  <c r="N239" i="15" s="1"/>
  <c r="T239" i="15" s="1"/>
  <c r="W239" i="15" s="1"/>
  <c r="Z239" i="15" s="1"/>
  <c r="G239" i="15"/>
  <c r="J239" i="15" s="1"/>
  <c r="M239" i="15" s="1"/>
  <c r="S239" i="15" s="1"/>
  <c r="V239" i="15" s="1"/>
  <c r="Y239" i="15" s="1"/>
  <c r="F239" i="15"/>
  <c r="I239" i="15" s="1"/>
  <c r="L239" i="15" s="1"/>
  <c r="BU238" i="15"/>
  <c r="BT238" i="15"/>
  <c r="AE237" i="15"/>
  <c r="AH237" i="15" s="1"/>
  <c r="AK237" i="15" s="1"/>
  <c r="AN237" i="15" s="1"/>
  <c r="AR237" i="15" s="1"/>
  <c r="AV237" i="15" s="1"/>
  <c r="AZ237" i="15" s="1"/>
  <c r="BD237" i="15" s="1"/>
  <c r="BH237" i="15" s="1"/>
  <c r="BL237" i="15" s="1"/>
  <c r="BP237" i="15" s="1"/>
  <c r="BU237" i="15" s="1"/>
  <c r="AD237" i="15"/>
  <c r="V237" i="15"/>
  <c r="Y237" i="15" s="1"/>
  <c r="S237" i="15"/>
  <c r="R237" i="15"/>
  <c r="U237" i="15" s="1"/>
  <c r="X237" i="15" s="1"/>
  <c r="H237" i="15"/>
  <c r="K237" i="15" s="1"/>
  <c r="N237" i="15" s="1"/>
  <c r="T237" i="15" s="1"/>
  <c r="W237" i="15" s="1"/>
  <c r="Z237" i="15" s="1"/>
  <c r="G237" i="15"/>
  <c r="J237" i="15" s="1"/>
  <c r="M237" i="15" s="1"/>
  <c r="F237" i="15"/>
  <c r="I237" i="15" s="1"/>
  <c r="L237" i="15" s="1"/>
  <c r="AE236" i="15"/>
  <c r="AD236" i="15"/>
  <c r="AG236" i="15" s="1"/>
  <c r="AJ236" i="15" s="1"/>
  <c r="AM236" i="15" s="1"/>
  <c r="T236" i="15"/>
  <c r="W236" i="15" s="1"/>
  <c r="Z236" i="15" s="1"/>
  <c r="R236" i="15"/>
  <c r="U236" i="15" s="1"/>
  <c r="X236" i="15" s="1"/>
  <c r="H236" i="15"/>
  <c r="K236" i="15" s="1"/>
  <c r="N236" i="15" s="1"/>
  <c r="G236" i="15"/>
  <c r="J236" i="15" s="1"/>
  <c r="M236" i="15" s="1"/>
  <c r="S236" i="15" s="1"/>
  <c r="V236" i="15" s="1"/>
  <c r="Y236" i="15" s="1"/>
  <c r="F236" i="15"/>
  <c r="I236" i="15" s="1"/>
  <c r="L236" i="15" s="1"/>
  <c r="AN235" i="15"/>
  <c r="AR235" i="15" s="1"/>
  <c r="AV235" i="15" s="1"/>
  <c r="AZ235" i="15" s="1"/>
  <c r="BD235" i="15" s="1"/>
  <c r="BH235" i="15" s="1"/>
  <c r="BL235" i="15" s="1"/>
  <c r="BP235" i="15" s="1"/>
  <c r="BU235" i="15" s="1"/>
  <c r="AF235" i="15"/>
  <c r="AE235" i="15"/>
  <c r="AH235" i="15" s="1"/>
  <c r="AK235" i="15" s="1"/>
  <c r="AD235" i="15"/>
  <c r="AG235" i="15" s="1"/>
  <c r="AI235" i="15" s="1"/>
  <c r="Y235" i="15"/>
  <c r="R235" i="15"/>
  <c r="U235" i="15" s="1"/>
  <c r="X235" i="15" s="1"/>
  <c r="J235" i="15"/>
  <c r="M235" i="15" s="1"/>
  <c r="S235" i="15" s="1"/>
  <c r="V235" i="15" s="1"/>
  <c r="H235" i="15"/>
  <c r="K235" i="15" s="1"/>
  <c r="N235" i="15" s="1"/>
  <c r="T235" i="15" s="1"/>
  <c r="W235" i="15" s="1"/>
  <c r="Z235" i="15" s="1"/>
  <c r="G235" i="15"/>
  <c r="F235" i="15"/>
  <c r="I235" i="15" s="1"/>
  <c r="L235" i="15" s="1"/>
  <c r="AG234" i="15"/>
  <c r="AJ234" i="15" s="1"/>
  <c r="AE234" i="15"/>
  <c r="AD234" i="15"/>
  <c r="R234" i="15"/>
  <c r="U234" i="15" s="1"/>
  <c r="X234" i="15" s="1"/>
  <c r="H234" i="15"/>
  <c r="K234" i="15" s="1"/>
  <c r="N234" i="15" s="1"/>
  <c r="T234" i="15" s="1"/>
  <c r="W234" i="15" s="1"/>
  <c r="Z234" i="15" s="1"/>
  <c r="G234" i="15"/>
  <c r="J234" i="15" s="1"/>
  <c r="M234" i="15" s="1"/>
  <c r="S234" i="15" s="1"/>
  <c r="V234" i="15" s="1"/>
  <c r="Y234" i="15" s="1"/>
  <c r="F234" i="15"/>
  <c r="I234" i="15" s="1"/>
  <c r="L234" i="15" s="1"/>
  <c r="AE233" i="15"/>
  <c r="AH233" i="15" s="1"/>
  <c r="AK233" i="15" s="1"/>
  <c r="AN233" i="15" s="1"/>
  <c r="AR233" i="15" s="1"/>
  <c r="AV233" i="15" s="1"/>
  <c r="AZ233" i="15" s="1"/>
  <c r="BD233" i="15" s="1"/>
  <c r="BH233" i="15" s="1"/>
  <c r="BL233" i="15" s="1"/>
  <c r="BP233" i="15" s="1"/>
  <c r="BU233" i="15" s="1"/>
  <c r="AD233" i="15"/>
  <c r="Z233" i="15"/>
  <c r="R233" i="15"/>
  <c r="U233" i="15" s="1"/>
  <c r="X233" i="15" s="1"/>
  <c r="H233" i="15"/>
  <c r="K233" i="15" s="1"/>
  <c r="N233" i="15" s="1"/>
  <c r="T233" i="15" s="1"/>
  <c r="W233" i="15" s="1"/>
  <c r="G233" i="15"/>
  <c r="J233" i="15" s="1"/>
  <c r="M233" i="15" s="1"/>
  <c r="S233" i="15" s="1"/>
  <c r="V233" i="15" s="1"/>
  <c r="Y233" i="15" s="1"/>
  <c r="F233" i="15"/>
  <c r="I233" i="15" s="1"/>
  <c r="L233" i="15" s="1"/>
  <c r="AE232" i="15"/>
  <c r="AH232" i="15" s="1"/>
  <c r="AK232" i="15" s="1"/>
  <c r="AN232" i="15" s="1"/>
  <c r="AR232" i="15" s="1"/>
  <c r="AV232" i="15" s="1"/>
  <c r="AZ232" i="15" s="1"/>
  <c r="BD232" i="15" s="1"/>
  <c r="BH232" i="15" s="1"/>
  <c r="BL232" i="15" s="1"/>
  <c r="BP232" i="15" s="1"/>
  <c r="BU232" i="15" s="1"/>
  <c r="AD232" i="15"/>
  <c r="AG232" i="15" s="1"/>
  <c r="AJ232" i="15" s="1"/>
  <c r="AM232" i="15" s="1"/>
  <c r="R232" i="15"/>
  <c r="U232" i="15" s="1"/>
  <c r="X232" i="15" s="1"/>
  <c r="I232" i="15"/>
  <c r="L232" i="15" s="1"/>
  <c r="H232" i="15"/>
  <c r="K232" i="15" s="1"/>
  <c r="N232" i="15" s="1"/>
  <c r="T232" i="15" s="1"/>
  <c r="W232" i="15" s="1"/>
  <c r="Z232" i="15" s="1"/>
  <c r="G232" i="15"/>
  <c r="J232" i="15" s="1"/>
  <c r="M232" i="15" s="1"/>
  <c r="S232" i="15" s="1"/>
  <c r="V232" i="15" s="1"/>
  <c r="Y232" i="15" s="1"/>
  <c r="F232" i="15"/>
  <c r="AE231" i="15"/>
  <c r="AH231" i="15" s="1"/>
  <c r="AD231" i="15"/>
  <c r="AG231" i="15" s="1"/>
  <c r="AJ231" i="15" s="1"/>
  <c r="AM231" i="15" s="1"/>
  <c r="R231" i="15"/>
  <c r="U231" i="15" s="1"/>
  <c r="X231" i="15" s="1"/>
  <c r="J231" i="15"/>
  <c r="M231" i="15" s="1"/>
  <c r="S231" i="15" s="1"/>
  <c r="V231" i="15" s="1"/>
  <c r="Y231" i="15" s="1"/>
  <c r="H231" i="15"/>
  <c r="K231" i="15" s="1"/>
  <c r="N231" i="15" s="1"/>
  <c r="T231" i="15" s="1"/>
  <c r="W231" i="15" s="1"/>
  <c r="Z231" i="15" s="1"/>
  <c r="G231" i="15"/>
  <c r="F231" i="15"/>
  <c r="I231" i="15" s="1"/>
  <c r="L231" i="15" s="1"/>
  <c r="AE230" i="15"/>
  <c r="AH230" i="15" s="1"/>
  <c r="AD230" i="15"/>
  <c r="AG230" i="15" s="1"/>
  <c r="AJ230" i="15" s="1"/>
  <c r="R230" i="15"/>
  <c r="U230" i="15" s="1"/>
  <c r="X230" i="15" s="1"/>
  <c r="J230" i="15"/>
  <c r="M230" i="15" s="1"/>
  <c r="S230" i="15" s="1"/>
  <c r="V230" i="15" s="1"/>
  <c r="Y230" i="15" s="1"/>
  <c r="H230" i="15"/>
  <c r="K230" i="15" s="1"/>
  <c r="N230" i="15" s="1"/>
  <c r="T230" i="15" s="1"/>
  <c r="W230" i="15" s="1"/>
  <c r="Z230" i="15" s="1"/>
  <c r="G230" i="15"/>
  <c r="F230" i="15"/>
  <c r="I230" i="15" s="1"/>
  <c r="L230" i="15" s="1"/>
  <c r="AG229" i="15"/>
  <c r="AJ229" i="15" s="1"/>
  <c r="AM229" i="15" s="1"/>
  <c r="AQ229" i="15" s="1"/>
  <c r="AE229" i="15"/>
  <c r="AH229" i="15" s="1"/>
  <c r="AK229" i="15" s="1"/>
  <c r="AN229" i="15" s="1"/>
  <c r="AR229" i="15" s="1"/>
  <c r="AV229" i="15" s="1"/>
  <c r="AZ229" i="15" s="1"/>
  <c r="BD229" i="15" s="1"/>
  <c r="BH229" i="15" s="1"/>
  <c r="BL229" i="15" s="1"/>
  <c r="BP229" i="15" s="1"/>
  <c r="BU229" i="15" s="1"/>
  <c r="AD229" i="15"/>
  <c r="R229" i="15"/>
  <c r="U229" i="15" s="1"/>
  <c r="X229" i="15" s="1"/>
  <c r="H229" i="15"/>
  <c r="K229" i="15" s="1"/>
  <c r="N229" i="15" s="1"/>
  <c r="T229" i="15" s="1"/>
  <c r="W229" i="15" s="1"/>
  <c r="Z229" i="15" s="1"/>
  <c r="G229" i="15"/>
  <c r="J229" i="15" s="1"/>
  <c r="M229" i="15" s="1"/>
  <c r="S229" i="15" s="1"/>
  <c r="V229" i="15" s="1"/>
  <c r="Y229" i="15" s="1"/>
  <c r="F229" i="15"/>
  <c r="I229" i="15" s="1"/>
  <c r="L229" i="15" s="1"/>
  <c r="AE228" i="15"/>
  <c r="AF228" i="15" s="1"/>
  <c r="AD228" i="15"/>
  <c r="AG228" i="15" s="1"/>
  <c r="AJ228" i="15" s="1"/>
  <c r="AM228" i="15" s="1"/>
  <c r="T228" i="15"/>
  <c r="W228" i="15" s="1"/>
  <c r="Z228" i="15" s="1"/>
  <c r="R228" i="15"/>
  <c r="U228" i="15" s="1"/>
  <c r="X228" i="15" s="1"/>
  <c r="I228" i="15"/>
  <c r="L228" i="15" s="1"/>
  <c r="H228" i="15"/>
  <c r="K228" i="15" s="1"/>
  <c r="N228" i="15" s="1"/>
  <c r="G228" i="15"/>
  <c r="J228" i="15" s="1"/>
  <c r="M228" i="15" s="1"/>
  <c r="S228" i="15" s="1"/>
  <c r="V228" i="15" s="1"/>
  <c r="Y228" i="15" s="1"/>
  <c r="F228" i="15"/>
  <c r="AF227" i="15"/>
  <c r="AE227" i="15"/>
  <c r="AH227" i="15" s="1"/>
  <c r="AK227" i="15" s="1"/>
  <c r="AN227" i="15" s="1"/>
  <c r="AR227" i="15" s="1"/>
  <c r="AV227" i="15" s="1"/>
  <c r="AZ227" i="15" s="1"/>
  <c r="BD227" i="15" s="1"/>
  <c r="BH227" i="15" s="1"/>
  <c r="BL227" i="15" s="1"/>
  <c r="BP227" i="15" s="1"/>
  <c r="BU227" i="15" s="1"/>
  <c r="AD227" i="15"/>
  <c r="AG227" i="15" s="1"/>
  <c r="AJ227" i="15" s="1"/>
  <c r="U227" i="15"/>
  <c r="X227" i="15" s="1"/>
  <c r="R227" i="15"/>
  <c r="J227" i="15"/>
  <c r="M227" i="15" s="1"/>
  <c r="S227" i="15" s="1"/>
  <c r="V227" i="15" s="1"/>
  <c r="Y227" i="15" s="1"/>
  <c r="H227" i="15"/>
  <c r="K227" i="15" s="1"/>
  <c r="N227" i="15" s="1"/>
  <c r="T227" i="15" s="1"/>
  <c r="W227" i="15" s="1"/>
  <c r="Z227" i="15" s="1"/>
  <c r="G227" i="15"/>
  <c r="F227" i="15"/>
  <c r="I227" i="15" s="1"/>
  <c r="L227" i="15" s="1"/>
  <c r="AF226" i="15"/>
  <c r="AE226" i="15"/>
  <c r="AH226" i="15" s="1"/>
  <c r="AD226" i="15"/>
  <c r="AG226" i="15" s="1"/>
  <c r="AJ226" i="15" s="1"/>
  <c r="R226" i="15"/>
  <c r="U226" i="15" s="1"/>
  <c r="X226" i="15" s="1"/>
  <c r="K226" i="15"/>
  <c r="N226" i="15" s="1"/>
  <c r="T226" i="15" s="1"/>
  <c r="W226" i="15" s="1"/>
  <c r="Z226" i="15" s="1"/>
  <c r="H226" i="15"/>
  <c r="G226" i="15"/>
  <c r="J226" i="15" s="1"/>
  <c r="M226" i="15" s="1"/>
  <c r="S226" i="15" s="1"/>
  <c r="V226" i="15" s="1"/>
  <c r="Y226" i="15" s="1"/>
  <c r="F226" i="15"/>
  <c r="I226" i="15" s="1"/>
  <c r="L226" i="15" s="1"/>
  <c r="AH225" i="15"/>
  <c r="AE225" i="15"/>
  <c r="AD225" i="15"/>
  <c r="Z225" i="15"/>
  <c r="R225" i="15"/>
  <c r="U225" i="15" s="1"/>
  <c r="X225" i="15" s="1"/>
  <c r="H225" i="15"/>
  <c r="K225" i="15" s="1"/>
  <c r="N225" i="15" s="1"/>
  <c r="T225" i="15" s="1"/>
  <c r="W225" i="15" s="1"/>
  <c r="G225" i="15"/>
  <c r="J225" i="15" s="1"/>
  <c r="M225" i="15" s="1"/>
  <c r="S225" i="15" s="1"/>
  <c r="V225" i="15" s="1"/>
  <c r="Y225" i="15" s="1"/>
  <c r="F225" i="15"/>
  <c r="I225" i="15" s="1"/>
  <c r="L225" i="15" s="1"/>
  <c r="AR224" i="15"/>
  <c r="AV224" i="15" s="1"/>
  <c r="AZ224" i="15" s="1"/>
  <c r="BD224" i="15" s="1"/>
  <c r="BH224" i="15" s="1"/>
  <c r="BL224" i="15" s="1"/>
  <c r="BP224" i="15" s="1"/>
  <c r="BU224" i="15" s="1"/>
  <c r="AI224" i="15"/>
  <c r="AH224" i="15"/>
  <c r="AK224" i="15" s="1"/>
  <c r="AN224" i="15" s="1"/>
  <c r="AE224" i="15"/>
  <c r="AD224" i="15"/>
  <c r="AG224" i="15" s="1"/>
  <c r="AJ224" i="15" s="1"/>
  <c r="AM224" i="15" s="1"/>
  <c r="X224" i="15"/>
  <c r="R224" i="15"/>
  <c r="U224" i="15" s="1"/>
  <c r="H224" i="15"/>
  <c r="K224" i="15" s="1"/>
  <c r="N224" i="15" s="1"/>
  <c r="T224" i="15" s="1"/>
  <c r="W224" i="15" s="1"/>
  <c r="Z224" i="15" s="1"/>
  <c r="G224" i="15"/>
  <c r="J224" i="15" s="1"/>
  <c r="M224" i="15" s="1"/>
  <c r="S224" i="15" s="1"/>
  <c r="V224" i="15" s="1"/>
  <c r="Y224" i="15" s="1"/>
  <c r="F224" i="15"/>
  <c r="I224" i="15" s="1"/>
  <c r="L224" i="15" s="1"/>
  <c r="AE223" i="15"/>
  <c r="AH223" i="15" s="1"/>
  <c r="AD223" i="15"/>
  <c r="AG223" i="15" s="1"/>
  <c r="AJ223" i="15" s="1"/>
  <c r="AM223" i="15" s="1"/>
  <c r="U223" i="15"/>
  <c r="X223" i="15" s="1"/>
  <c r="R223" i="15"/>
  <c r="J223" i="15"/>
  <c r="M223" i="15" s="1"/>
  <c r="S223" i="15" s="1"/>
  <c r="V223" i="15" s="1"/>
  <c r="Y223" i="15" s="1"/>
  <c r="H223" i="15"/>
  <c r="K223" i="15" s="1"/>
  <c r="N223" i="15" s="1"/>
  <c r="T223" i="15" s="1"/>
  <c r="W223" i="15" s="1"/>
  <c r="Z223" i="15" s="1"/>
  <c r="G223" i="15"/>
  <c r="F223" i="15"/>
  <c r="I223" i="15" s="1"/>
  <c r="L223" i="15" s="1"/>
  <c r="AE222" i="15"/>
  <c r="AH222" i="15" s="1"/>
  <c r="AD222" i="15"/>
  <c r="AG222" i="15" s="1"/>
  <c r="AJ222" i="15" s="1"/>
  <c r="U222" i="15"/>
  <c r="X222" i="15" s="1"/>
  <c r="R222" i="15"/>
  <c r="J222" i="15"/>
  <c r="M222" i="15" s="1"/>
  <c r="S222" i="15" s="1"/>
  <c r="V222" i="15" s="1"/>
  <c r="Y222" i="15" s="1"/>
  <c r="H222" i="15"/>
  <c r="K222" i="15" s="1"/>
  <c r="N222" i="15" s="1"/>
  <c r="T222" i="15" s="1"/>
  <c r="W222" i="15" s="1"/>
  <c r="Z222" i="15" s="1"/>
  <c r="G222" i="15"/>
  <c r="F222" i="15"/>
  <c r="I222" i="15" s="1"/>
  <c r="L222" i="15" s="1"/>
  <c r="AE221" i="15"/>
  <c r="AH221" i="15" s="1"/>
  <c r="AK221" i="15" s="1"/>
  <c r="AN221" i="15" s="1"/>
  <c r="AR221" i="15" s="1"/>
  <c r="AV221" i="15" s="1"/>
  <c r="AZ221" i="15" s="1"/>
  <c r="BD221" i="15" s="1"/>
  <c r="BH221" i="15" s="1"/>
  <c r="BL221" i="15" s="1"/>
  <c r="BP221" i="15" s="1"/>
  <c r="BU221" i="15" s="1"/>
  <c r="AD221" i="15"/>
  <c r="AG221" i="15" s="1"/>
  <c r="AJ221" i="15" s="1"/>
  <c r="AM221" i="15" s="1"/>
  <c r="AQ221" i="15" s="1"/>
  <c r="R221" i="15"/>
  <c r="U221" i="15" s="1"/>
  <c r="X221" i="15" s="1"/>
  <c r="K221" i="15"/>
  <c r="N221" i="15" s="1"/>
  <c r="T221" i="15" s="1"/>
  <c r="W221" i="15" s="1"/>
  <c r="Z221" i="15" s="1"/>
  <c r="H221" i="15"/>
  <c r="G221" i="15"/>
  <c r="J221" i="15" s="1"/>
  <c r="M221" i="15" s="1"/>
  <c r="S221" i="15" s="1"/>
  <c r="V221" i="15" s="1"/>
  <c r="Y221" i="15" s="1"/>
  <c r="F221" i="15"/>
  <c r="I221" i="15" s="1"/>
  <c r="L221" i="15" s="1"/>
  <c r="AE220" i="15"/>
  <c r="AD220" i="15"/>
  <c r="AG220" i="15" s="1"/>
  <c r="AJ220" i="15" s="1"/>
  <c r="AM220" i="15" s="1"/>
  <c r="AQ220" i="15" s="1"/>
  <c r="T220" i="15"/>
  <c r="W220" i="15" s="1"/>
  <c r="Z220" i="15" s="1"/>
  <c r="R220" i="15"/>
  <c r="U220" i="15" s="1"/>
  <c r="X220" i="15" s="1"/>
  <c r="H220" i="15"/>
  <c r="K220" i="15" s="1"/>
  <c r="N220" i="15" s="1"/>
  <c r="G220" i="15"/>
  <c r="J220" i="15" s="1"/>
  <c r="M220" i="15" s="1"/>
  <c r="S220" i="15" s="1"/>
  <c r="V220" i="15" s="1"/>
  <c r="Y220" i="15" s="1"/>
  <c r="F220" i="15"/>
  <c r="I220" i="15" s="1"/>
  <c r="L220" i="15" s="1"/>
  <c r="AE219" i="15"/>
  <c r="AD219" i="15"/>
  <c r="AG219" i="15" s="1"/>
  <c r="AJ219" i="15" s="1"/>
  <c r="R219" i="15"/>
  <c r="U219" i="15" s="1"/>
  <c r="X219" i="15" s="1"/>
  <c r="J219" i="15"/>
  <c r="M219" i="15" s="1"/>
  <c r="S219" i="15" s="1"/>
  <c r="V219" i="15" s="1"/>
  <c r="Y219" i="15" s="1"/>
  <c r="H219" i="15"/>
  <c r="K219" i="15" s="1"/>
  <c r="N219" i="15" s="1"/>
  <c r="T219" i="15" s="1"/>
  <c r="W219" i="15" s="1"/>
  <c r="Z219" i="15" s="1"/>
  <c r="G219" i="15"/>
  <c r="F219" i="15"/>
  <c r="I219" i="15" s="1"/>
  <c r="L219" i="15" s="1"/>
  <c r="AE218" i="15"/>
  <c r="AH218" i="15" s="1"/>
  <c r="AD218" i="15"/>
  <c r="AG218" i="15" s="1"/>
  <c r="AJ218" i="15" s="1"/>
  <c r="R218" i="15"/>
  <c r="U218" i="15" s="1"/>
  <c r="X218" i="15" s="1"/>
  <c r="K218" i="15"/>
  <c r="N218" i="15" s="1"/>
  <c r="T218" i="15" s="1"/>
  <c r="W218" i="15" s="1"/>
  <c r="Z218" i="15" s="1"/>
  <c r="H218" i="15"/>
  <c r="G218" i="15"/>
  <c r="J218" i="15" s="1"/>
  <c r="M218" i="15" s="1"/>
  <c r="S218" i="15" s="1"/>
  <c r="V218" i="15" s="1"/>
  <c r="Y218" i="15" s="1"/>
  <c r="F218" i="15"/>
  <c r="I218" i="15" s="1"/>
  <c r="L218" i="15" s="1"/>
  <c r="AE217" i="15"/>
  <c r="AH217" i="15" s="1"/>
  <c r="AK217" i="15" s="1"/>
  <c r="AN217" i="15" s="1"/>
  <c r="AR217" i="15" s="1"/>
  <c r="AV217" i="15" s="1"/>
  <c r="AZ217" i="15" s="1"/>
  <c r="BD217" i="15" s="1"/>
  <c r="BH217" i="15" s="1"/>
  <c r="BL217" i="15" s="1"/>
  <c r="BP217" i="15" s="1"/>
  <c r="BU217" i="15" s="1"/>
  <c r="AD217" i="15"/>
  <c r="S217" i="15"/>
  <c r="V217" i="15" s="1"/>
  <c r="Y217" i="15" s="1"/>
  <c r="R217" i="15"/>
  <c r="U217" i="15" s="1"/>
  <c r="X217" i="15" s="1"/>
  <c r="H217" i="15"/>
  <c r="K217" i="15" s="1"/>
  <c r="N217" i="15" s="1"/>
  <c r="T217" i="15" s="1"/>
  <c r="W217" i="15" s="1"/>
  <c r="Z217" i="15" s="1"/>
  <c r="G217" i="15"/>
  <c r="J217" i="15" s="1"/>
  <c r="M217" i="15" s="1"/>
  <c r="F217" i="15"/>
  <c r="I217" i="15" s="1"/>
  <c r="L217" i="15" s="1"/>
  <c r="AE216" i="15"/>
  <c r="AH216" i="15" s="1"/>
  <c r="AD216" i="15"/>
  <c r="AG216" i="15" s="1"/>
  <c r="AJ216" i="15" s="1"/>
  <c r="AM216" i="15" s="1"/>
  <c r="R216" i="15"/>
  <c r="U216" i="15" s="1"/>
  <c r="X216" i="15" s="1"/>
  <c r="I216" i="15"/>
  <c r="L216" i="15" s="1"/>
  <c r="H216" i="15"/>
  <c r="K216" i="15" s="1"/>
  <c r="N216" i="15" s="1"/>
  <c r="T216" i="15" s="1"/>
  <c r="W216" i="15" s="1"/>
  <c r="Z216" i="15" s="1"/>
  <c r="G216" i="15"/>
  <c r="J216" i="15" s="1"/>
  <c r="M216" i="15" s="1"/>
  <c r="S216" i="15" s="1"/>
  <c r="V216" i="15" s="1"/>
  <c r="Y216" i="15" s="1"/>
  <c r="F216" i="15"/>
  <c r="AE215" i="15"/>
  <c r="AH215" i="15" s="1"/>
  <c r="AD215" i="15"/>
  <c r="AG215" i="15" s="1"/>
  <c r="AJ215" i="15" s="1"/>
  <c r="R215" i="15"/>
  <c r="U215" i="15" s="1"/>
  <c r="X215" i="15" s="1"/>
  <c r="N215" i="15"/>
  <c r="T215" i="15" s="1"/>
  <c r="W215" i="15" s="1"/>
  <c r="Z215" i="15" s="1"/>
  <c r="J215" i="15"/>
  <c r="M215" i="15" s="1"/>
  <c r="S215" i="15" s="1"/>
  <c r="V215" i="15" s="1"/>
  <c r="Y215" i="15" s="1"/>
  <c r="H215" i="15"/>
  <c r="K215" i="15" s="1"/>
  <c r="G215" i="15"/>
  <c r="F215" i="15"/>
  <c r="I215" i="15" s="1"/>
  <c r="L215" i="15" s="1"/>
  <c r="AG214" i="15"/>
  <c r="AJ214" i="15" s="1"/>
  <c r="AE214" i="15"/>
  <c r="AH214" i="15" s="1"/>
  <c r="AD214" i="15"/>
  <c r="R214" i="15"/>
  <c r="U214" i="15" s="1"/>
  <c r="X214" i="15" s="1"/>
  <c r="J214" i="15"/>
  <c r="M214" i="15" s="1"/>
  <c r="S214" i="15" s="1"/>
  <c r="V214" i="15" s="1"/>
  <c r="Y214" i="15" s="1"/>
  <c r="AE213" i="15" s="1"/>
  <c r="H214" i="15"/>
  <c r="K214" i="15" s="1"/>
  <c r="N214" i="15" s="1"/>
  <c r="T214" i="15" s="1"/>
  <c r="W214" i="15" s="1"/>
  <c r="Z214" i="15" s="1"/>
  <c r="G214" i="15"/>
  <c r="F214" i="15"/>
  <c r="I214" i="15" s="1"/>
  <c r="L214" i="15" s="1"/>
  <c r="AJ213" i="15"/>
  <c r="AM213" i="15" s="1"/>
  <c r="AQ213" i="15" s="1"/>
  <c r="BU212" i="15"/>
  <c r="BT212" i="15"/>
  <c r="BU211" i="15"/>
  <c r="BT211" i="15"/>
  <c r="BU210" i="15"/>
  <c r="BT210" i="15"/>
  <c r="BU209" i="15"/>
  <c r="BT209" i="15"/>
  <c r="BU208" i="15"/>
  <c r="BT208" i="15"/>
  <c r="BU207" i="15"/>
  <c r="BT207" i="15"/>
  <c r="BU206" i="15"/>
  <c r="BT206" i="15"/>
  <c r="AJ205" i="15"/>
  <c r="AG205" i="15"/>
  <c r="AE205" i="15"/>
  <c r="AD205" i="15"/>
  <c r="Y205" i="15"/>
  <c r="U205" i="15"/>
  <c r="T205" i="15"/>
  <c r="S205" i="15"/>
  <c r="R205" i="15"/>
  <c r="H205" i="15"/>
  <c r="K205" i="15" s="1"/>
  <c r="N205" i="15" s="1"/>
  <c r="G205" i="15"/>
  <c r="J205" i="15" s="1"/>
  <c r="M205" i="15" s="1"/>
  <c r="F205" i="15"/>
  <c r="I205" i="15" s="1"/>
  <c r="L205" i="15" s="1"/>
  <c r="AG204" i="15"/>
  <c r="AJ204" i="15" s="1"/>
  <c r="AF204" i="15"/>
  <c r="AE204" i="15"/>
  <c r="AH204" i="15" s="1"/>
  <c r="AK204" i="15" s="1"/>
  <c r="AN204" i="15" s="1"/>
  <c r="AR204" i="15" s="1"/>
  <c r="AV204" i="15" s="1"/>
  <c r="AZ204" i="15" s="1"/>
  <c r="BD204" i="15" s="1"/>
  <c r="BH204" i="15" s="1"/>
  <c r="BL204" i="15" s="1"/>
  <c r="BP204" i="15" s="1"/>
  <c r="BU204" i="15" s="1"/>
  <c r="AD204" i="15"/>
  <c r="Y204" i="15"/>
  <c r="U204" i="15"/>
  <c r="T204" i="15"/>
  <c r="S204" i="15"/>
  <c r="R204" i="15"/>
  <c r="J204" i="15"/>
  <c r="M204" i="15" s="1"/>
  <c r="H204" i="15"/>
  <c r="K204" i="15" s="1"/>
  <c r="N204" i="15" s="1"/>
  <c r="G204" i="15"/>
  <c r="F204" i="15"/>
  <c r="I204" i="15" s="1"/>
  <c r="L204" i="15" s="1"/>
  <c r="AF203" i="15"/>
  <c r="AE203" i="15"/>
  <c r="AH203" i="15" s="1"/>
  <c r="AK203" i="15" s="1"/>
  <c r="AN203" i="15" s="1"/>
  <c r="AR203" i="15" s="1"/>
  <c r="AV203" i="15" s="1"/>
  <c r="AZ203" i="15" s="1"/>
  <c r="BD203" i="15" s="1"/>
  <c r="BH203" i="15" s="1"/>
  <c r="BL203" i="15" s="1"/>
  <c r="BP203" i="15" s="1"/>
  <c r="BU203" i="15" s="1"/>
  <c r="AD203" i="15"/>
  <c r="AG203" i="15" s="1"/>
  <c r="AJ203" i="15" s="1"/>
  <c r="Y203" i="15"/>
  <c r="T203" i="15"/>
  <c r="S203" i="15"/>
  <c r="R203" i="15"/>
  <c r="U203" i="15" s="1"/>
  <c r="H203" i="15"/>
  <c r="K203" i="15" s="1"/>
  <c r="N203" i="15" s="1"/>
  <c r="G203" i="15"/>
  <c r="J203" i="15" s="1"/>
  <c r="M203" i="15" s="1"/>
  <c r="F203" i="15"/>
  <c r="I203" i="15" s="1"/>
  <c r="L203" i="15" s="1"/>
  <c r="BU202" i="15"/>
  <c r="BT202" i="15"/>
  <c r="AR201" i="15"/>
  <c r="AV201" i="15" s="1"/>
  <c r="AZ201" i="15" s="1"/>
  <c r="BD201" i="15" s="1"/>
  <c r="BH201" i="15" s="1"/>
  <c r="BL201" i="15" s="1"/>
  <c r="BP201" i="15" s="1"/>
  <c r="BU201" i="15" s="1"/>
  <c r="AE201" i="15"/>
  <c r="AH201" i="15" s="1"/>
  <c r="AK201" i="15" s="1"/>
  <c r="AN201" i="15" s="1"/>
  <c r="AD201" i="15"/>
  <c r="W201" i="15"/>
  <c r="Z201" i="15" s="1"/>
  <c r="T201" i="15"/>
  <c r="S201" i="15"/>
  <c r="V201" i="15" s="1"/>
  <c r="Y201" i="15" s="1"/>
  <c r="R201" i="15"/>
  <c r="U201" i="15" s="1"/>
  <c r="X201" i="15" s="1"/>
  <c r="H201" i="15"/>
  <c r="K201" i="15" s="1"/>
  <c r="N201" i="15" s="1"/>
  <c r="G201" i="15"/>
  <c r="J201" i="15" s="1"/>
  <c r="M201" i="15" s="1"/>
  <c r="F201" i="15"/>
  <c r="I201" i="15" s="1"/>
  <c r="L201" i="15" s="1"/>
  <c r="AE200" i="15"/>
  <c r="AD200" i="15"/>
  <c r="AG200" i="15" s="1"/>
  <c r="AJ200" i="15" s="1"/>
  <c r="T200" i="15"/>
  <c r="W200" i="15" s="1"/>
  <c r="Z200" i="15" s="1"/>
  <c r="S200" i="15"/>
  <c r="V200" i="15" s="1"/>
  <c r="Y200" i="15" s="1"/>
  <c r="R200" i="15"/>
  <c r="U200" i="15" s="1"/>
  <c r="X200" i="15" s="1"/>
  <c r="J200" i="15"/>
  <c r="M200" i="15" s="1"/>
  <c r="H200" i="15"/>
  <c r="K200" i="15" s="1"/>
  <c r="N200" i="15" s="1"/>
  <c r="G200" i="15"/>
  <c r="F200" i="15"/>
  <c r="I200" i="15" s="1"/>
  <c r="L200" i="15" s="1"/>
  <c r="AG199" i="15"/>
  <c r="AJ199" i="15" s="1"/>
  <c r="AF199" i="15"/>
  <c r="AE199" i="15"/>
  <c r="AH199" i="15" s="1"/>
  <c r="AK199" i="15" s="1"/>
  <c r="AN199" i="15" s="1"/>
  <c r="AR199" i="15" s="1"/>
  <c r="AV199" i="15" s="1"/>
  <c r="AZ199" i="15" s="1"/>
  <c r="BD199" i="15" s="1"/>
  <c r="BH199" i="15" s="1"/>
  <c r="BL199" i="15" s="1"/>
  <c r="BP199" i="15" s="1"/>
  <c r="BU199" i="15" s="1"/>
  <c r="AD199" i="15"/>
  <c r="T199" i="15"/>
  <c r="W199" i="15" s="1"/>
  <c r="Z199" i="15" s="1"/>
  <c r="S199" i="15"/>
  <c r="V199" i="15" s="1"/>
  <c r="Y199" i="15" s="1"/>
  <c r="R199" i="15"/>
  <c r="U199" i="15" s="1"/>
  <c r="X199" i="15" s="1"/>
  <c r="H199" i="15"/>
  <c r="K199" i="15" s="1"/>
  <c r="N199" i="15" s="1"/>
  <c r="G199" i="15"/>
  <c r="J199" i="15" s="1"/>
  <c r="M199" i="15" s="1"/>
  <c r="F199" i="15"/>
  <c r="I199" i="15" s="1"/>
  <c r="L199" i="15" s="1"/>
  <c r="AK198" i="15"/>
  <c r="AN198" i="15" s="1"/>
  <c r="AR198" i="15" s="1"/>
  <c r="AV198" i="15" s="1"/>
  <c r="AZ198" i="15" s="1"/>
  <c r="BD198" i="15" s="1"/>
  <c r="BH198" i="15" s="1"/>
  <c r="BL198" i="15" s="1"/>
  <c r="BP198" i="15" s="1"/>
  <c r="BU198" i="15" s="1"/>
  <c r="AH198" i="15"/>
  <c r="AE198" i="15"/>
  <c r="AD198" i="15"/>
  <c r="T198" i="15"/>
  <c r="W198" i="15" s="1"/>
  <c r="Z198" i="15" s="1"/>
  <c r="S198" i="15"/>
  <c r="V198" i="15" s="1"/>
  <c r="Y198" i="15" s="1"/>
  <c r="R198" i="15"/>
  <c r="U198" i="15" s="1"/>
  <c r="X198" i="15" s="1"/>
  <c r="K198" i="15"/>
  <c r="N198" i="15" s="1"/>
  <c r="H198" i="15"/>
  <c r="G198" i="15"/>
  <c r="J198" i="15" s="1"/>
  <c r="M198" i="15" s="1"/>
  <c r="F198" i="15"/>
  <c r="I198" i="15" s="1"/>
  <c r="L198" i="15" s="1"/>
  <c r="BU197" i="15"/>
  <c r="BT197" i="15"/>
  <c r="AG196" i="15"/>
  <c r="AI196" i="15" s="1"/>
  <c r="AE196" i="15"/>
  <c r="AH196" i="15" s="1"/>
  <c r="AK196" i="15" s="1"/>
  <c r="AN196" i="15" s="1"/>
  <c r="AR196" i="15" s="1"/>
  <c r="AV196" i="15" s="1"/>
  <c r="AZ196" i="15" s="1"/>
  <c r="BD196" i="15" s="1"/>
  <c r="BH196" i="15" s="1"/>
  <c r="BL196" i="15" s="1"/>
  <c r="BP196" i="15" s="1"/>
  <c r="BU196" i="15" s="1"/>
  <c r="AD196" i="15"/>
  <c r="V196" i="15"/>
  <c r="Y196" i="15" s="1"/>
  <c r="T196" i="15"/>
  <c r="W196" i="15" s="1"/>
  <c r="Z196" i="15" s="1"/>
  <c r="S196" i="15"/>
  <c r="R196" i="15"/>
  <c r="U196" i="15" s="1"/>
  <c r="X196" i="15" s="1"/>
  <c r="H196" i="15"/>
  <c r="K196" i="15" s="1"/>
  <c r="N196" i="15" s="1"/>
  <c r="G196" i="15"/>
  <c r="J196" i="15" s="1"/>
  <c r="M196" i="15" s="1"/>
  <c r="F196" i="15"/>
  <c r="I196" i="15" s="1"/>
  <c r="L196" i="15" s="1"/>
  <c r="AG195" i="15"/>
  <c r="AE195" i="15"/>
  <c r="AH195" i="15" s="1"/>
  <c r="AK195" i="15" s="1"/>
  <c r="AN195" i="15" s="1"/>
  <c r="AR195" i="15" s="1"/>
  <c r="AV195" i="15" s="1"/>
  <c r="AZ195" i="15" s="1"/>
  <c r="BD195" i="15" s="1"/>
  <c r="BH195" i="15" s="1"/>
  <c r="BL195" i="15" s="1"/>
  <c r="BP195" i="15" s="1"/>
  <c r="BU195" i="15" s="1"/>
  <c r="AD195" i="15"/>
  <c r="Z195" i="15"/>
  <c r="W195" i="15"/>
  <c r="T195" i="15"/>
  <c r="S195" i="15"/>
  <c r="V195" i="15" s="1"/>
  <c r="Y195" i="15" s="1"/>
  <c r="R195" i="15"/>
  <c r="U195" i="15" s="1"/>
  <c r="X195" i="15" s="1"/>
  <c r="H195" i="15"/>
  <c r="K195" i="15" s="1"/>
  <c r="N195" i="15" s="1"/>
  <c r="G195" i="15"/>
  <c r="J195" i="15" s="1"/>
  <c r="M195" i="15" s="1"/>
  <c r="F195" i="15"/>
  <c r="I195" i="15" s="1"/>
  <c r="L195" i="15" s="1"/>
  <c r="AH194" i="15"/>
  <c r="AK194" i="15" s="1"/>
  <c r="AN194" i="15" s="1"/>
  <c r="AR194" i="15" s="1"/>
  <c r="AV194" i="15" s="1"/>
  <c r="AZ194" i="15" s="1"/>
  <c r="BD194" i="15" s="1"/>
  <c r="BH194" i="15" s="1"/>
  <c r="BL194" i="15" s="1"/>
  <c r="BP194" i="15" s="1"/>
  <c r="BU194" i="15" s="1"/>
  <c r="AE194" i="15"/>
  <c r="AD194" i="15"/>
  <c r="W194" i="15"/>
  <c r="Z194" i="15" s="1"/>
  <c r="T194" i="15"/>
  <c r="S194" i="15"/>
  <c r="V194" i="15" s="1"/>
  <c r="Y194" i="15" s="1"/>
  <c r="R194" i="15"/>
  <c r="U194" i="15" s="1"/>
  <c r="X194" i="15" s="1"/>
  <c r="I194" i="15"/>
  <c r="L194" i="15" s="1"/>
  <c r="H194" i="15"/>
  <c r="K194" i="15" s="1"/>
  <c r="N194" i="15" s="1"/>
  <c r="G194" i="15"/>
  <c r="J194" i="15" s="1"/>
  <c r="M194" i="15" s="1"/>
  <c r="F194" i="15"/>
  <c r="AE193" i="15"/>
  <c r="AH193" i="15" s="1"/>
  <c r="AK193" i="15" s="1"/>
  <c r="AN193" i="15" s="1"/>
  <c r="AR193" i="15" s="1"/>
  <c r="AV193" i="15" s="1"/>
  <c r="AZ193" i="15" s="1"/>
  <c r="BD193" i="15" s="1"/>
  <c r="BH193" i="15" s="1"/>
  <c r="BL193" i="15" s="1"/>
  <c r="BP193" i="15" s="1"/>
  <c r="BU193" i="15" s="1"/>
  <c r="AD193" i="15"/>
  <c r="AG193" i="15" s="1"/>
  <c r="AJ193" i="15" s="1"/>
  <c r="AM193" i="15" s="1"/>
  <c r="U193" i="15"/>
  <c r="X193" i="15" s="1"/>
  <c r="T193" i="15"/>
  <c r="W193" i="15" s="1"/>
  <c r="Z193" i="15" s="1"/>
  <c r="S193" i="15"/>
  <c r="V193" i="15" s="1"/>
  <c r="Y193" i="15" s="1"/>
  <c r="R193" i="15"/>
  <c r="H193" i="15"/>
  <c r="K193" i="15" s="1"/>
  <c r="N193" i="15" s="1"/>
  <c r="G193" i="15"/>
  <c r="J193" i="15" s="1"/>
  <c r="M193" i="15" s="1"/>
  <c r="F193" i="15"/>
  <c r="I193" i="15" s="1"/>
  <c r="L193" i="15" s="1"/>
  <c r="BU192" i="15"/>
  <c r="BT192" i="15"/>
  <c r="BU191" i="15"/>
  <c r="BT191" i="15"/>
  <c r="BU190" i="15"/>
  <c r="BT190" i="15"/>
  <c r="BU189" i="15"/>
  <c r="BT189" i="15"/>
  <c r="BU188" i="15"/>
  <c r="BT188" i="15"/>
  <c r="BU187" i="15"/>
  <c r="BT187" i="15"/>
  <c r="BU186" i="15"/>
  <c r="BT186" i="15"/>
  <c r="AH185" i="15"/>
  <c r="AK185" i="15" s="1"/>
  <c r="AN185" i="15" s="1"/>
  <c r="AR185" i="15" s="1"/>
  <c r="AV185" i="15" s="1"/>
  <c r="AZ185" i="15" s="1"/>
  <c r="BD185" i="15" s="1"/>
  <c r="BH185" i="15" s="1"/>
  <c r="BL185" i="15" s="1"/>
  <c r="BP185" i="15" s="1"/>
  <c r="BU185" i="15" s="1"/>
  <c r="AE185" i="15"/>
  <c r="AD185" i="15"/>
  <c r="H185" i="15"/>
  <c r="K185" i="15" s="1"/>
  <c r="N185" i="15" s="1"/>
  <c r="Q185" i="15" s="1"/>
  <c r="G185" i="15"/>
  <c r="J185" i="15" s="1"/>
  <c r="M185" i="15" s="1"/>
  <c r="P185" i="15" s="1"/>
  <c r="S185" i="15" s="1"/>
  <c r="V185" i="15" s="1"/>
  <c r="Y185" i="15" s="1"/>
  <c r="F185" i="15"/>
  <c r="I185" i="15" s="1"/>
  <c r="L185" i="15" s="1"/>
  <c r="O185" i="15" s="1"/>
  <c r="R185" i="15" s="1"/>
  <c r="BU184" i="15"/>
  <c r="BT184" i="15"/>
  <c r="AR184" i="15"/>
  <c r="AQ184" i="15"/>
  <c r="AH183" i="15"/>
  <c r="AK183" i="15" s="1"/>
  <c r="AN183" i="15" s="1"/>
  <c r="AR183" i="15" s="1"/>
  <c r="AV183" i="15" s="1"/>
  <c r="AZ183" i="15" s="1"/>
  <c r="BD183" i="15" s="1"/>
  <c r="BH183" i="15" s="1"/>
  <c r="BL183" i="15" s="1"/>
  <c r="BP183" i="15" s="1"/>
  <c r="BU183" i="15" s="1"/>
  <c r="AE183" i="15"/>
  <c r="AD183" i="15"/>
  <c r="H183" i="15"/>
  <c r="K183" i="15" s="1"/>
  <c r="N183" i="15" s="1"/>
  <c r="Q183" i="15" s="1"/>
  <c r="G183" i="15"/>
  <c r="J183" i="15" s="1"/>
  <c r="M183" i="15" s="1"/>
  <c r="P183" i="15" s="1"/>
  <c r="S183" i="15" s="1"/>
  <c r="V183" i="15" s="1"/>
  <c r="Y183" i="15" s="1"/>
  <c r="F183" i="15"/>
  <c r="I183" i="15" s="1"/>
  <c r="L183" i="15" s="1"/>
  <c r="O183" i="15" s="1"/>
  <c r="R183" i="15" s="1"/>
  <c r="AE182" i="15"/>
  <c r="AH182" i="15" s="1"/>
  <c r="AK182" i="15" s="1"/>
  <c r="AN182" i="15" s="1"/>
  <c r="AR182" i="15" s="1"/>
  <c r="AV182" i="15" s="1"/>
  <c r="AZ182" i="15" s="1"/>
  <c r="BD182" i="15" s="1"/>
  <c r="BH182" i="15" s="1"/>
  <c r="BL182" i="15" s="1"/>
  <c r="BP182" i="15" s="1"/>
  <c r="BU182" i="15" s="1"/>
  <c r="AD182" i="15"/>
  <c r="S182" i="15"/>
  <c r="V182" i="15" s="1"/>
  <c r="Y182" i="15" s="1"/>
  <c r="K182" i="15"/>
  <c r="N182" i="15" s="1"/>
  <c r="Q182" i="15" s="1"/>
  <c r="H182" i="15"/>
  <c r="G182" i="15"/>
  <c r="J182" i="15" s="1"/>
  <c r="M182" i="15" s="1"/>
  <c r="P182" i="15" s="1"/>
  <c r="F182" i="15"/>
  <c r="I182" i="15" s="1"/>
  <c r="L182" i="15" s="1"/>
  <c r="O182" i="15" s="1"/>
  <c r="R182" i="15" s="1"/>
  <c r="BU181" i="15"/>
  <c r="BT181" i="15"/>
  <c r="AR181" i="15"/>
  <c r="AQ181" i="15"/>
  <c r="AE180" i="15"/>
  <c r="AH180" i="15" s="1"/>
  <c r="AK180" i="15" s="1"/>
  <c r="AN180" i="15" s="1"/>
  <c r="AR180" i="15" s="1"/>
  <c r="AV180" i="15" s="1"/>
  <c r="AZ180" i="15" s="1"/>
  <c r="BD180" i="15" s="1"/>
  <c r="BH180" i="15" s="1"/>
  <c r="BL180" i="15" s="1"/>
  <c r="BP180" i="15" s="1"/>
  <c r="BU180" i="15" s="1"/>
  <c r="AD180" i="15"/>
  <c r="K180" i="15"/>
  <c r="N180" i="15" s="1"/>
  <c r="Q180" i="15" s="1"/>
  <c r="H180" i="15"/>
  <c r="G180" i="15"/>
  <c r="J180" i="15" s="1"/>
  <c r="M180" i="15" s="1"/>
  <c r="P180" i="15" s="1"/>
  <c r="S180" i="15" s="1"/>
  <c r="V180" i="15" s="1"/>
  <c r="Y180" i="15" s="1"/>
  <c r="F180" i="15"/>
  <c r="I180" i="15" s="1"/>
  <c r="L180" i="15" s="1"/>
  <c r="O180" i="15" s="1"/>
  <c r="R180" i="15" s="1"/>
  <c r="AE179" i="15"/>
  <c r="AH179" i="15" s="1"/>
  <c r="AK179" i="15" s="1"/>
  <c r="AN179" i="15" s="1"/>
  <c r="AR179" i="15" s="1"/>
  <c r="AV179" i="15" s="1"/>
  <c r="AZ179" i="15" s="1"/>
  <c r="BD179" i="15" s="1"/>
  <c r="BH179" i="15" s="1"/>
  <c r="BL179" i="15" s="1"/>
  <c r="BP179" i="15" s="1"/>
  <c r="BU179" i="15" s="1"/>
  <c r="AD179" i="15"/>
  <c r="H179" i="15"/>
  <c r="K179" i="15" s="1"/>
  <c r="N179" i="15" s="1"/>
  <c r="Q179" i="15" s="1"/>
  <c r="G179" i="15"/>
  <c r="J179" i="15" s="1"/>
  <c r="M179" i="15" s="1"/>
  <c r="P179" i="15" s="1"/>
  <c r="S179" i="15" s="1"/>
  <c r="V179" i="15" s="1"/>
  <c r="Y179" i="15" s="1"/>
  <c r="F179" i="15"/>
  <c r="I179" i="15" s="1"/>
  <c r="L179" i="15" s="1"/>
  <c r="O179" i="15" s="1"/>
  <c r="R179" i="15" s="1"/>
  <c r="BU178" i="15"/>
  <c r="BT178" i="15"/>
  <c r="AG177" i="15"/>
  <c r="AE177" i="15"/>
  <c r="AH177" i="15" s="1"/>
  <c r="AK177" i="15" s="1"/>
  <c r="AN177" i="15" s="1"/>
  <c r="AR177" i="15" s="1"/>
  <c r="AV177" i="15" s="1"/>
  <c r="AZ177" i="15" s="1"/>
  <c r="BD177" i="15" s="1"/>
  <c r="BH177" i="15" s="1"/>
  <c r="BL177" i="15" s="1"/>
  <c r="BP177" i="15" s="1"/>
  <c r="BU177" i="15" s="1"/>
  <c r="AD177" i="15"/>
  <c r="AF177" i="15" s="1"/>
  <c r="Y177" i="15"/>
  <c r="J177" i="15"/>
  <c r="M177" i="15" s="1"/>
  <c r="P177" i="15" s="1"/>
  <c r="S177" i="15" s="1"/>
  <c r="V177" i="15" s="1"/>
  <c r="H177" i="15"/>
  <c r="K177" i="15" s="1"/>
  <c r="N177" i="15" s="1"/>
  <c r="Q177" i="15" s="1"/>
  <c r="G177" i="15"/>
  <c r="F177" i="15"/>
  <c r="I177" i="15" s="1"/>
  <c r="L177" i="15" s="1"/>
  <c r="O177" i="15" s="1"/>
  <c r="R177" i="15" s="1"/>
  <c r="AG176" i="15"/>
  <c r="AF176" i="15"/>
  <c r="AE176" i="15"/>
  <c r="AH176" i="15" s="1"/>
  <c r="AK176" i="15" s="1"/>
  <c r="AN176" i="15" s="1"/>
  <c r="AR176" i="15" s="1"/>
  <c r="AV176" i="15" s="1"/>
  <c r="AZ176" i="15" s="1"/>
  <c r="BD176" i="15" s="1"/>
  <c r="BH176" i="15" s="1"/>
  <c r="BL176" i="15" s="1"/>
  <c r="BP176" i="15" s="1"/>
  <c r="BU176" i="15" s="1"/>
  <c r="AD176" i="15"/>
  <c r="R176" i="15"/>
  <c r="I176" i="15"/>
  <c r="L176" i="15" s="1"/>
  <c r="O176" i="15" s="1"/>
  <c r="H176" i="15"/>
  <c r="K176" i="15" s="1"/>
  <c r="N176" i="15" s="1"/>
  <c r="Q176" i="15" s="1"/>
  <c r="G176" i="15"/>
  <c r="J176" i="15" s="1"/>
  <c r="M176" i="15" s="1"/>
  <c r="P176" i="15" s="1"/>
  <c r="S176" i="15" s="1"/>
  <c r="V176" i="15" s="1"/>
  <c r="Y176" i="15" s="1"/>
  <c r="F176" i="15"/>
  <c r="AG175" i="15"/>
  <c r="AF175" i="15"/>
  <c r="AE175" i="15"/>
  <c r="AH175" i="15" s="1"/>
  <c r="AK175" i="15" s="1"/>
  <c r="AN175" i="15" s="1"/>
  <c r="AR175" i="15" s="1"/>
  <c r="AV175" i="15" s="1"/>
  <c r="AZ175" i="15" s="1"/>
  <c r="BD175" i="15" s="1"/>
  <c r="BH175" i="15" s="1"/>
  <c r="BL175" i="15" s="1"/>
  <c r="BP175" i="15" s="1"/>
  <c r="BU175" i="15" s="1"/>
  <c r="AD175" i="15"/>
  <c r="J175" i="15"/>
  <c r="M175" i="15" s="1"/>
  <c r="P175" i="15" s="1"/>
  <c r="S175" i="15" s="1"/>
  <c r="V175" i="15" s="1"/>
  <c r="Y175" i="15" s="1"/>
  <c r="H175" i="15"/>
  <c r="K175" i="15" s="1"/>
  <c r="N175" i="15" s="1"/>
  <c r="Q175" i="15" s="1"/>
  <c r="G175" i="15"/>
  <c r="F175" i="15"/>
  <c r="I175" i="15" s="1"/>
  <c r="L175" i="15" s="1"/>
  <c r="O175" i="15" s="1"/>
  <c r="R175" i="15" s="1"/>
  <c r="AY174" i="15"/>
  <c r="BC174" i="15" s="1"/>
  <c r="BG174" i="15" s="1"/>
  <c r="BK174" i="15" s="1"/>
  <c r="BO174" i="15" s="1"/>
  <c r="BT174" i="15" s="1"/>
  <c r="AU174" i="15"/>
  <c r="AN174" i="15"/>
  <c r="AR174" i="15" s="1"/>
  <c r="AV174" i="15" s="1"/>
  <c r="AZ174" i="15" s="1"/>
  <c r="BD174" i="15" s="1"/>
  <c r="BH174" i="15" s="1"/>
  <c r="BL174" i="15" s="1"/>
  <c r="BP174" i="15" s="1"/>
  <c r="BU174" i="15" s="1"/>
  <c r="AK174" i="15"/>
  <c r="AJ174" i="15"/>
  <c r="AM174" i="15" s="1"/>
  <c r="AQ174" i="15" s="1"/>
  <c r="AF174" i="15"/>
  <c r="AI174" i="15" s="1"/>
  <c r="AL174" i="15" s="1"/>
  <c r="AP174" i="15" s="1"/>
  <c r="S174" i="15"/>
  <c r="V174" i="15" s="1"/>
  <c r="O174" i="15"/>
  <c r="R174" i="15" s="1"/>
  <c r="U174" i="15" s="1"/>
  <c r="H174" i="15"/>
  <c r="K174" i="15" s="1"/>
  <c r="N174" i="15" s="1"/>
  <c r="Q174" i="15" s="1"/>
  <c r="T174" i="15" s="1"/>
  <c r="W174" i="15" s="1"/>
  <c r="Z174" i="15" s="1"/>
  <c r="AR173" i="15"/>
  <c r="AV173" i="15" s="1"/>
  <c r="AZ173" i="15" s="1"/>
  <c r="BD173" i="15" s="1"/>
  <c r="BH173" i="15" s="1"/>
  <c r="BL173" i="15" s="1"/>
  <c r="BP173" i="15" s="1"/>
  <c r="BU173" i="15" s="1"/>
  <c r="AN173" i="15"/>
  <c r="AK173" i="15"/>
  <c r="AD173" i="15"/>
  <c r="V173" i="15"/>
  <c r="S173" i="15"/>
  <c r="H173" i="15"/>
  <c r="K173" i="15" s="1"/>
  <c r="N173" i="15" s="1"/>
  <c r="Q173" i="15" s="1"/>
  <c r="F173" i="15"/>
  <c r="I173" i="15" s="1"/>
  <c r="L173" i="15" s="1"/>
  <c r="O173" i="15" s="1"/>
  <c r="R173" i="15" s="1"/>
  <c r="AN172" i="15"/>
  <c r="AR172" i="15" s="1"/>
  <c r="AV172" i="15" s="1"/>
  <c r="AZ172" i="15" s="1"/>
  <c r="BD172" i="15" s="1"/>
  <c r="BH172" i="15" s="1"/>
  <c r="BL172" i="15" s="1"/>
  <c r="BP172" i="15" s="1"/>
  <c r="BU172" i="15" s="1"/>
  <c r="AK172" i="15"/>
  <c r="AD172" i="15"/>
  <c r="AG172" i="15" s="1"/>
  <c r="AI172" i="15" s="1"/>
  <c r="H172" i="15"/>
  <c r="K172" i="15" s="1"/>
  <c r="N172" i="15" s="1"/>
  <c r="Q172" i="15" s="1"/>
  <c r="F172" i="15"/>
  <c r="I172" i="15" s="1"/>
  <c r="L172" i="15" s="1"/>
  <c r="O172" i="15" s="1"/>
  <c r="R172" i="15" s="1"/>
  <c r="T172" i="15" s="1"/>
  <c r="AN171" i="15"/>
  <c r="AR171" i="15" s="1"/>
  <c r="AV171" i="15" s="1"/>
  <c r="AZ171" i="15" s="1"/>
  <c r="BD171" i="15" s="1"/>
  <c r="BH171" i="15" s="1"/>
  <c r="BL171" i="15" s="1"/>
  <c r="BP171" i="15" s="1"/>
  <c r="BU171" i="15" s="1"/>
  <c r="AK171" i="15"/>
  <c r="AD171" i="15"/>
  <c r="O171" i="15"/>
  <c r="R171" i="15" s="1"/>
  <c r="N171" i="15"/>
  <c r="Q171" i="15" s="1"/>
  <c r="I171" i="15"/>
  <c r="L171" i="15" s="1"/>
  <c r="H171" i="15"/>
  <c r="K171" i="15" s="1"/>
  <c r="F171" i="15"/>
  <c r="AH170" i="15"/>
  <c r="AK170" i="15" s="1"/>
  <c r="AN170" i="15" s="1"/>
  <c r="AR170" i="15" s="1"/>
  <c r="AV170" i="15" s="1"/>
  <c r="AZ170" i="15" s="1"/>
  <c r="BD170" i="15" s="1"/>
  <c r="BH170" i="15" s="1"/>
  <c r="BL170" i="15" s="1"/>
  <c r="BP170" i="15" s="1"/>
  <c r="BU170" i="15" s="1"/>
  <c r="AE170" i="15"/>
  <c r="AD170" i="15"/>
  <c r="H170" i="15"/>
  <c r="K170" i="15" s="1"/>
  <c r="N170" i="15" s="1"/>
  <c r="Q170" i="15" s="1"/>
  <c r="G170" i="15"/>
  <c r="J170" i="15" s="1"/>
  <c r="M170" i="15" s="1"/>
  <c r="P170" i="15" s="1"/>
  <c r="S170" i="15" s="1"/>
  <c r="V170" i="15" s="1"/>
  <c r="Y170" i="15" s="1"/>
  <c r="F170" i="15"/>
  <c r="I170" i="15" s="1"/>
  <c r="L170" i="15" s="1"/>
  <c r="O170" i="15" s="1"/>
  <c r="R170" i="15" s="1"/>
  <c r="AR169" i="15"/>
  <c r="AV169" i="15" s="1"/>
  <c r="AZ169" i="15" s="1"/>
  <c r="BD169" i="15" s="1"/>
  <c r="BH169" i="15" s="1"/>
  <c r="BL169" i="15" s="1"/>
  <c r="BP169" i="15" s="1"/>
  <c r="BU169" i="15" s="1"/>
  <c r="AH169" i="15"/>
  <c r="AK169" i="15" s="1"/>
  <c r="AN169" i="15" s="1"/>
  <c r="AE169" i="15"/>
  <c r="AD169" i="15"/>
  <c r="P169" i="15"/>
  <c r="S169" i="15" s="1"/>
  <c r="V169" i="15" s="1"/>
  <c r="Y169" i="15" s="1"/>
  <c r="H169" i="15"/>
  <c r="K169" i="15" s="1"/>
  <c r="N169" i="15" s="1"/>
  <c r="Q169" i="15" s="1"/>
  <c r="G169" i="15"/>
  <c r="J169" i="15" s="1"/>
  <c r="M169" i="15" s="1"/>
  <c r="F169" i="15"/>
  <c r="I169" i="15" s="1"/>
  <c r="L169" i="15" s="1"/>
  <c r="O169" i="15" s="1"/>
  <c r="R169" i="15" s="1"/>
  <c r="BU168" i="15"/>
  <c r="BT168" i="15"/>
  <c r="AN167" i="15"/>
  <c r="AR167" i="15" s="1"/>
  <c r="AV167" i="15" s="1"/>
  <c r="AZ167" i="15" s="1"/>
  <c r="BD167" i="15" s="1"/>
  <c r="BH167" i="15" s="1"/>
  <c r="BL167" i="15" s="1"/>
  <c r="BP167" i="15" s="1"/>
  <c r="BU167" i="15" s="1"/>
  <c r="AG167" i="15"/>
  <c r="AF167" i="15"/>
  <c r="AE167" i="15"/>
  <c r="AH167" i="15" s="1"/>
  <c r="AK167" i="15" s="1"/>
  <c r="AD167" i="15"/>
  <c r="H167" i="15"/>
  <c r="K167" i="15" s="1"/>
  <c r="N167" i="15" s="1"/>
  <c r="Q167" i="15" s="1"/>
  <c r="G167" i="15"/>
  <c r="J167" i="15" s="1"/>
  <c r="M167" i="15" s="1"/>
  <c r="P167" i="15" s="1"/>
  <c r="S167" i="15" s="1"/>
  <c r="V167" i="15" s="1"/>
  <c r="Y167" i="15" s="1"/>
  <c r="F167" i="15"/>
  <c r="I167" i="15" s="1"/>
  <c r="L167" i="15" s="1"/>
  <c r="O167" i="15" s="1"/>
  <c r="R167" i="15" s="1"/>
  <c r="AE166" i="15"/>
  <c r="AH166" i="15" s="1"/>
  <c r="AK166" i="15" s="1"/>
  <c r="AN166" i="15" s="1"/>
  <c r="AR166" i="15" s="1"/>
  <c r="AV166" i="15" s="1"/>
  <c r="AZ166" i="15" s="1"/>
  <c r="BD166" i="15" s="1"/>
  <c r="BH166" i="15" s="1"/>
  <c r="BL166" i="15" s="1"/>
  <c r="BP166" i="15" s="1"/>
  <c r="BU166" i="15" s="1"/>
  <c r="AD166" i="15"/>
  <c r="AG166" i="15" s="1"/>
  <c r="H166" i="15"/>
  <c r="K166" i="15" s="1"/>
  <c r="N166" i="15" s="1"/>
  <c r="Q166" i="15" s="1"/>
  <c r="G166" i="15"/>
  <c r="J166" i="15" s="1"/>
  <c r="M166" i="15" s="1"/>
  <c r="P166" i="15" s="1"/>
  <c r="S166" i="15" s="1"/>
  <c r="V166" i="15" s="1"/>
  <c r="Y166" i="15" s="1"/>
  <c r="F166" i="15"/>
  <c r="I166" i="15" s="1"/>
  <c r="L166" i="15" s="1"/>
  <c r="O166" i="15" s="1"/>
  <c r="R166" i="15" s="1"/>
  <c r="BU165" i="15"/>
  <c r="BT165" i="15"/>
  <c r="Y165" i="15"/>
  <c r="AN164" i="15"/>
  <c r="AR164" i="15" s="1"/>
  <c r="AV164" i="15" s="1"/>
  <c r="AZ164" i="15" s="1"/>
  <c r="BD164" i="15" s="1"/>
  <c r="BH164" i="15" s="1"/>
  <c r="BL164" i="15" s="1"/>
  <c r="BP164" i="15" s="1"/>
  <c r="BU164" i="15" s="1"/>
  <c r="AM164" i="15"/>
  <c r="AF164" i="15"/>
  <c r="AE164" i="15"/>
  <c r="AH164" i="15" s="1"/>
  <c r="AK164" i="15" s="1"/>
  <c r="AD164" i="15"/>
  <c r="AG164" i="15" s="1"/>
  <c r="AJ164" i="15" s="1"/>
  <c r="L164" i="15"/>
  <c r="O164" i="15" s="1"/>
  <c r="R164" i="15" s="1"/>
  <c r="U164" i="15" s="1"/>
  <c r="X164" i="15" s="1"/>
  <c r="I164" i="15"/>
  <c r="H164" i="15"/>
  <c r="K164" i="15" s="1"/>
  <c r="N164" i="15" s="1"/>
  <c r="Q164" i="15" s="1"/>
  <c r="G164" i="15"/>
  <c r="J164" i="15" s="1"/>
  <c r="M164" i="15" s="1"/>
  <c r="P164" i="15" s="1"/>
  <c r="S164" i="15" s="1"/>
  <c r="V164" i="15" s="1"/>
  <c r="Y164" i="15" s="1"/>
  <c r="F164" i="15"/>
  <c r="AJ163" i="15"/>
  <c r="AM163" i="15" s="1"/>
  <c r="AE163" i="15"/>
  <c r="AD163" i="15"/>
  <c r="AG163" i="15" s="1"/>
  <c r="Q163" i="15"/>
  <c r="I163" i="15"/>
  <c r="L163" i="15" s="1"/>
  <c r="O163" i="15" s="1"/>
  <c r="R163" i="15" s="1"/>
  <c r="U163" i="15" s="1"/>
  <c r="H163" i="15"/>
  <c r="K163" i="15" s="1"/>
  <c r="N163" i="15" s="1"/>
  <c r="G163" i="15"/>
  <c r="J163" i="15" s="1"/>
  <c r="M163" i="15" s="1"/>
  <c r="P163" i="15" s="1"/>
  <c r="S163" i="15" s="1"/>
  <c r="F163" i="15"/>
  <c r="AR162" i="15"/>
  <c r="AV162" i="15" s="1"/>
  <c r="AZ162" i="15" s="1"/>
  <c r="BD162" i="15" s="1"/>
  <c r="BH162" i="15" s="1"/>
  <c r="BL162" i="15" s="1"/>
  <c r="BP162" i="15" s="1"/>
  <c r="BU162" i="15" s="1"/>
  <c r="AF162" i="15"/>
  <c r="AE162" i="15"/>
  <c r="AH162" i="15" s="1"/>
  <c r="AK162" i="15" s="1"/>
  <c r="AN162" i="15" s="1"/>
  <c r="AD162" i="15"/>
  <c r="AG162" i="15" s="1"/>
  <c r="AJ162" i="15" s="1"/>
  <c r="Q162" i="15"/>
  <c r="I162" i="15"/>
  <c r="L162" i="15" s="1"/>
  <c r="O162" i="15" s="1"/>
  <c r="R162" i="15" s="1"/>
  <c r="H162" i="15"/>
  <c r="K162" i="15" s="1"/>
  <c r="N162" i="15" s="1"/>
  <c r="G162" i="15"/>
  <c r="J162" i="15" s="1"/>
  <c r="M162" i="15" s="1"/>
  <c r="P162" i="15" s="1"/>
  <c r="S162" i="15" s="1"/>
  <c r="V162" i="15" s="1"/>
  <c r="Y162" i="15" s="1"/>
  <c r="F162" i="15"/>
  <c r="AI161" i="15"/>
  <c r="AF161" i="15"/>
  <c r="AE161" i="15"/>
  <c r="AH161" i="15" s="1"/>
  <c r="AK161" i="15" s="1"/>
  <c r="AN161" i="15" s="1"/>
  <c r="AR161" i="15" s="1"/>
  <c r="AV161" i="15" s="1"/>
  <c r="AZ161" i="15" s="1"/>
  <c r="BD161" i="15" s="1"/>
  <c r="BH161" i="15" s="1"/>
  <c r="BL161" i="15" s="1"/>
  <c r="BP161" i="15" s="1"/>
  <c r="BU161" i="15" s="1"/>
  <c r="AD161" i="15"/>
  <c r="AG161" i="15" s="1"/>
  <c r="AJ161" i="15" s="1"/>
  <c r="H161" i="15"/>
  <c r="K161" i="15" s="1"/>
  <c r="N161" i="15" s="1"/>
  <c r="Q161" i="15" s="1"/>
  <c r="G161" i="15"/>
  <c r="J161" i="15" s="1"/>
  <c r="M161" i="15" s="1"/>
  <c r="P161" i="15" s="1"/>
  <c r="S161" i="15" s="1"/>
  <c r="V161" i="15" s="1"/>
  <c r="Y161" i="15" s="1"/>
  <c r="F161" i="15"/>
  <c r="I161" i="15" s="1"/>
  <c r="L161" i="15" s="1"/>
  <c r="O161" i="15" s="1"/>
  <c r="R161" i="15" s="1"/>
  <c r="AE160" i="15"/>
  <c r="AH160" i="15" s="1"/>
  <c r="AK160" i="15" s="1"/>
  <c r="AN160" i="15" s="1"/>
  <c r="AR160" i="15" s="1"/>
  <c r="AV160" i="15" s="1"/>
  <c r="AZ160" i="15" s="1"/>
  <c r="BD160" i="15" s="1"/>
  <c r="BH160" i="15" s="1"/>
  <c r="BL160" i="15" s="1"/>
  <c r="BP160" i="15" s="1"/>
  <c r="BU160" i="15" s="1"/>
  <c r="AD160" i="15"/>
  <c r="AG160" i="15" s="1"/>
  <c r="AJ160" i="15" s="1"/>
  <c r="AM160" i="15" s="1"/>
  <c r="I160" i="15"/>
  <c r="L160" i="15" s="1"/>
  <c r="O160" i="15" s="1"/>
  <c r="R160" i="15" s="1"/>
  <c r="U160" i="15" s="1"/>
  <c r="H160" i="15"/>
  <c r="K160" i="15" s="1"/>
  <c r="N160" i="15" s="1"/>
  <c r="Q160" i="15" s="1"/>
  <c r="G160" i="15"/>
  <c r="J160" i="15" s="1"/>
  <c r="M160" i="15" s="1"/>
  <c r="P160" i="15" s="1"/>
  <c r="S160" i="15" s="1"/>
  <c r="V160" i="15" s="1"/>
  <c r="Y160" i="15" s="1"/>
  <c r="F160" i="15"/>
  <c r="BU159" i="15"/>
  <c r="BT159" i="15"/>
  <c r="AH158" i="15"/>
  <c r="AK158" i="15" s="1"/>
  <c r="AN158" i="15" s="1"/>
  <c r="AR158" i="15" s="1"/>
  <c r="AV158" i="15" s="1"/>
  <c r="AZ158" i="15" s="1"/>
  <c r="BD158" i="15" s="1"/>
  <c r="BH158" i="15" s="1"/>
  <c r="BL158" i="15" s="1"/>
  <c r="BP158" i="15" s="1"/>
  <c r="BU158" i="15" s="1"/>
  <c r="AE158" i="15"/>
  <c r="AD158" i="15"/>
  <c r="AF158" i="15" s="1"/>
  <c r="O158" i="15"/>
  <c r="R158" i="15" s="1"/>
  <c r="N158" i="15"/>
  <c r="Q158" i="15" s="1"/>
  <c r="K158" i="15"/>
  <c r="H158" i="15"/>
  <c r="G158" i="15"/>
  <c r="J158" i="15" s="1"/>
  <c r="M158" i="15" s="1"/>
  <c r="P158" i="15" s="1"/>
  <c r="S158" i="15" s="1"/>
  <c r="V158" i="15" s="1"/>
  <c r="Y158" i="15" s="1"/>
  <c r="F158" i="15"/>
  <c r="I158" i="15" s="1"/>
  <c r="L158" i="15" s="1"/>
  <c r="BU157" i="15"/>
  <c r="BT157" i="15"/>
  <c r="W157" i="15"/>
  <c r="AE156" i="15"/>
  <c r="AH156" i="15" s="1"/>
  <c r="AK156" i="15" s="1"/>
  <c r="AN156" i="15" s="1"/>
  <c r="AR156" i="15" s="1"/>
  <c r="AV156" i="15" s="1"/>
  <c r="AZ156" i="15" s="1"/>
  <c r="BD156" i="15" s="1"/>
  <c r="BH156" i="15" s="1"/>
  <c r="BL156" i="15" s="1"/>
  <c r="BP156" i="15" s="1"/>
  <c r="BU156" i="15" s="1"/>
  <c r="AD156" i="15"/>
  <c r="AG156" i="15" s="1"/>
  <c r="AI156" i="15" s="1"/>
  <c r="H156" i="15"/>
  <c r="K156" i="15" s="1"/>
  <c r="N156" i="15" s="1"/>
  <c r="Q156" i="15" s="1"/>
  <c r="G156" i="15"/>
  <c r="J156" i="15" s="1"/>
  <c r="M156" i="15" s="1"/>
  <c r="P156" i="15" s="1"/>
  <c r="S156" i="15" s="1"/>
  <c r="V156" i="15" s="1"/>
  <c r="Y156" i="15" s="1"/>
  <c r="F156" i="15"/>
  <c r="I156" i="15" s="1"/>
  <c r="L156" i="15" s="1"/>
  <c r="O156" i="15" s="1"/>
  <c r="R156" i="15" s="1"/>
  <c r="U156" i="15" s="1"/>
  <c r="AJ155" i="15"/>
  <c r="AE155" i="15"/>
  <c r="AH155" i="15" s="1"/>
  <c r="AK155" i="15" s="1"/>
  <c r="AN155" i="15" s="1"/>
  <c r="AR155" i="15" s="1"/>
  <c r="AV155" i="15" s="1"/>
  <c r="AZ155" i="15" s="1"/>
  <c r="BD155" i="15" s="1"/>
  <c r="BH155" i="15" s="1"/>
  <c r="BL155" i="15" s="1"/>
  <c r="BP155" i="15" s="1"/>
  <c r="BU155" i="15" s="1"/>
  <c r="AD155" i="15"/>
  <c r="AG155" i="15" s="1"/>
  <c r="AI155" i="15" s="1"/>
  <c r="H155" i="15"/>
  <c r="K155" i="15" s="1"/>
  <c r="N155" i="15" s="1"/>
  <c r="Q155" i="15" s="1"/>
  <c r="G155" i="15"/>
  <c r="J155" i="15" s="1"/>
  <c r="M155" i="15" s="1"/>
  <c r="P155" i="15" s="1"/>
  <c r="S155" i="15" s="1"/>
  <c r="V155" i="15" s="1"/>
  <c r="Y155" i="15" s="1"/>
  <c r="F155" i="15"/>
  <c r="I155" i="15" s="1"/>
  <c r="L155" i="15" s="1"/>
  <c r="O155" i="15" s="1"/>
  <c r="R155" i="15" s="1"/>
  <c r="AG154" i="15"/>
  <c r="AE154" i="15"/>
  <c r="AH154" i="15" s="1"/>
  <c r="AK154" i="15" s="1"/>
  <c r="AN154" i="15" s="1"/>
  <c r="AR154" i="15" s="1"/>
  <c r="AV154" i="15" s="1"/>
  <c r="AZ154" i="15" s="1"/>
  <c r="BD154" i="15" s="1"/>
  <c r="BH154" i="15" s="1"/>
  <c r="BL154" i="15" s="1"/>
  <c r="BP154" i="15" s="1"/>
  <c r="BU154" i="15" s="1"/>
  <c r="AD154" i="15"/>
  <c r="AF154" i="15" s="1"/>
  <c r="M154" i="15"/>
  <c r="P154" i="15" s="1"/>
  <c r="S154" i="15" s="1"/>
  <c r="V154" i="15" s="1"/>
  <c r="Y154" i="15" s="1"/>
  <c r="J154" i="15"/>
  <c r="H154" i="15"/>
  <c r="K154" i="15" s="1"/>
  <c r="N154" i="15" s="1"/>
  <c r="Q154" i="15" s="1"/>
  <c r="G154" i="15"/>
  <c r="F154" i="15"/>
  <c r="I154" i="15" s="1"/>
  <c r="L154" i="15" s="1"/>
  <c r="O154" i="15" s="1"/>
  <c r="R154" i="15" s="1"/>
  <c r="AG153" i="15"/>
  <c r="AE153" i="15"/>
  <c r="AD153" i="15"/>
  <c r="H153" i="15"/>
  <c r="K153" i="15" s="1"/>
  <c r="N153" i="15" s="1"/>
  <c r="Q153" i="15" s="1"/>
  <c r="G153" i="15"/>
  <c r="J153" i="15" s="1"/>
  <c r="M153" i="15" s="1"/>
  <c r="P153" i="15" s="1"/>
  <c r="S153" i="15" s="1"/>
  <c r="V153" i="15" s="1"/>
  <c r="Y153" i="15" s="1"/>
  <c r="F153" i="15"/>
  <c r="I153" i="15" s="1"/>
  <c r="L153" i="15" s="1"/>
  <c r="O153" i="15" s="1"/>
  <c r="R153" i="15" s="1"/>
  <c r="AE152" i="15"/>
  <c r="AH152" i="15" s="1"/>
  <c r="AK152" i="15" s="1"/>
  <c r="AN152" i="15" s="1"/>
  <c r="AR152" i="15" s="1"/>
  <c r="AV152" i="15" s="1"/>
  <c r="AZ152" i="15" s="1"/>
  <c r="BD152" i="15" s="1"/>
  <c r="BH152" i="15" s="1"/>
  <c r="BL152" i="15" s="1"/>
  <c r="BP152" i="15" s="1"/>
  <c r="BU152" i="15" s="1"/>
  <c r="AD152" i="15"/>
  <c r="AG152" i="15" s="1"/>
  <c r="AI152" i="15" s="1"/>
  <c r="N152" i="15"/>
  <c r="Q152" i="15" s="1"/>
  <c r="J152" i="15"/>
  <c r="M152" i="15" s="1"/>
  <c r="P152" i="15" s="1"/>
  <c r="S152" i="15" s="1"/>
  <c r="V152" i="15" s="1"/>
  <c r="Y152" i="15" s="1"/>
  <c r="H152" i="15"/>
  <c r="K152" i="15" s="1"/>
  <c r="G152" i="15"/>
  <c r="F152" i="15"/>
  <c r="I152" i="15" s="1"/>
  <c r="L152" i="15" s="1"/>
  <c r="O152" i="15" s="1"/>
  <c r="R152" i="15" s="1"/>
  <c r="AK151" i="15"/>
  <c r="AN151" i="15" s="1"/>
  <c r="AR151" i="15" s="1"/>
  <c r="AV151" i="15" s="1"/>
  <c r="AZ151" i="15" s="1"/>
  <c r="BD151" i="15" s="1"/>
  <c r="BH151" i="15" s="1"/>
  <c r="BL151" i="15" s="1"/>
  <c r="BP151" i="15" s="1"/>
  <c r="BU151" i="15" s="1"/>
  <c r="AE151" i="15"/>
  <c r="AH151" i="15" s="1"/>
  <c r="AD151" i="15"/>
  <c r="N151" i="15"/>
  <c r="Q151" i="15" s="1"/>
  <c r="J151" i="15"/>
  <c r="M151" i="15" s="1"/>
  <c r="P151" i="15" s="1"/>
  <c r="S151" i="15" s="1"/>
  <c r="V151" i="15" s="1"/>
  <c r="Y151" i="15" s="1"/>
  <c r="I151" i="15"/>
  <c r="L151" i="15" s="1"/>
  <c r="O151" i="15" s="1"/>
  <c r="R151" i="15" s="1"/>
  <c r="H151" i="15"/>
  <c r="K151" i="15" s="1"/>
  <c r="G151" i="15"/>
  <c r="F151" i="15"/>
  <c r="AF150" i="15"/>
  <c r="AE150" i="15"/>
  <c r="AH150" i="15" s="1"/>
  <c r="AK150" i="15" s="1"/>
  <c r="AN150" i="15" s="1"/>
  <c r="AR150" i="15" s="1"/>
  <c r="AV150" i="15" s="1"/>
  <c r="AZ150" i="15" s="1"/>
  <c r="BD150" i="15" s="1"/>
  <c r="BH150" i="15" s="1"/>
  <c r="BL150" i="15" s="1"/>
  <c r="BP150" i="15" s="1"/>
  <c r="BU150" i="15" s="1"/>
  <c r="AD150" i="15"/>
  <c r="AG150" i="15" s="1"/>
  <c r="N150" i="15"/>
  <c r="Q150" i="15" s="1"/>
  <c r="J150" i="15"/>
  <c r="M150" i="15" s="1"/>
  <c r="P150" i="15" s="1"/>
  <c r="S150" i="15" s="1"/>
  <c r="V150" i="15" s="1"/>
  <c r="Y150" i="15" s="1"/>
  <c r="H150" i="15"/>
  <c r="K150" i="15" s="1"/>
  <c r="G150" i="15"/>
  <c r="F150" i="15"/>
  <c r="I150" i="15" s="1"/>
  <c r="L150" i="15" s="1"/>
  <c r="O150" i="15" s="1"/>
  <c r="R150" i="15" s="1"/>
  <c r="AK149" i="15"/>
  <c r="AN149" i="15" s="1"/>
  <c r="AR149" i="15" s="1"/>
  <c r="AV149" i="15" s="1"/>
  <c r="AZ149" i="15" s="1"/>
  <c r="BD149" i="15" s="1"/>
  <c r="BH149" i="15" s="1"/>
  <c r="BL149" i="15" s="1"/>
  <c r="BP149" i="15" s="1"/>
  <c r="BU149" i="15" s="1"/>
  <c r="AE149" i="15"/>
  <c r="AH149" i="15" s="1"/>
  <c r="AD149" i="15"/>
  <c r="N149" i="15"/>
  <c r="Q149" i="15" s="1"/>
  <c r="J149" i="15"/>
  <c r="M149" i="15" s="1"/>
  <c r="P149" i="15" s="1"/>
  <c r="S149" i="15" s="1"/>
  <c r="V149" i="15" s="1"/>
  <c r="Y149" i="15" s="1"/>
  <c r="I149" i="15"/>
  <c r="L149" i="15" s="1"/>
  <c r="O149" i="15" s="1"/>
  <c r="R149" i="15" s="1"/>
  <c r="U149" i="15" s="1"/>
  <c r="H149" i="15"/>
  <c r="K149" i="15" s="1"/>
  <c r="G149" i="15"/>
  <c r="F149" i="15"/>
  <c r="AZ148" i="15"/>
  <c r="BD148" i="15" s="1"/>
  <c r="BH148" i="15" s="1"/>
  <c r="BL148" i="15" s="1"/>
  <c r="BP148" i="15" s="1"/>
  <c r="BU148" i="15" s="1"/>
  <c r="AE148" i="15"/>
  <c r="AH148" i="15" s="1"/>
  <c r="AK148" i="15" s="1"/>
  <c r="AN148" i="15" s="1"/>
  <c r="AR148" i="15" s="1"/>
  <c r="AV148" i="15" s="1"/>
  <c r="AD148" i="15"/>
  <c r="AG148" i="15" s="1"/>
  <c r="N148" i="15"/>
  <c r="Q148" i="15" s="1"/>
  <c r="J148" i="15"/>
  <c r="M148" i="15" s="1"/>
  <c r="P148" i="15" s="1"/>
  <c r="S148" i="15" s="1"/>
  <c r="V148" i="15" s="1"/>
  <c r="Y148" i="15" s="1"/>
  <c r="H148" i="15"/>
  <c r="K148" i="15" s="1"/>
  <c r="G148" i="15"/>
  <c r="F148" i="15"/>
  <c r="I148" i="15" s="1"/>
  <c r="L148" i="15" s="1"/>
  <c r="O148" i="15" s="1"/>
  <c r="R148" i="15" s="1"/>
  <c r="BU147" i="15"/>
  <c r="BT147" i="15"/>
  <c r="AE146" i="15"/>
  <c r="AH146" i="15" s="1"/>
  <c r="AK146" i="15" s="1"/>
  <c r="AN146" i="15" s="1"/>
  <c r="AR146" i="15" s="1"/>
  <c r="AV146" i="15" s="1"/>
  <c r="AZ146" i="15" s="1"/>
  <c r="BD146" i="15" s="1"/>
  <c r="BH146" i="15" s="1"/>
  <c r="BL146" i="15" s="1"/>
  <c r="BP146" i="15" s="1"/>
  <c r="BU146" i="15" s="1"/>
  <c r="AD146" i="15"/>
  <c r="I146" i="15"/>
  <c r="L146" i="15" s="1"/>
  <c r="O146" i="15" s="1"/>
  <c r="R146" i="15" s="1"/>
  <c r="H146" i="15"/>
  <c r="K146" i="15" s="1"/>
  <c r="N146" i="15" s="1"/>
  <c r="Q146" i="15" s="1"/>
  <c r="G146" i="15"/>
  <c r="J146" i="15" s="1"/>
  <c r="M146" i="15" s="1"/>
  <c r="P146" i="15" s="1"/>
  <c r="S146" i="15" s="1"/>
  <c r="V146" i="15" s="1"/>
  <c r="Y146" i="15" s="1"/>
  <c r="F146" i="15"/>
  <c r="AN145" i="15"/>
  <c r="AR145" i="15" s="1"/>
  <c r="AV145" i="15" s="1"/>
  <c r="AZ145" i="15" s="1"/>
  <c r="BD145" i="15" s="1"/>
  <c r="BH145" i="15" s="1"/>
  <c r="BL145" i="15" s="1"/>
  <c r="BP145" i="15" s="1"/>
  <c r="BU145" i="15" s="1"/>
  <c r="AI145" i="15"/>
  <c r="AF145" i="15"/>
  <c r="AE145" i="15"/>
  <c r="AH145" i="15" s="1"/>
  <c r="AK145" i="15" s="1"/>
  <c r="AD145" i="15"/>
  <c r="AG145" i="15" s="1"/>
  <c r="AJ145" i="15" s="1"/>
  <c r="I145" i="15"/>
  <c r="L145" i="15" s="1"/>
  <c r="O145" i="15" s="1"/>
  <c r="R145" i="15" s="1"/>
  <c r="H145" i="15"/>
  <c r="K145" i="15" s="1"/>
  <c r="N145" i="15" s="1"/>
  <c r="Q145" i="15" s="1"/>
  <c r="G145" i="15"/>
  <c r="J145" i="15" s="1"/>
  <c r="M145" i="15" s="1"/>
  <c r="P145" i="15" s="1"/>
  <c r="S145" i="15" s="1"/>
  <c r="V145" i="15" s="1"/>
  <c r="Y145" i="15" s="1"/>
  <c r="F145" i="15"/>
  <c r="AE144" i="15"/>
  <c r="AH144" i="15" s="1"/>
  <c r="AK144" i="15" s="1"/>
  <c r="AN144" i="15" s="1"/>
  <c r="AR144" i="15" s="1"/>
  <c r="AV144" i="15" s="1"/>
  <c r="AZ144" i="15" s="1"/>
  <c r="BD144" i="15" s="1"/>
  <c r="BH144" i="15" s="1"/>
  <c r="BL144" i="15" s="1"/>
  <c r="BP144" i="15" s="1"/>
  <c r="BU144" i="15" s="1"/>
  <c r="AD144" i="15"/>
  <c r="AG144" i="15" s="1"/>
  <c r="AJ144" i="15" s="1"/>
  <c r="I144" i="15"/>
  <c r="L144" i="15" s="1"/>
  <c r="O144" i="15" s="1"/>
  <c r="R144" i="15" s="1"/>
  <c r="H144" i="15"/>
  <c r="K144" i="15" s="1"/>
  <c r="N144" i="15" s="1"/>
  <c r="Q144" i="15" s="1"/>
  <c r="G144" i="15"/>
  <c r="J144" i="15" s="1"/>
  <c r="M144" i="15" s="1"/>
  <c r="P144" i="15" s="1"/>
  <c r="S144" i="15" s="1"/>
  <c r="V144" i="15" s="1"/>
  <c r="Y144" i="15" s="1"/>
  <c r="F144" i="15"/>
  <c r="AE143" i="15"/>
  <c r="AH143" i="15" s="1"/>
  <c r="AK143" i="15" s="1"/>
  <c r="AN143" i="15" s="1"/>
  <c r="AR143" i="15" s="1"/>
  <c r="AV143" i="15" s="1"/>
  <c r="AZ143" i="15" s="1"/>
  <c r="BD143" i="15" s="1"/>
  <c r="BH143" i="15" s="1"/>
  <c r="BL143" i="15" s="1"/>
  <c r="BP143" i="15" s="1"/>
  <c r="BU143" i="15" s="1"/>
  <c r="AD143" i="15"/>
  <c r="AG143" i="15" s="1"/>
  <c r="Q143" i="15"/>
  <c r="H143" i="15"/>
  <c r="K143" i="15" s="1"/>
  <c r="N143" i="15" s="1"/>
  <c r="G143" i="15"/>
  <c r="J143" i="15" s="1"/>
  <c r="M143" i="15" s="1"/>
  <c r="P143" i="15" s="1"/>
  <c r="S143" i="15" s="1"/>
  <c r="V143" i="15" s="1"/>
  <c r="Y143" i="15" s="1"/>
  <c r="F143" i="15"/>
  <c r="I143" i="15" s="1"/>
  <c r="L143" i="15" s="1"/>
  <c r="O143" i="15" s="1"/>
  <c r="R143" i="15" s="1"/>
  <c r="U143" i="15" s="1"/>
  <c r="AE142" i="15"/>
  <c r="AH142" i="15" s="1"/>
  <c r="AD142" i="15"/>
  <c r="AG142" i="15" s="1"/>
  <c r="AJ142" i="15" s="1"/>
  <c r="I142" i="15"/>
  <c r="L142" i="15" s="1"/>
  <c r="O142" i="15" s="1"/>
  <c r="R142" i="15" s="1"/>
  <c r="H142" i="15"/>
  <c r="K142" i="15" s="1"/>
  <c r="N142" i="15" s="1"/>
  <c r="Q142" i="15" s="1"/>
  <c r="G142" i="15"/>
  <c r="J142" i="15" s="1"/>
  <c r="M142" i="15" s="1"/>
  <c r="P142" i="15" s="1"/>
  <c r="S142" i="15" s="1"/>
  <c r="V142" i="15" s="1"/>
  <c r="Y142" i="15" s="1"/>
  <c r="F142" i="15"/>
  <c r="AN141" i="15"/>
  <c r="AR141" i="15" s="1"/>
  <c r="AV141" i="15" s="1"/>
  <c r="AZ141" i="15" s="1"/>
  <c r="BD141" i="15" s="1"/>
  <c r="BH141" i="15" s="1"/>
  <c r="BL141" i="15" s="1"/>
  <c r="BP141" i="15" s="1"/>
  <c r="BU141" i="15" s="1"/>
  <c r="AI141" i="15"/>
  <c r="AF141" i="15"/>
  <c r="AE141" i="15"/>
  <c r="AH141" i="15" s="1"/>
  <c r="AK141" i="15" s="1"/>
  <c r="AD141" i="15"/>
  <c r="AG141" i="15" s="1"/>
  <c r="AJ141" i="15" s="1"/>
  <c r="I141" i="15"/>
  <c r="L141" i="15" s="1"/>
  <c r="O141" i="15" s="1"/>
  <c r="R141" i="15" s="1"/>
  <c r="H141" i="15"/>
  <c r="K141" i="15" s="1"/>
  <c r="N141" i="15" s="1"/>
  <c r="Q141" i="15" s="1"/>
  <c r="G141" i="15"/>
  <c r="J141" i="15" s="1"/>
  <c r="M141" i="15" s="1"/>
  <c r="P141" i="15" s="1"/>
  <c r="S141" i="15" s="1"/>
  <c r="V141" i="15" s="1"/>
  <c r="Y141" i="15" s="1"/>
  <c r="F141" i="15"/>
  <c r="AE140" i="15"/>
  <c r="AH140" i="15" s="1"/>
  <c r="AK140" i="15" s="1"/>
  <c r="AN140" i="15" s="1"/>
  <c r="AR140" i="15" s="1"/>
  <c r="AV140" i="15" s="1"/>
  <c r="AZ140" i="15" s="1"/>
  <c r="BD140" i="15" s="1"/>
  <c r="BH140" i="15" s="1"/>
  <c r="BL140" i="15" s="1"/>
  <c r="BP140" i="15" s="1"/>
  <c r="BU140" i="15" s="1"/>
  <c r="AD140" i="15"/>
  <c r="AG140" i="15" s="1"/>
  <c r="AJ140" i="15" s="1"/>
  <c r="L140" i="15"/>
  <c r="O140" i="15" s="1"/>
  <c r="R140" i="15" s="1"/>
  <c r="I140" i="15"/>
  <c r="H140" i="15"/>
  <c r="K140" i="15" s="1"/>
  <c r="N140" i="15" s="1"/>
  <c r="Q140" i="15" s="1"/>
  <c r="G140" i="15"/>
  <c r="J140" i="15" s="1"/>
  <c r="M140" i="15" s="1"/>
  <c r="P140" i="15" s="1"/>
  <c r="S140" i="15" s="1"/>
  <c r="V140" i="15" s="1"/>
  <c r="Y140" i="15" s="1"/>
  <c r="F140" i="15"/>
  <c r="AE139" i="15"/>
  <c r="AH139" i="15" s="1"/>
  <c r="AK139" i="15" s="1"/>
  <c r="AN139" i="15" s="1"/>
  <c r="AR139" i="15" s="1"/>
  <c r="AV139" i="15" s="1"/>
  <c r="AZ139" i="15" s="1"/>
  <c r="BD139" i="15" s="1"/>
  <c r="BH139" i="15" s="1"/>
  <c r="BL139" i="15" s="1"/>
  <c r="BP139" i="15" s="1"/>
  <c r="BU139" i="15" s="1"/>
  <c r="AD139" i="15"/>
  <c r="AG139" i="15" s="1"/>
  <c r="Q139" i="15"/>
  <c r="H139" i="15"/>
  <c r="K139" i="15" s="1"/>
  <c r="N139" i="15" s="1"/>
  <c r="G139" i="15"/>
  <c r="J139" i="15" s="1"/>
  <c r="M139" i="15" s="1"/>
  <c r="P139" i="15" s="1"/>
  <c r="S139" i="15" s="1"/>
  <c r="V139" i="15" s="1"/>
  <c r="Y139" i="15" s="1"/>
  <c r="F139" i="15"/>
  <c r="I139" i="15" s="1"/>
  <c r="L139" i="15" s="1"/>
  <c r="O139" i="15" s="1"/>
  <c r="R139" i="15" s="1"/>
  <c r="U139" i="15" s="1"/>
  <c r="AE138" i="15"/>
  <c r="AH138" i="15" s="1"/>
  <c r="AD138" i="15"/>
  <c r="AG138" i="15" s="1"/>
  <c r="AJ138" i="15" s="1"/>
  <c r="I138" i="15"/>
  <c r="L138" i="15" s="1"/>
  <c r="O138" i="15" s="1"/>
  <c r="R138" i="15" s="1"/>
  <c r="H138" i="15"/>
  <c r="K138" i="15" s="1"/>
  <c r="N138" i="15" s="1"/>
  <c r="Q138" i="15" s="1"/>
  <c r="G138" i="15"/>
  <c r="J138" i="15" s="1"/>
  <c r="M138" i="15" s="1"/>
  <c r="P138" i="15" s="1"/>
  <c r="S138" i="15" s="1"/>
  <c r="V138" i="15" s="1"/>
  <c r="Y138" i="15" s="1"/>
  <c r="F138" i="15"/>
  <c r="AN137" i="15"/>
  <c r="AR137" i="15" s="1"/>
  <c r="AV137" i="15" s="1"/>
  <c r="AZ137" i="15" s="1"/>
  <c r="BD137" i="15" s="1"/>
  <c r="BH137" i="15" s="1"/>
  <c r="BL137" i="15" s="1"/>
  <c r="BP137" i="15" s="1"/>
  <c r="BU137" i="15" s="1"/>
  <c r="AI137" i="15"/>
  <c r="AE137" i="15"/>
  <c r="AH137" i="15" s="1"/>
  <c r="AK137" i="15" s="1"/>
  <c r="AD137" i="15"/>
  <c r="AG137" i="15" s="1"/>
  <c r="AJ137" i="15" s="1"/>
  <c r="I137" i="15"/>
  <c r="L137" i="15" s="1"/>
  <c r="O137" i="15" s="1"/>
  <c r="R137" i="15" s="1"/>
  <c r="H137" i="15"/>
  <c r="K137" i="15" s="1"/>
  <c r="N137" i="15" s="1"/>
  <c r="Q137" i="15" s="1"/>
  <c r="G137" i="15"/>
  <c r="J137" i="15" s="1"/>
  <c r="M137" i="15" s="1"/>
  <c r="P137" i="15" s="1"/>
  <c r="S137" i="15" s="1"/>
  <c r="V137" i="15" s="1"/>
  <c r="Y137" i="15" s="1"/>
  <c r="F137" i="15"/>
  <c r="BU136" i="15"/>
  <c r="BT136" i="15"/>
  <c r="AG135" i="15"/>
  <c r="AD135" i="15"/>
  <c r="AE134" i="15"/>
  <c r="AH134" i="15" s="1"/>
  <c r="AK134" i="15" s="1"/>
  <c r="AN134" i="15" s="1"/>
  <c r="AR134" i="15" s="1"/>
  <c r="AV134" i="15" s="1"/>
  <c r="AZ134" i="15" s="1"/>
  <c r="BD134" i="15" s="1"/>
  <c r="BH134" i="15" s="1"/>
  <c r="BL134" i="15" s="1"/>
  <c r="BP134" i="15" s="1"/>
  <c r="BU134" i="15" s="1"/>
  <c r="AD134" i="15"/>
  <c r="H134" i="15"/>
  <c r="K134" i="15" s="1"/>
  <c r="N134" i="15" s="1"/>
  <c r="Q134" i="15" s="1"/>
  <c r="G134" i="15"/>
  <c r="J134" i="15" s="1"/>
  <c r="M134" i="15" s="1"/>
  <c r="P134" i="15" s="1"/>
  <c r="S134" i="15" s="1"/>
  <c r="V134" i="15" s="1"/>
  <c r="Y134" i="15" s="1"/>
  <c r="F134" i="15"/>
  <c r="I134" i="15" s="1"/>
  <c r="L134" i="15" s="1"/>
  <c r="O134" i="15" s="1"/>
  <c r="R134" i="15" s="1"/>
  <c r="AG133" i="15"/>
  <c r="AJ133" i="15" s="1"/>
  <c r="AF133" i="15"/>
  <c r="AE133" i="15"/>
  <c r="AH133" i="15" s="1"/>
  <c r="AK133" i="15" s="1"/>
  <c r="AN133" i="15" s="1"/>
  <c r="AR133" i="15" s="1"/>
  <c r="AV133" i="15" s="1"/>
  <c r="AZ133" i="15" s="1"/>
  <c r="BD133" i="15" s="1"/>
  <c r="BH133" i="15" s="1"/>
  <c r="BL133" i="15" s="1"/>
  <c r="BP133" i="15" s="1"/>
  <c r="BU133" i="15" s="1"/>
  <c r="AD133" i="15"/>
  <c r="J133" i="15"/>
  <c r="M133" i="15" s="1"/>
  <c r="P133" i="15" s="1"/>
  <c r="S133" i="15" s="1"/>
  <c r="V133" i="15" s="1"/>
  <c r="Y133" i="15" s="1"/>
  <c r="H133" i="15"/>
  <c r="K133" i="15" s="1"/>
  <c r="N133" i="15" s="1"/>
  <c r="Q133" i="15" s="1"/>
  <c r="G133" i="15"/>
  <c r="F133" i="15"/>
  <c r="I133" i="15" s="1"/>
  <c r="L133" i="15" s="1"/>
  <c r="O133" i="15" s="1"/>
  <c r="R133" i="15" s="1"/>
  <c r="AE132" i="15"/>
  <c r="AH132" i="15" s="1"/>
  <c r="AK132" i="15" s="1"/>
  <c r="AN132" i="15" s="1"/>
  <c r="AR132" i="15" s="1"/>
  <c r="AV132" i="15" s="1"/>
  <c r="AZ132" i="15" s="1"/>
  <c r="BD132" i="15" s="1"/>
  <c r="BH132" i="15" s="1"/>
  <c r="BL132" i="15" s="1"/>
  <c r="BP132" i="15" s="1"/>
  <c r="BU132" i="15" s="1"/>
  <c r="AD132" i="15"/>
  <c r="H132" i="15"/>
  <c r="K132" i="15" s="1"/>
  <c r="N132" i="15" s="1"/>
  <c r="Q132" i="15" s="1"/>
  <c r="G132" i="15"/>
  <c r="J132" i="15" s="1"/>
  <c r="M132" i="15" s="1"/>
  <c r="P132" i="15" s="1"/>
  <c r="S132" i="15" s="1"/>
  <c r="V132" i="15" s="1"/>
  <c r="Y132" i="15" s="1"/>
  <c r="F132" i="15"/>
  <c r="I132" i="15" s="1"/>
  <c r="L132" i="15" s="1"/>
  <c r="O132" i="15" s="1"/>
  <c r="R132" i="15" s="1"/>
  <c r="AG131" i="15"/>
  <c r="AJ131" i="15" s="1"/>
  <c r="AF131" i="15"/>
  <c r="AE131" i="15"/>
  <c r="AH131" i="15" s="1"/>
  <c r="AK131" i="15" s="1"/>
  <c r="AN131" i="15" s="1"/>
  <c r="AR131" i="15" s="1"/>
  <c r="AV131" i="15" s="1"/>
  <c r="AZ131" i="15" s="1"/>
  <c r="BD131" i="15" s="1"/>
  <c r="BH131" i="15" s="1"/>
  <c r="BL131" i="15" s="1"/>
  <c r="BP131" i="15" s="1"/>
  <c r="BU131" i="15" s="1"/>
  <c r="AD131" i="15"/>
  <c r="M131" i="15"/>
  <c r="P131" i="15" s="1"/>
  <c r="S131" i="15" s="1"/>
  <c r="V131" i="15" s="1"/>
  <c r="Y131" i="15" s="1"/>
  <c r="J131" i="15"/>
  <c r="H131" i="15"/>
  <c r="K131" i="15" s="1"/>
  <c r="N131" i="15" s="1"/>
  <c r="Q131" i="15" s="1"/>
  <c r="G131" i="15"/>
  <c r="F131" i="15"/>
  <c r="I131" i="15" s="1"/>
  <c r="L131" i="15" s="1"/>
  <c r="O131" i="15" s="1"/>
  <c r="R131" i="15" s="1"/>
  <c r="AE130" i="15"/>
  <c r="AH130" i="15" s="1"/>
  <c r="AK130" i="15" s="1"/>
  <c r="AN130" i="15" s="1"/>
  <c r="AR130" i="15" s="1"/>
  <c r="AV130" i="15" s="1"/>
  <c r="AZ130" i="15" s="1"/>
  <c r="BD130" i="15" s="1"/>
  <c r="BH130" i="15" s="1"/>
  <c r="BL130" i="15" s="1"/>
  <c r="BP130" i="15" s="1"/>
  <c r="BU130" i="15" s="1"/>
  <c r="AD130" i="15"/>
  <c r="AG130" i="15" s="1"/>
  <c r="AJ130" i="15" s="1"/>
  <c r="M130" i="15"/>
  <c r="P130" i="15" s="1"/>
  <c r="S130" i="15" s="1"/>
  <c r="V130" i="15" s="1"/>
  <c r="Y130" i="15" s="1"/>
  <c r="H130" i="15"/>
  <c r="K130" i="15" s="1"/>
  <c r="N130" i="15" s="1"/>
  <c r="Q130" i="15" s="1"/>
  <c r="G130" i="15"/>
  <c r="J130" i="15" s="1"/>
  <c r="F130" i="15"/>
  <c r="I130" i="15" s="1"/>
  <c r="L130" i="15" s="1"/>
  <c r="O130" i="15" s="1"/>
  <c r="R130" i="15" s="1"/>
  <c r="AE129" i="15"/>
  <c r="AH129" i="15" s="1"/>
  <c r="AK129" i="15" s="1"/>
  <c r="AN129" i="15" s="1"/>
  <c r="AR129" i="15" s="1"/>
  <c r="AV129" i="15" s="1"/>
  <c r="AZ129" i="15" s="1"/>
  <c r="BD129" i="15" s="1"/>
  <c r="BH129" i="15" s="1"/>
  <c r="BL129" i="15" s="1"/>
  <c r="BP129" i="15" s="1"/>
  <c r="BU129" i="15" s="1"/>
  <c r="AD129" i="15"/>
  <c r="AG129" i="15" s="1"/>
  <c r="AJ129" i="15" s="1"/>
  <c r="M129" i="15"/>
  <c r="P129" i="15" s="1"/>
  <c r="S129" i="15" s="1"/>
  <c r="V129" i="15" s="1"/>
  <c r="Y129" i="15" s="1"/>
  <c r="J129" i="15"/>
  <c r="H129" i="15"/>
  <c r="K129" i="15" s="1"/>
  <c r="N129" i="15" s="1"/>
  <c r="Q129" i="15" s="1"/>
  <c r="G129" i="15"/>
  <c r="F129" i="15"/>
  <c r="I129" i="15" s="1"/>
  <c r="L129" i="15" s="1"/>
  <c r="O129" i="15" s="1"/>
  <c r="R129" i="15" s="1"/>
  <c r="AE128" i="15"/>
  <c r="AH128" i="15" s="1"/>
  <c r="AK128" i="15" s="1"/>
  <c r="AN128" i="15" s="1"/>
  <c r="AR128" i="15" s="1"/>
  <c r="AV128" i="15" s="1"/>
  <c r="AZ128" i="15" s="1"/>
  <c r="BD128" i="15" s="1"/>
  <c r="BH128" i="15" s="1"/>
  <c r="BL128" i="15" s="1"/>
  <c r="BP128" i="15" s="1"/>
  <c r="BU128" i="15" s="1"/>
  <c r="AD128" i="15"/>
  <c r="J128" i="15"/>
  <c r="M128" i="15" s="1"/>
  <c r="P128" i="15" s="1"/>
  <c r="S128" i="15" s="1"/>
  <c r="V128" i="15" s="1"/>
  <c r="Y128" i="15" s="1"/>
  <c r="H128" i="15"/>
  <c r="K128" i="15" s="1"/>
  <c r="N128" i="15" s="1"/>
  <c r="Q128" i="15" s="1"/>
  <c r="G128" i="15"/>
  <c r="F128" i="15"/>
  <c r="I128" i="15" s="1"/>
  <c r="L128" i="15" s="1"/>
  <c r="O128" i="15" s="1"/>
  <c r="R128" i="15" s="1"/>
  <c r="AG127" i="15"/>
  <c r="AJ127" i="15" s="1"/>
  <c r="AF127" i="15"/>
  <c r="AE127" i="15"/>
  <c r="AH127" i="15" s="1"/>
  <c r="AK127" i="15" s="1"/>
  <c r="AN127" i="15" s="1"/>
  <c r="AR127" i="15" s="1"/>
  <c r="AV127" i="15" s="1"/>
  <c r="AZ127" i="15" s="1"/>
  <c r="BD127" i="15" s="1"/>
  <c r="BH127" i="15" s="1"/>
  <c r="BL127" i="15" s="1"/>
  <c r="BP127" i="15" s="1"/>
  <c r="BU127" i="15" s="1"/>
  <c r="AD127" i="15"/>
  <c r="M127" i="15"/>
  <c r="P127" i="15" s="1"/>
  <c r="S127" i="15" s="1"/>
  <c r="V127" i="15" s="1"/>
  <c r="Y127" i="15" s="1"/>
  <c r="J127" i="15"/>
  <c r="H127" i="15"/>
  <c r="K127" i="15" s="1"/>
  <c r="N127" i="15" s="1"/>
  <c r="Q127" i="15" s="1"/>
  <c r="G127" i="15"/>
  <c r="F127" i="15"/>
  <c r="I127" i="15" s="1"/>
  <c r="L127" i="15" s="1"/>
  <c r="O127" i="15" s="1"/>
  <c r="R127" i="15" s="1"/>
  <c r="AG126" i="15"/>
  <c r="AJ126" i="15" s="1"/>
  <c r="AE126" i="15"/>
  <c r="AH126" i="15" s="1"/>
  <c r="AK126" i="15" s="1"/>
  <c r="AN126" i="15" s="1"/>
  <c r="AR126" i="15" s="1"/>
  <c r="AV126" i="15" s="1"/>
  <c r="AZ126" i="15" s="1"/>
  <c r="BD126" i="15" s="1"/>
  <c r="BH126" i="15" s="1"/>
  <c r="BL126" i="15" s="1"/>
  <c r="BP126" i="15" s="1"/>
  <c r="BU126" i="15" s="1"/>
  <c r="AD126" i="15"/>
  <c r="AF126" i="15" s="1"/>
  <c r="H126" i="15"/>
  <c r="K126" i="15" s="1"/>
  <c r="N126" i="15" s="1"/>
  <c r="Q126" i="15" s="1"/>
  <c r="G126" i="15"/>
  <c r="J126" i="15" s="1"/>
  <c r="M126" i="15" s="1"/>
  <c r="P126" i="15" s="1"/>
  <c r="S126" i="15" s="1"/>
  <c r="V126" i="15" s="1"/>
  <c r="Y126" i="15" s="1"/>
  <c r="F126" i="15"/>
  <c r="I126" i="15" s="1"/>
  <c r="L126" i="15" s="1"/>
  <c r="O126" i="15" s="1"/>
  <c r="R126" i="15" s="1"/>
  <c r="AJ125" i="15"/>
  <c r="AG125" i="15"/>
  <c r="AE125" i="15"/>
  <c r="AH125" i="15" s="1"/>
  <c r="AK125" i="15" s="1"/>
  <c r="AN125" i="15" s="1"/>
  <c r="AR125" i="15" s="1"/>
  <c r="AV125" i="15" s="1"/>
  <c r="AZ125" i="15" s="1"/>
  <c r="BD125" i="15" s="1"/>
  <c r="BH125" i="15" s="1"/>
  <c r="BL125" i="15" s="1"/>
  <c r="BP125" i="15" s="1"/>
  <c r="BU125" i="15" s="1"/>
  <c r="AD125" i="15"/>
  <c r="M125" i="15"/>
  <c r="P125" i="15" s="1"/>
  <c r="S125" i="15" s="1"/>
  <c r="V125" i="15" s="1"/>
  <c r="Y125" i="15" s="1"/>
  <c r="J125" i="15"/>
  <c r="H125" i="15"/>
  <c r="K125" i="15" s="1"/>
  <c r="N125" i="15" s="1"/>
  <c r="Q125" i="15" s="1"/>
  <c r="G125" i="15"/>
  <c r="F125" i="15"/>
  <c r="I125" i="15" s="1"/>
  <c r="L125" i="15" s="1"/>
  <c r="O125" i="15" s="1"/>
  <c r="R125" i="15" s="1"/>
  <c r="BU124" i="15"/>
  <c r="BT124" i="15"/>
  <c r="AE123" i="15"/>
  <c r="AH123" i="15" s="1"/>
  <c r="AK123" i="15" s="1"/>
  <c r="AN123" i="15" s="1"/>
  <c r="AR123" i="15" s="1"/>
  <c r="AV123" i="15" s="1"/>
  <c r="AZ123" i="15" s="1"/>
  <c r="BD123" i="15" s="1"/>
  <c r="BH123" i="15" s="1"/>
  <c r="BL123" i="15" s="1"/>
  <c r="BP123" i="15" s="1"/>
  <c r="BU123" i="15" s="1"/>
  <c r="AD123" i="15"/>
  <c r="H123" i="15"/>
  <c r="K123" i="15" s="1"/>
  <c r="N123" i="15" s="1"/>
  <c r="Q123" i="15" s="1"/>
  <c r="G123" i="15"/>
  <c r="J123" i="15" s="1"/>
  <c r="M123" i="15" s="1"/>
  <c r="P123" i="15" s="1"/>
  <c r="S123" i="15" s="1"/>
  <c r="V123" i="15" s="1"/>
  <c r="Y123" i="15" s="1"/>
  <c r="F123" i="15"/>
  <c r="I123" i="15" s="1"/>
  <c r="L123" i="15" s="1"/>
  <c r="O123" i="15" s="1"/>
  <c r="R123" i="15" s="1"/>
  <c r="AE122" i="15"/>
  <c r="AH122" i="15" s="1"/>
  <c r="AK122" i="15" s="1"/>
  <c r="AN122" i="15" s="1"/>
  <c r="AR122" i="15" s="1"/>
  <c r="AV122" i="15" s="1"/>
  <c r="AZ122" i="15" s="1"/>
  <c r="BD122" i="15" s="1"/>
  <c r="BH122" i="15" s="1"/>
  <c r="BL122" i="15" s="1"/>
  <c r="BP122" i="15" s="1"/>
  <c r="BU122" i="15" s="1"/>
  <c r="AD122" i="15"/>
  <c r="H122" i="15"/>
  <c r="K122" i="15" s="1"/>
  <c r="N122" i="15" s="1"/>
  <c r="Q122" i="15" s="1"/>
  <c r="G122" i="15"/>
  <c r="J122" i="15" s="1"/>
  <c r="M122" i="15" s="1"/>
  <c r="P122" i="15" s="1"/>
  <c r="S122" i="15" s="1"/>
  <c r="V122" i="15" s="1"/>
  <c r="Y122" i="15" s="1"/>
  <c r="F122" i="15"/>
  <c r="I122" i="15" s="1"/>
  <c r="L122" i="15" s="1"/>
  <c r="O122" i="15" s="1"/>
  <c r="R122" i="15" s="1"/>
  <c r="BU121" i="15"/>
  <c r="BT121" i="15"/>
  <c r="BU120" i="15"/>
  <c r="BT120" i="15"/>
  <c r="BU119" i="15"/>
  <c r="BT119" i="15"/>
  <c r="BU118" i="15"/>
  <c r="BT118" i="15"/>
  <c r="BU117" i="15"/>
  <c r="BT117" i="15"/>
  <c r="BU116" i="15"/>
  <c r="BT116" i="15"/>
  <c r="AE115" i="15"/>
  <c r="AH115" i="15" s="1"/>
  <c r="AK115" i="15" s="1"/>
  <c r="AN115" i="15" s="1"/>
  <c r="AR115" i="15" s="1"/>
  <c r="AV115" i="15" s="1"/>
  <c r="AZ115" i="15" s="1"/>
  <c r="BD115" i="15" s="1"/>
  <c r="BH115" i="15" s="1"/>
  <c r="BL115" i="15" s="1"/>
  <c r="BP115" i="15" s="1"/>
  <c r="BU115" i="15" s="1"/>
  <c r="AD115" i="15"/>
  <c r="I115" i="15"/>
  <c r="L115" i="15" s="1"/>
  <c r="R115" i="15" s="1"/>
  <c r="U115" i="15" s="1"/>
  <c r="H115" i="15"/>
  <c r="K115" i="15" s="1"/>
  <c r="N115" i="15" s="1"/>
  <c r="G115" i="15"/>
  <c r="J115" i="15" s="1"/>
  <c r="M115" i="15" s="1"/>
  <c r="S115" i="15" s="1"/>
  <c r="V115" i="15" s="1"/>
  <c r="Y115" i="15" s="1"/>
  <c r="F115" i="15"/>
  <c r="BU114" i="15"/>
  <c r="BT114" i="15"/>
  <c r="AV113" i="15"/>
  <c r="AZ113" i="15" s="1"/>
  <c r="BD113" i="15" s="1"/>
  <c r="BH113" i="15" s="1"/>
  <c r="BL113" i="15" s="1"/>
  <c r="BP113" i="15" s="1"/>
  <c r="BU113" i="15" s="1"/>
  <c r="AK113" i="15"/>
  <c r="AN113" i="15" s="1"/>
  <c r="AR113" i="15" s="1"/>
  <c r="AH113" i="15"/>
  <c r="AE113" i="15"/>
  <c r="AD113" i="15"/>
  <c r="AF113" i="15" s="1"/>
  <c r="V113" i="15"/>
  <c r="Y113" i="15" s="1"/>
  <c r="S113" i="15"/>
  <c r="H113" i="15"/>
  <c r="K113" i="15" s="1"/>
  <c r="N113" i="15" s="1"/>
  <c r="G113" i="15"/>
  <c r="J113" i="15" s="1"/>
  <c r="M113" i="15" s="1"/>
  <c r="F113" i="15"/>
  <c r="I113" i="15" s="1"/>
  <c r="L113" i="15" s="1"/>
  <c r="R113" i="15" s="1"/>
  <c r="AE112" i="15"/>
  <c r="AH112" i="15" s="1"/>
  <c r="AK112" i="15" s="1"/>
  <c r="AN112" i="15" s="1"/>
  <c r="AR112" i="15" s="1"/>
  <c r="AV112" i="15" s="1"/>
  <c r="AZ112" i="15" s="1"/>
  <c r="BD112" i="15" s="1"/>
  <c r="BH112" i="15" s="1"/>
  <c r="BL112" i="15" s="1"/>
  <c r="BP112" i="15" s="1"/>
  <c r="BU112" i="15" s="1"/>
  <c r="AD112" i="15"/>
  <c r="H112" i="15"/>
  <c r="K112" i="15" s="1"/>
  <c r="N112" i="15" s="1"/>
  <c r="G112" i="15"/>
  <c r="J112" i="15" s="1"/>
  <c r="M112" i="15" s="1"/>
  <c r="S112" i="15" s="1"/>
  <c r="V112" i="15" s="1"/>
  <c r="Y112" i="15" s="1"/>
  <c r="F112" i="15"/>
  <c r="I112" i="15" s="1"/>
  <c r="L112" i="15" s="1"/>
  <c r="R112" i="15" s="1"/>
  <c r="AI111" i="15"/>
  <c r="AE111" i="15"/>
  <c r="AH111" i="15" s="1"/>
  <c r="AK111" i="15" s="1"/>
  <c r="AN111" i="15" s="1"/>
  <c r="AR111" i="15" s="1"/>
  <c r="AV111" i="15" s="1"/>
  <c r="AZ111" i="15" s="1"/>
  <c r="BD111" i="15" s="1"/>
  <c r="BH111" i="15" s="1"/>
  <c r="BL111" i="15" s="1"/>
  <c r="BP111" i="15" s="1"/>
  <c r="BU111" i="15" s="1"/>
  <c r="AD111" i="15"/>
  <c r="AG111" i="15" s="1"/>
  <c r="AJ111" i="15" s="1"/>
  <c r="J111" i="15"/>
  <c r="M111" i="15" s="1"/>
  <c r="S111" i="15" s="1"/>
  <c r="V111" i="15" s="1"/>
  <c r="Y111" i="15" s="1"/>
  <c r="H111" i="15"/>
  <c r="K111" i="15" s="1"/>
  <c r="N111" i="15" s="1"/>
  <c r="G111" i="15"/>
  <c r="F111" i="15"/>
  <c r="I111" i="15" s="1"/>
  <c r="L111" i="15" s="1"/>
  <c r="R111" i="15" s="1"/>
  <c r="BU110" i="15"/>
  <c r="BT110" i="15"/>
  <c r="AR110" i="15"/>
  <c r="AV110" i="15" s="1"/>
  <c r="AQ110" i="15"/>
  <c r="AU110" i="15" s="1"/>
  <c r="S110" i="15"/>
  <c r="V110" i="15" s="1"/>
  <c r="Y110" i="15" s="1"/>
  <c r="R110" i="15"/>
  <c r="U110" i="15" s="1"/>
  <c r="X110" i="15" s="1"/>
  <c r="BU109" i="15"/>
  <c r="BT109" i="15"/>
  <c r="Y109" i="15"/>
  <c r="AE108" i="15"/>
  <c r="AH108" i="15" s="1"/>
  <c r="AK108" i="15" s="1"/>
  <c r="AN108" i="15" s="1"/>
  <c r="AR108" i="15" s="1"/>
  <c r="AV108" i="15" s="1"/>
  <c r="AZ108" i="15" s="1"/>
  <c r="BD108" i="15" s="1"/>
  <c r="BH108" i="15" s="1"/>
  <c r="BL108" i="15" s="1"/>
  <c r="BP108" i="15" s="1"/>
  <c r="BU108" i="15" s="1"/>
  <c r="AD108" i="15"/>
  <c r="I108" i="15"/>
  <c r="L108" i="15" s="1"/>
  <c r="R108" i="15" s="1"/>
  <c r="H108" i="15"/>
  <c r="K108" i="15" s="1"/>
  <c r="N108" i="15" s="1"/>
  <c r="G108" i="15"/>
  <c r="J108" i="15" s="1"/>
  <c r="M108" i="15" s="1"/>
  <c r="S108" i="15" s="1"/>
  <c r="V108" i="15" s="1"/>
  <c r="Y108" i="15" s="1"/>
  <c r="F108" i="15"/>
  <c r="AN107" i="15"/>
  <c r="AR107" i="15" s="1"/>
  <c r="AV107" i="15" s="1"/>
  <c r="AZ107" i="15" s="1"/>
  <c r="BD107" i="15" s="1"/>
  <c r="BH107" i="15" s="1"/>
  <c r="BL107" i="15" s="1"/>
  <c r="BP107" i="15" s="1"/>
  <c r="BU107" i="15" s="1"/>
  <c r="AI107" i="15"/>
  <c r="AF107" i="15"/>
  <c r="AE107" i="15"/>
  <c r="AH107" i="15" s="1"/>
  <c r="AK107" i="15" s="1"/>
  <c r="AD107" i="15"/>
  <c r="AG107" i="15" s="1"/>
  <c r="AJ107" i="15" s="1"/>
  <c r="J107" i="15"/>
  <c r="M107" i="15" s="1"/>
  <c r="S107" i="15" s="1"/>
  <c r="V107" i="15" s="1"/>
  <c r="Y107" i="15" s="1"/>
  <c r="H107" i="15"/>
  <c r="K107" i="15" s="1"/>
  <c r="N107" i="15" s="1"/>
  <c r="G107" i="15"/>
  <c r="F107" i="15"/>
  <c r="I107" i="15" s="1"/>
  <c r="L107" i="15" s="1"/>
  <c r="R107" i="15" s="1"/>
  <c r="AE106" i="15"/>
  <c r="AH106" i="15" s="1"/>
  <c r="AK106" i="15" s="1"/>
  <c r="AN106" i="15" s="1"/>
  <c r="AR106" i="15" s="1"/>
  <c r="AV106" i="15" s="1"/>
  <c r="AZ106" i="15" s="1"/>
  <c r="BD106" i="15" s="1"/>
  <c r="BH106" i="15" s="1"/>
  <c r="BL106" i="15" s="1"/>
  <c r="BP106" i="15" s="1"/>
  <c r="BU106" i="15" s="1"/>
  <c r="AD106" i="15"/>
  <c r="AG106" i="15" s="1"/>
  <c r="AJ106" i="15" s="1"/>
  <c r="K106" i="15"/>
  <c r="N106" i="15" s="1"/>
  <c r="H106" i="15"/>
  <c r="G106" i="15"/>
  <c r="J106" i="15" s="1"/>
  <c r="M106" i="15" s="1"/>
  <c r="S106" i="15" s="1"/>
  <c r="V106" i="15" s="1"/>
  <c r="Y106" i="15" s="1"/>
  <c r="F106" i="15"/>
  <c r="I106" i="15" s="1"/>
  <c r="L106" i="15" s="1"/>
  <c r="R106" i="15" s="1"/>
  <c r="BU105" i="15"/>
  <c r="BT105" i="15"/>
  <c r="AE104" i="15"/>
  <c r="AH104" i="15" s="1"/>
  <c r="AK104" i="15" s="1"/>
  <c r="AN104" i="15" s="1"/>
  <c r="AR104" i="15" s="1"/>
  <c r="AV104" i="15" s="1"/>
  <c r="AZ104" i="15" s="1"/>
  <c r="BD104" i="15" s="1"/>
  <c r="BH104" i="15" s="1"/>
  <c r="BL104" i="15" s="1"/>
  <c r="BP104" i="15" s="1"/>
  <c r="BU104" i="15" s="1"/>
  <c r="AD104" i="15"/>
  <c r="AG104" i="15" s="1"/>
  <c r="J104" i="15"/>
  <c r="M104" i="15" s="1"/>
  <c r="S104" i="15" s="1"/>
  <c r="V104" i="15" s="1"/>
  <c r="Y104" i="15" s="1"/>
  <c r="I104" i="15"/>
  <c r="L104" i="15" s="1"/>
  <c r="R104" i="15" s="1"/>
  <c r="U104" i="15" s="1"/>
  <c r="H104" i="15"/>
  <c r="K104" i="15" s="1"/>
  <c r="N104" i="15" s="1"/>
  <c r="G104" i="15"/>
  <c r="F104" i="15"/>
  <c r="AF103" i="15"/>
  <c r="AE103" i="15"/>
  <c r="AH103" i="15" s="1"/>
  <c r="AK103" i="15" s="1"/>
  <c r="AN103" i="15" s="1"/>
  <c r="AR103" i="15" s="1"/>
  <c r="AV103" i="15" s="1"/>
  <c r="AZ103" i="15" s="1"/>
  <c r="BD103" i="15" s="1"/>
  <c r="BH103" i="15" s="1"/>
  <c r="BL103" i="15" s="1"/>
  <c r="BP103" i="15" s="1"/>
  <c r="BU103" i="15" s="1"/>
  <c r="AD103" i="15"/>
  <c r="AG103" i="15" s="1"/>
  <c r="AI103" i="15" s="1"/>
  <c r="H103" i="15"/>
  <c r="K103" i="15" s="1"/>
  <c r="N103" i="15" s="1"/>
  <c r="G103" i="15"/>
  <c r="J103" i="15" s="1"/>
  <c r="M103" i="15" s="1"/>
  <c r="S103" i="15" s="1"/>
  <c r="V103" i="15" s="1"/>
  <c r="Y103" i="15" s="1"/>
  <c r="F103" i="15"/>
  <c r="I103" i="15" s="1"/>
  <c r="L103" i="15" s="1"/>
  <c r="R103" i="15" s="1"/>
  <c r="U103" i="15" s="1"/>
  <c r="AH102" i="15"/>
  <c r="AK102" i="15" s="1"/>
  <c r="AN102" i="15" s="1"/>
  <c r="AR102" i="15" s="1"/>
  <c r="AV102" i="15" s="1"/>
  <c r="AZ102" i="15" s="1"/>
  <c r="BD102" i="15" s="1"/>
  <c r="BH102" i="15" s="1"/>
  <c r="BL102" i="15" s="1"/>
  <c r="BP102" i="15" s="1"/>
  <c r="BU102" i="15" s="1"/>
  <c r="AE102" i="15"/>
  <c r="AD102" i="15"/>
  <c r="AF102" i="15" s="1"/>
  <c r="H102" i="15"/>
  <c r="K102" i="15" s="1"/>
  <c r="N102" i="15" s="1"/>
  <c r="G102" i="15"/>
  <c r="J102" i="15" s="1"/>
  <c r="M102" i="15" s="1"/>
  <c r="S102" i="15" s="1"/>
  <c r="V102" i="15" s="1"/>
  <c r="Y102" i="15" s="1"/>
  <c r="F102" i="15"/>
  <c r="I102" i="15" s="1"/>
  <c r="L102" i="15" s="1"/>
  <c r="R102" i="15" s="1"/>
  <c r="AH101" i="15"/>
  <c r="AK101" i="15" s="1"/>
  <c r="AN101" i="15" s="1"/>
  <c r="AR101" i="15" s="1"/>
  <c r="AV101" i="15" s="1"/>
  <c r="AZ101" i="15" s="1"/>
  <c r="BD101" i="15" s="1"/>
  <c r="BH101" i="15" s="1"/>
  <c r="BL101" i="15" s="1"/>
  <c r="BP101" i="15" s="1"/>
  <c r="BU101" i="15" s="1"/>
  <c r="AE101" i="15"/>
  <c r="AD101" i="15"/>
  <c r="H101" i="15"/>
  <c r="K101" i="15" s="1"/>
  <c r="N101" i="15" s="1"/>
  <c r="G101" i="15"/>
  <c r="J101" i="15" s="1"/>
  <c r="M101" i="15" s="1"/>
  <c r="S101" i="15" s="1"/>
  <c r="V101" i="15" s="1"/>
  <c r="Y101" i="15" s="1"/>
  <c r="F101" i="15"/>
  <c r="I101" i="15" s="1"/>
  <c r="L101" i="15" s="1"/>
  <c r="R101" i="15" s="1"/>
  <c r="U101" i="15" s="1"/>
  <c r="BU100" i="15"/>
  <c r="BT100" i="15"/>
  <c r="AE99" i="15"/>
  <c r="AH99" i="15" s="1"/>
  <c r="AK99" i="15" s="1"/>
  <c r="AN99" i="15" s="1"/>
  <c r="AR99" i="15" s="1"/>
  <c r="AV99" i="15" s="1"/>
  <c r="AZ99" i="15" s="1"/>
  <c r="BD99" i="15" s="1"/>
  <c r="BH99" i="15" s="1"/>
  <c r="BL99" i="15" s="1"/>
  <c r="BP99" i="15" s="1"/>
  <c r="BU99" i="15" s="1"/>
  <c r="AD99" i="15"/>
  <c r="AF99" i="15" s="1"/>
  <c r="H99" i="15"/>
  <c r="K99" i="15" s="1"/>
  <c r="N99" i="15" s="1"/>
  <c r="G99" i="15"/>
  <c r="J99" i="15" s="1"/>
  <c r="M99" i="15" s="1"/>
  <c r="S99" i="15" s="1"/>
  <c r="V99" i="15" s="1"/>
  <c r="Y99" i="15" s="1"/>
  <c r="F99" i="15"/>
  <c r="I99" i="15" s="1"/>
  <c r="L99" i="15" s="1"/>
  <c r="R99" i="15" s="1"/>
  <c r="AE98" i="15"/>
  <c r="AH98" i="15" s="1"/>
  <c r="AK98" i="15" s="1"/>
  <c r="AN98" i="15" s="1"/>
  <c r="AR98" i="15" s="1"/>
  <c r="AV98" i="15" s="1"/>
  <c r="AZ98" i="15" s="1"/>
  <c r="BD98" i="15" s="1"/>
  <c r="BH98" i="15" s="1"/>
  <c r="BL98" i="15" s="1"/>
  <c r="BP98" i="15" s="1"/>
  <c r="BU98" i="15" s="1"/>
  <c r="AD98" i="15"/>
  <c r="H98" i="15"/>
  <c r="K98" i="15" s="1"/>
  <c r="N98" i="15" s="1"/>
  <c r="G98" i="15"/>
  <c r="J98" i="15" s="1"/>
  <c r="M98" i="15" s="1"/>
  <c r="S98" i="15" s="1"/>
  <c r="V98" i="15" s="1"/>
  <c r="Y98" i="15" s="1"/>
  <c r="F98" i="15"/>
  <c r="I98" i="15" s="1"/>
  <c r="L98" i="15" s="1"/>
  <c r="R98" i="15" s="1"/>
  <c r="AE97" i="15"/>
  <c r="AH97" i="15" s="1"/>
  <c r="AK97" i="15" s="1"/>
  <c r="AN97" i="15" s="1"/>
  <c r="AR97" i="15" s="1"/>
  <c r="AV97" i="15" s="1"/>
  <c r="AZ97" i="15" s="1"/>
  <c r="BD97" i="15" s="1"/>
  <c r="BH97" i="15" s="1"/>
  <c r="BL97" i="15" s="1"/>
  <c r="BP97" i="15" s="1"/>
  <c r="BU97" i="15" s="1"/>
  <c r="AD97" i="15"/>
  <c r="AG97" i="15" s="1"/>
  <c r="AJ97" i="15" s="1"/>
  <c r="M97" i="15"/>
  <c r="S97" i="15" s="1"/>
  <c r="V97" i="15" s="1"/>
  <c r="Y97" i="15" s="1"/>
  <c r="J97" i="15"/>
  <c r="H97" i="15"/>
  <c r="K97" i="15" s="1"/>
  <c r="N97" i="15" s="1"/>
  <c r="G97" i="15"/>
  <c r="F97" i="15"/>
  <c r="I97" i="15" s="1"/>
  <c r="L97" i="15" s="1"/>
  <c r="R97" i="15" s="1"/>
  <c r="AG96" i="15"/>
  <c r="AJ96" i="15" s="1"/>
  <c r="AF96" i="15"/>
  <c r="AE96" i="15"/>
  <c r="AH96" i="15" s="1"/>
  <c r="AK96" i="15" s="1"/>
  <c r="AN96" i="15" s="1"/>
  <c r="AR96" i="15" s="1"/>
  <c r="AV96" i="15" s="1"/>
  <c r="AZ96" i="15" s="1"/>
  <c r="BD96" i="15" s="1"/>
  <c r="BH96" i="15" s="1"/>
  <c r="BL96" i="15" s="1"/>
  <c r="BP96" i="15" s="1"/>
  <c r="BU96" i="15" s="1"/>
  <c r="AD96" i="15"/>
  <c r="K96" i="15"/>
  <c r="N96" i="15" s="1"/>
  <c r="H96" i="15"/>
  <c r="G96" i="15"/>
  <c r="J96" i="15" s="1"/>
  <c r="M96" i="15" s="1"/>
  <c r="S96" i="15" s="1"/>
  <c r="V96" i="15" s="1"/>
  <c r="Y96" i="15" s="1"/>
  <c r="F96" i="15"/>
  <c r="I96" i="15" s="1"/>
  <c r="L96" i="15" s="1"/>
  <c r="R96" i="15" s="1"/>
  <c r="BU95" i="15"/>
  <c r="BT95" i="15"/>
  <c r="AE94" i="15"/>
  <c r="AH94" i="15" s="1"/>
  <c r="AK94" i="15" s="1"/>
  <c r="AN94" i="15" s="1"/>
  <c r="AR94" i="15" s="1"/>
  <c r="AV94" i="15" s="1"/>
  <c r="AZ94" i="15" s="1"/>
  <c r="BD94" i="15" s="1"/>
  <c r="BH94" i="15" s="1"/>
  <c r="BL94" i="15" s="1"/>
  <c r="BP94" i="15" s="1"/>
  <c r="BU94" i="15" s="1"/>
  <c r="AD94" i="15"/>
  <c r="AG94" i="15" s="1"/>
  <c r="AI94" i="15" s="1"/>
  <c r="H94" i="15"/>
  <c r="K94" i="15" s="1"/>
  <c r="N94" i="15" s="1"/>
  <c r="G94" i="15"/>
  <c r="J94" i="15" s="1"/>
  <c r="M94" i="15" s="1"/>
  <c r="S94" i="15" s="1"/>
  <c r="V94" i="15" s="1"/>
  <c r="Y94" i="15" s="1"/>
  <c r="F94" i="15"/>
  <c r="I94" i="15" s="1"/>
  <c r="L94" i="15" s="1"/>
  <c r="R94" i="15" s="1"/>
  <c r="U94" i="15" s="1"/>
  <c r="AG93" i="15"/>
  <c r="AI93" i="15" s="1"/>
  <c r="AE93" i="15"/>
  <c r="AH93" i="15" s="1"/>
  <c r="AK93" i="15" s="1"/>
  <c r="AN93" i="15" s="1"/>
  <c r="AR93" i="15" s="1"/>
  <c r="AV93" i="15" s="1"/>
  <c r="AZ93" i="15" s="1"/>
  <c r="BD93" i="15" s="1"/>
  <c r="BH93" i="15" s="1"/>
  <c r="BL93" i="15" s="1"/>
  <c r="BP93" i="15" s="1"/>
  <c r="BU93" i="15" s="1"/>
  <c r="AD93" i="15"/>
  <c r="R93" i="15"/>
  <c r="K93" i="15"/>
  <c r="N93" i="15" s="1"/>
  <c r="H93" i="15"/>
  <c r="G93" i="15"/>
  <c r="J93" i="15" s="1"/>
  <c r="M93" i="15" s="1"/>
  <c r="S93" i="15" s="1"/>
  <c r="V93" i="15" s="1"/>
  <c r="Y93" i="15" s="1"/>
  <c r="F93" i="15"/>
  <c r="I93" i="15" s="1"/>
  <c r="L93" i="15" s="1"/>
  <c r="AH92" i="15"/>
  <c r="AK92" i="15" s="1"/>
  <c r="AN92" i="15" s="1"/>
  <c r="AR92" i="15" s="1"/>
  <c r="AV92" i="15" s="1"/>
  <c r="AZ92" i="15" s="1"/>
  <c r="BD92" i="15" s="1"/>
  <c r="BH92" i="15" s="1"/>
  <c r="BL92" i="15" s="1"/>
  <c r="BP92" i="15" s="1"/>
  <c r="BU92" i="15" s="1"/>
  <c r="AE92" i="15"/>
  <c r="AD92" i="15"/>
  <c r="AF92" i="15" s="1"/>
  <c r="H92" i="15"/>
  <c r="K92" i="15" s="1"/>
  <c r="N92" i="15" s="1"/>
  <c r="G92" i="15"/>
  <c r="J92" i="15" s="1"/>
  <c r="M92" i="15" s="1"/>
  <c r="S92" i="15" s="1"/>
  <c r="V92" i="15" s="1"/>
  <c r="Y92" i="15" s="1"/>
  <c r="F92" i="15"/>
  <c r="I92" i="15" s="1"/>
  <c r="L92" i="15" s="1"/>
  <c r="R92" i="15" s="1"/>
  <c r="AE91" i="15"/>
  <c r="AH91" i="15" s="1"/>
  <c r="AK91" i="15" s="1"/>
  <c r="AN91" i="15" s="1"/>
  <c r="AR91" i="15" s="1"/>
  <c r="AV91" i="15" s="1"/>
  <c r="AZ91" i="15" s="1"/>
  <c r="BD91" i="15" s="1"/>
  <c r="BH91" i="15" s="1"/>
  <c r="BL91" i="15" s="1"/>
  <c r="BP91" i="15" s="1"/>
  <c r="BU91" i="15" s="1"/>
  <c r="AD91" i="15"/>
  <c r="I91" i="15"/>
  <c r="L91" i="15" s="1"/>
  <c r="R91" i="15" s="1"/>
  <c r="U91" i="15" s="1"/>
  <c r="X91" i="15" s="1"/>
  <c r="H91" i="15"/>
  <c r="K91" i="15" s="1"/>
  <c r="N91" i="15" s="1"/>
  <c r="G91" i="15"/>
  <c r="J91" i="15" s="1"/>
  <c r="M91" i="15" s="1"/>
  <c r="S91" i="15" s="1"/>
  <c r="V91" i="15" s="1"/>
  <c r="Y91" i="15" s="1"/>
  <c r="F91" i="15"/>
  <c r="AE90" i="15"/>
  <c r="AH90" i="15" s="1"/>
  <c r="AK90" i="15" s="1"/>
  <c r="AN90" i="15" s="1"/>
  <c r="AR90" i="15" s="1"/>
  <c r="AV90" i="15" s="1"/>
  <c r="AZ90" i="15" s="1"/>
  <c r="BD90" i="15" s="1"/>
  <c r="BH90" i="15" s="1"/>
  <c r="BL90" i="15" s="1"/>
  <c r="BP90" i="15" s="1"/>
  <c r="BU90" i="15" s="1"/>
  <c r="AD90" i="15"/>
  <c r="AG90" i="15" s="1"/>
  <c r="J90" i="15"/>
  <c r="M90" i="15" s="1"/>
  <c r="S90" i="15" s="1"/>
  <c r="V90" i="15" s="1"/>
  <c r="Y90" i="15" s="1"/>
  <c r="I90" i="15"/>
  <c r="L90" i="15" s="1"/>
  <c r="R90" i="15" s="1"/>
  <c r="H90" i="15"/>
  <c r="K90" i="15" s="1"/>
  <c r="N90" i="15" s="1"/>
  <c r="G90" i="15"/>
  <c r="F90" i="15"/>
  <c r="AF89" i="15"/>
  <c r="AE89" i="15"/>
  <c r="AH89" i="15" s="1"/>
  <c r="AK89" i="15" s="1"/>
  <c r="AN89" i="15" s="1"/>
  <c r="AR89" i="15" s="1"/>
  <c r="AV89" i="15" s="1"/>
  <c r="AZ89" i="15" s="1"/>
  <c r="BD89" i="15" s="1"/>
  <c r="BH89" i="15" s="1"/>
  <c r="BL89" i="15" s="1"/>
  <c r="BP89" i="15" s="1"/>
  <c r="BU89" i="15" s="1"/>
  <c r="AD89" i="15"/>
  <c r="AG89" i="15" s="1"/>
  <c r="AI89" i="15" s="1"/>
  <c r="H89" i="15"/>
  <c r="K89" i="15" s="1"/>
  <c r="N89" i="15" s="1"/>
  <c r="G89" i="15"/>
  <c r="J89" i="15" s="1"/>
  <c r="M89" i="15" s="1"/>
  <c r="S89" i="15" s="1"/>
  <c r="V89" i="15" s="1"/>
  <c r="Y89" i="15" s="1"/>
  <c r="F89" i="15"/>
  <c r="I89" i="15" s="1"/>
  <c r="L89" i="15" s="1"/>
  <c r="R89" i="15" s="1"/>
  <c r="U89" i="15" s="1"/>
  <c r="AH88" i="15"/>
  <c r="AK88" i="15" s="1"/>
  <c r="AN88" i="15" s="1"/>
  <c r="AR88" i="15" s="1"/>
  <c r="AV88" i="15" s="1"/>
  <c r="AZ88" i="15" s="1"/>
  <c r="BD88" i="15" s="1"/>
  <c r="BH88" i="15" s="1"/>
  <c r="BL88" i="15" s="1"/>
  <c r="BP88" i="15" s="1"/>
  <c r="BU88" i="15" s="1"/>
  <c r="AE88" i="15"/>
  <c r="AD88" i="15"/>
  <c r="AF88" i="15" s="1"/>
  <c r="H88" i="15"/>
  <c r="K88" i="15" s="1"/>
  <c r="N88" i="15" s="1"/>
  <c r="G88" i="15"/>
  <c r="J88" i="15" s="1"/>
  <c r="M88" i="15" s="1"/>
  <c r="S88" i="15" s="1"/>
  <c r="V88" i="15" s="1"/>
  <c r="Y88" i="15" s="1"/>
  <c r="F88" i="15"/>
  <c r="I88" i="15" s="1"/>
  <c r="L88" i="15" s="1"/>
  <c r="R88" i="15" s="1"/>
  <c r="AH87" i="15"/>
  <c r="AK87" i="15" s="1"/>
  <c r="AN87" i="15" s="1"/>
  <c r="AR87" i="15" s="1"/>
  <c r="AV87" i="15" s="1"/>
  <c r="AZ87" i="15" s="1"/>
  <c r="BD87" i="15" s="1"/>
  <c r="BH87" i="15" s="1"/>
  <c r="BL87" i="15" s="1"/>
  <c r="BP87" i="15" s="1"/>
  <c r="BU87" i="15" s="1"/>
  <c r="AE87" i="15"/>
  <c r="AD87" i="15"/>
  <c r="H87" i="15"/>
  <c r="K87" i="15" s="1"/>
  <c r="N87" i="15" s="1"/>
  <c r="G87" i="15"/>
  <c r="J87" i="15" s="1"/>
  <c r="M87" i="15" s="1"/>
  <c r="S87" i="15" s="1"/>
  <c r="V87" i="15" s="1"/>
  <c r="Y87" i="15" s="1"/>
  <c r="F87" i="15"/>
  <c r="I87" i="15" s="1"/>
  <c r="L87" i="15" s="1"/>
  <c r="R87" i="15" s="1"/>
  <c r="U87" i="15" s="1"/>
  <c r="AE86" i="15"/>
  <c r="AH86" i="15" s="1"/>
  <c r="AK86" i="15" s="1"/>
  <c r="AN86" i="15" s="1"/>
  <c r="AR86" i="15" s="1"/>
  <c r="AV86" i="15" s="1"/>
  <c r="AZ86" i="15" s="1"/>
  <c r="BD86" i="15" s="1"/>
  <c r="BH86" i="15" s="1"/>
  <c r="BL86" i="15" s="1"/>
  <c r="BP86" i="15" s="1"/>
  <c r="BU86" i="15" s="1"/>
  <c r="AD86" i="15"/>
  <c r="AG86" i="15" s="1"/>
  <c r="AI86" i="15" s="1"/>
  <c r="H86" i="15"/>
  <c r="K86" i="15" s="1"/>
  <c r="N86" i="15" s="1"/>
  <c r="G86" i="15"/>
  <c r="J86" i="15" s="1"/>
  <c r="M86" i="15" s="1"/>
  <c r="S86" i="15" s="1"/>
  <c r="V86" i="15" s="1"/>
  <c r="Y86" i="15" s="1"/>
  <c r="F86" i="15"/>
  <c r="I86" i="15" s="1"/>
  <c r="L86" i="15" s="1"/>
  <c r="R86" i="15" s="1"/>
  <c r="U86" i="15" s="1"/>
  <c r="AG85" i="15"/>
  <c r="AI85" i="15" s="1"/>
  <c r="AF85" i="15"/>
  <c r="AE85" i="15"/>
  <c r="AH85" i="15" s="1"/>
  <c r="AK85" i="15" s="1"/>
  <c r="AN85" i="15" s="1"/>
  <c r="AR85" i="15" s="1"/>
  <c r="AV85" i="15" s="1"/>
  <c r="AZ85" i="15" s="1"/>
  <c r="BD85" i="15" s="1"/>
  <c r="BH85" i="15" s="1"/>
  <c r="BL85" i="15" s="1"/>
  <c r="BP85" i="15" s="1"/>
  <c r="BU85" i="15" s="1"/>
  <c r="AD85" i="15"/>
  <c r="R85" i="15"/>
  <c r="U85" i="15" s="1"/>
  <c r="K85" i="15"/>
  <c r="N85" i="15" s="1"/>
  <c r="H85" i="15"/>
  <c r="G85" i="15"/>
  <c r="J85" i="15" s="1"/>
  <c r="M85" i="15" s="1"/>
  <c r="S85" i="15" s="1"/>
  <c r="V85" i="15" s="1"/>
  <c r="Y85" i="15" s="1"/>
  <c r="F85" i="15"/>
  <c r="I85" i="15" s="1"/>
  <c r="L85" i="15" s="1"/>
  <c r="BU84" i="15"/>
  <c r="BT84" i="15"/>
  <c r="AN83" i="15"/>
  <c r="AR83" i="15" s="1"/>
  <c r="AV83" i="15" s="1"/>
  <c r="AZ83" i="15" s="1"/>
  <c r="BD83" i="15" s="1"/>
  <c r="BH83" i="15" s="1"/>
  <c r="BL83" i="15" s="1"/>
  <c r="BP83" i="15" s="1"/>
  <c r="BU83" i="15" s="1"/>
  <c r="AE83" i="15"/>
  <c r="AH83" i="15" s="1"/>
  <c r="AK83" i="15" s="1"/>
  <c r="AD83" i="15"/>
  <c r="AG83" i="15" s="1"/>
  <c r="AJ83" i="15" s="1"/>
  <c r="J83" i="15"/>
  <c r="M83" i="15" s="1"/>
  <c r="S83" i="15" s="1"/>
  <c r="V83" i="15" s="1"/>
  <c r="Y83" i="15" s="1"/>
  <c r="H83" i="15"/>
  <c r="K83" i="15" s="1"/>
  <c r="N83" i="15" s="1"/>
  <c r="G83" i="15"/>
  <c r="F83" i="15"/>
  <c r="I83" i="15" s="1"/>
  <c r="L83" i="15" s="1"/>
  <c r="R83" i="15" s="1"/>
  <c r="AG82" i="15"/>
  <c r="AJ82" i="15" s="1"/>
  <c r="AF82" i="15"/>
  <c r="AE82" i="15"/>
  <c r="AH82" i="15" s="1"/>
  <c r="AK82" i="15" s="1"/>
  <c r="AN82" i="15" s="1"/>
  <c r="AR82" i="15" s="1"/>
  <c r="AV82" i="15" s="1"/>
  <c r="AZ82" i="15" s="1"/>
  <c r="BD82" i="15" s="1"/>
  <c r="BH82" i="15" s="1"/>
  <c r="BL82" i="15" s="1"/>
  <c r="BP82" i="15" s="1"/>
  <c r="BU82" i="15" s="1"/>
  <c r="AD82" i="15"/>
  <c r="J82" i="15"/>
  <c r="M82" i="15" s="1"/>
  <c r="S82" i="15" s="1"/>
  <c r="V82" i="15" s="1"/>
  <c r="Y82" i="15" s="1"/>
  <c r="H82" i="15"/>
  <c r="K82" i="15" s="1"/>
  <c r="N82" i="15" s="1"/>
  <c r="G82" i="15"/>
  <c r="F82" i="15"/>
  <c r="I82" i="15" s="1"/>
  <c r="L82" i="15" s="1"/>
  <c r="R82" i="15" s="1"/>
  <c r="AG81" i="15"/>
  <c r="AE81" i="15"/>
  <c r="AH81" i="15" s="1"/>
  <c r="AK81" i="15" s="1"/>
  <c r="AN81" i="15" s="1"/>
  <c r="AR81" i="15" s="1"/>
  <c r="AV81" i="15" s="1"/>
  <c r="AZ81" i="15" s="1"/>
  <c r="BD81" i="15" s="1"/>
  <c r="BH81" i="15" s="1"/>
  <c r="BL81" i="15" s="1"/>
  <c r="BP81" i="15" s="1"/>
  <c r="BU81" i="15" s="1"/>
  <c r="AD81" i="15"/>
  <c r="K81" i="15"/>
  <c r="N81" i="15" s="1"/>
  <c r="H81" i="15"/>
  <c r="G81" i="15"/>
  <c r="J81" i="15" s="1"/>
  <c r="M81" i="15" s="1"/>
  <c r="S81" i="15" s="1"/>
  <c r="V81" i="15" s="1"/>
  <c r="Y81" i="15" s="1"/>
  <c r="F81" i="15"/>
  <c r="I81" i="15" s="1"/>
  <c r="L81" i="15" s="1"/>
  <c r="R81" i="15" s="1"/>
  <c r="AE80" i="15"/>
  <c r="AH80" i="15" s="1"/>
  <c r="AK80" i="15" s="1"/>
  <c r="AN80" i="15" s="1"/>
  <c r="AR80" i="15" s="1"/>
  <c r="AV80" i="15" s="1"/>
  <c r="AZ80" i="15" s="1"/>
  <c r="BD80" i="15" s="1"/>
  <c r="BH80" i="15" s="1"/>
  <c r="BL80" i="15" s="1"/>
  <c r="BP80" i="15" s="1"/>
  <c r="BU80" i="15" s="1"/>
  <c r="AD80" i="15"/>
  <c r="I80" i="15"/>
  <c r="L80" i="15" s="1"/>
  <c r="R80" i="15" s="1"/>
  <c r="H80" i="15"/>
  <c r="K80" i="15" s="1"/>
  <c r="N80" i="15" s="1"/>
  <c r="G80" i="15"/>
  <c r="J80" i="15" s="1"/>
  <c r="M80" i="15" s="1"/>
  <c r="S80" i="15" s="1"/>
  <c r="V80" i="15" s="1"/>
  <c r="Y80" i="15" s="1"/>
  <c r="F80" i="15"/>
  <c r="AF79" i="15"/>
  <c r="AE79" i="15"/>
  <c r="AH79" i="15" s="1"/>
  <c r="AK79" i="15" s="1"/>
  <c r="AN79" i="15" s="1"/>
  <c r="AR79" i="15" s="1"/>
  <c r="AV79" i="15" s="1"/>
  <c r="AZ79" i="15" s="1"/>
  <c r="BD79" i="15" s="1"/>
  <c r="BH79" i="15" s="1"/>
  <c r="BL79" i="15" s="1"/>
  <c r="BP79" i="15" s="1"/>
  <c r="BU79" i="15" s="1"/>
  <c r="AD79" i="15"/>
  <c r="AG79" i="15" s="1"/>
  <c r="AJ79" i="15" s="1"/>
  <c r="J79" i="15"/>
  <c r="M79" i="15" s="1"/>
  <c r="S79" i="15" s="1"/>
  <c r="V79" i="15" s="1"/>
  <c r="Y79" i="15" s="1"/>
  <c r="H79" i="15"/>
  <c r="K79" i="15" s="1"/>
  <c r="N79" i="15" s="1"/>
  <c r="G79" i="15"/>
  <c r="F79" i="15"/>
  <c r="I79" i="15" s="1"/>
  <c r="L79" i="15" s="1"/>
  <c r="R79" i="15" s="1"/>
  <c r="AE78" i="15"/>
  <c r="AH78" i="15" s="1"/>
  <c r="AK78" i="15" s="1"/>
  <c r="AN78" i="15" s="1"/>
  <c r="AR78" i="15" s="1"/>
  <c r="AV78" i="15" s="1"/>
  <c r="AZ78" i="15" s="1"/>
  <c r="BD78" i="15" s="1"/>
  <c r="BH78" i="15" s="1"/>
  <c r="BL78" i="15" s="1"/>
  <c r="BP78" i="15" s="1"/>
  <c r="BU78" i="15" s="1"/>
  <c r="AD78" i="15"/>
  <c r="AF78" i="15" s="1"/>
  <c r="K78" i="15"/>
  <c r="N78" i="15" s="1"/>
  <c r="J78" i="15"/>
  <c r="M78" i="15" s="1"/>
  <c r="S78" i="15" s="1"/>
  <c r="V78" i="15" s="1"/>
  <c r="Y78" i="15" s="1"/>
  <c r="H78" i="15"/>
  <c r="G78" i="15"/>
  <c r="F78" i="15"/>
  <c r="I78" i="15" s="1"/>
  <c r="L78" i="15" s="1"/>
  <c r="R78" i="15" s="1"/>
  <c r="AH77" i="15"/>
  <c r="AK77" i="15" s="1"/>
  <c r="AN77" i="15" s="1"/>
  <c r="AR77" i="15" s="1"/>
  <c r="AV77" i="15" s="1"/>
  <c r="AZ77" i="15" s="1"/>
  <c r="BD77" i="15" s="1"/>
  <c r="BH77" i="15" s="1"/>
  <c r="BL77" i="15" s="1"/>
  <c r="BP77" i="15" s="1"/>
  <c r="BU77" i="15" s="1"/>
  <c r="AG77" i="15"/>
  <c r="AE77" i="15"/>
  <c r="AD77" i="15"/>
  <c r="AF77" i="15" s="1"/>
  <c r="K77" i="15"/>
  <c r="N77" i="15" s="1"/>
  <c r="H77" i="15"/>
  <c r="G77" i="15"/>
  <c r="J77" i="15" s="1"/>
  <c r="M77" i="15" s="1"/>
  <c r="S77" i="15" s="1"/>
  <c r="V77" i="15" s="1"/>
  <c r="Y77" i="15" s="1"/>
  <c r="F77" i="15"/>
  <c r="I77" i="15" s="1"/>
  <c r="L77" i="15" s="1"/>
  <c r="R77" i="15" s="1"/>
  <c r="AE76" i="15"/>
  <c r="AH76" i="15" s="1"/>
  <c r="AK76" i="15" s="1"/>
  <c r="AN76" i="15" s="1"/>
  <c r="AR76" i="15" s="1"/>
  <c r="AV76" i="15" s="1"/>
  <c r="AZ76" i="15" s="1"/>
  <c r="BD76" i="15" s="1"/>
  <c r="BH76" i="15" s="1"/>
  <c r="BL76" i="15" s="1"/>
  <c r="BP76" i="15" s="1"/>
  <c r="BU76" i="15" s="1"/>
  <c r="AD76" i="15"/>
  <c r="I76" i="15"/>
  <c r="L76" i="15" s="1"/>
  <c r="R76" i="15" s="1"/>
  <c r="H76" i="15"/>
  <c r="K76" i="15" s="1"/>
  <c r="N76" i="15" s="1"/>
  <c r="G76" i="15"/>
  <c r="J76" i="15" s="1"/>
  <c r="M76" i="15" s="1"/>
  <c r="S76" i="15" s="1"/>
  <c r="V76" i="15" s="1"/>
  <c r="Y76" i="15" s="1"/>
  <c r="F76" i="15"/>
  <c r="AN75" i="15"/>
  <c r="AR75" i="15" s="1"/>
  <c r="AV75" i="15" s="1"/>
  <c r="AZ75" i="15" s="1"/>
  <c r="BD75" i="15" s="1"/>
  <c r="BH75" i="15" s="1"/>
  <c r="BL75" i="15" s="1"/>
  <c r="BP75" i="15" s="1"/>
  <c r="BU75" i="15" s="1"/>
  <c r="AF75" i="15"/>
  <c r="AE75" i="15"/>
  <c r="AH75" i="15" s="1"/>
  <c r="AK75" i="15" s="1"/>
  <c r="AD75" i="15"/>
  <c r="AG75" i="15" s="1"/>
  <c r="AJ75" i="15" s="1"/>
  <c r="H75" i="15"/>
  <c r="K75" i="15" s="1"/>
  <c r="N75" i="15" s="1"/>
  <c r="G75" i="15"/>
  <c r="J75" i="15" s="1"/>
  <c r="M75" i="15" s="1"/>
  <c r="S75" i="15" s="1"/>
  <c r="V75" i="15" s="1"/>
  <c r="Y75" i="15" s="1"/>
  <c r="F75" i="15"/>
  <c r="I75" i="15" s="1"/>
  <c r="L75" i="15" s="1"/>
  <c r="R75" i="15" s="1"/>
  <c r="AF74" i="15"/>
  <c r="AE74" i="15"/>
  <c r="AH74" i="15" s="1"/>
  <c r="AK74" i="15" s="1"/>
  <c r="AN74" i="15" s="1"/>
  <c r="AR74" i="15" s="1"/>
  <c r="AV74" i="15" s="1"/>
  <c r="AZ74" i="15" s="1"/>
  <c r="BD74" i="15" s="1"/>
  <c r="BH74" i="15" s="1"/>
  <c r="BL74" i="15" s="1"/>
  <c r="BP74" i="15" s="1"/>
  <c r="BU74" i="15" s="1"/>
  <c r="AD74" i="15"/>
  <c r="AG74" i="15" s="1"/>
  <c r="AJ74" i="15" s="1"/>
  <c r="K74" i="15"/>
  <c r="N74" i="15" s="1"/>
  <c r="J74" i="15"/>
  <c r="M74" i="15" s="1"/>
  <c r="S74" i="15" s="1"/>
  <c r="V74" i="15" s="1"/>
  <c r="Y74" i="15" s="1"/>
  <c r="H74" i="15"/>
  <c r="G74" i="15"/>
  <c r="F74" i="15"/>
  <c r="I74" i="15" s="1"/>
  <c r="L74" i="15" s="1"/>
  <c r="R74" i="15" s="1"/>
  <c r="BU73" i="15"/>
  <c r="BT73" i="15"/>
  <c r="AE72" i="15"/>
  <c r="AH72" i="15" s="1"/>
  <c r="AK72" i="15" s="1"/>
  <c r="AN72" i="15" s="1"/>
  <c r="AR72" i="15" s="1"/>
  <c r="AV72" i="15" s="1"/>
  <c r="AZ72" i="15" s="1"/>
  <c r="BD72" i="15" s="1"/>
  <c r="BH72" i="15" s="1"/>
  <c r="BL72" i="15" s="1"/>
  <c r="BP72" i="15" s="1"/>
  <c r="BU72" i="15" s="1"/>
  <c r="AD72" i="15"/>
  <c r="AG72" i="15" s="1"/>
  <c r="AI72" i="15" s="1"/>
  <c r="J72" i="15"/>
  <c r="M72" i="15" s="1"/>
  <c r="S72" i="15" s="1"/>
  <c r="V72" i="15" s="1"/>
  <c r="Y72" i="15" s="1"/>
  <c r="H72" i="15"/>
  <c r="K72" i="15" s="1"/>
  <c r="N72" i="15" s="1"/>
  <c r="G72" i="15"/>
  <c r="F72" i="15"/>
  <c r="I72" i="15" s="1"/>
  <c r="L72" i="15" s="1"/>
  <c r="R72" i="15" s="1"/>
  <c r="U72" i="15" s="1"/>
  <c r="AE71" i="15"/>
  <c r="AH71" i="15" s="1"/>
  <c r="AK71" i="15" s="1"/>
  <c r="AN71" i="15" s="1"/>
  <c r="AR71" i="15" s="1"/>
  <c r="AV71" i="15" s="1"/>
  <c r="AZ71" i="15" s="1"/>
  <c r="BD71" i="15" s="1"/>
  <c r="BH71" i="15" s="1"/>
  <c r="BL71" i="15" s="1"/>
  <c r="BP71" i="15" s="1"/>
  <c r="BU71" i="15" s="1"/>
  <c r="AD71" i="15"/>
  <c r="AG71" i="15" s="1"/>
  <c r="AI71" i="15" s="1"/>
  <c r="H71" i="15"/>
  <c r="K71" i="15" s="1"/>
  <c r="N71" i="15" s="1"/>
  <c r="G71" i="15"/>
  <c r="J71" i="15" s="1"/>
  <c r="M71" i="15" s="1"/>
  <c r="S71" i="15" s="1"/>
  <c r="V71" i="15" s="1"/>
  <c r="Y71" i="15" s="1"/>
  <c r="F71" i="15"/>
  <c r="I71" i="15" s="1"/>
  <c r="L71" i="15" s="1"/>
  <c r="R71" i="15" s="1"/>
  <c r="AE70" i="15"/>
  <c r="AH70" i="15" s="1"/>
  <c r="AK70" i="15" s="1"/>
  <c r="AN70" i="15" s="1"/>
  <c r="AR70" i="15" s="1"/>
  <c r="AV70" i="15" s="1"/>
  <c r="AZ70" i="15" s="1"/>
  <c r="BD70" i="15" s="1"/>
  <c r="BH70" i="15" s="1"/>
  <c r="BL70" i="15" s="1"/>
  <c r="BP70" i="15" s="1"/>
  <c r="BU70" i="15" s="1"/>
  <c r="AD70" i="15"/>
  <c r="H70" i="15"/>
  <c r="K70" i="15" s="1"/>
  <c r="N70" i="15" s="1"/>
  <c r="G70" i="15"/>
  <c r="J70" i="15" s="1"/>
  <c r="M70" i="15" s="1"/>
  <c r="S70" i="15" s="1"/>
  <c r="V70" i="15" s="1"/>
  <c r="Y70" i="15" s="1"/>
  <c r="F70" i="15"/>
  <c r="I70" i="15" s="1"/>
  <c r="L70" i="15" s="1"/>
  <c r="R70" i="15" s="1"/>
  <c r="BU69" i="15"/>
  <c r="BT69" i="15"/>
  <c r="AF68" i="15"/>
  <c r="AE68" i="15"/>
  <c r="AH68" i="15" s="1"/>
  <c r="AK68" i="15" s="1"/>
  <c r="AN68" i="15" s="1"/>
  <c r="AR68" i="15" s="1"/>
  <c r="AV68" i="15" s="1"/>
  <c r="AZ68" i="15" s="1"/>
  <c r="BD68" i="15" s="1"/>
  <c r="BH68" i="15" s="1"/>
  <c r="BL68" i="15" s="1"/>
  <c r="BP68" i="15" s="1"/>
  <c r="BU68" i="15" s="1"/>
  <c r="AD68" i="15"/>
  <c r="AG68" i="15" s="1"/>
  <c r="AI68" i="15" s="1"/>
  <c r="H68" i="15"/>
  <c r="K68" i="15" s="1"/>
  <c r="N68" i="15" s="1"/>
  <c r="G68" i="15"/>
  <c r="J68" i="15" s="1"/>
  <c r="M68" i="15" s="1"/>
  <c r="S68" i="15" s="1"/>
  <c r="V68" i="15" s="1"/>
  <c r="Y68" i="15" s="1"/>
  <c r="F68" i="15"/>
  <c r="I68" i="15" s="1"/>
  <c r="L68" i="15" s="1"/>
  <c r="R68" i="15" s="1"/>
  <c r="AH67" i="15"/>
  <c r="AK67" i="15" s="1"/>
  <c r="AN67" i="15" s="1"/>
  <c r="AR67" i="15" s="1"/>
  <c r="AV67" i="15" s="1"/>
  <c r="AZ67" i="15" s="1"/>
  <c r="BD67" i="15" s="1"/>
  <c r="BH67" i="15" s="1"/>
  <c r="BL67" i="15" s="1"/>
  <c r="BP67" i="15" s="1"/>
  <c r="BU67" i="15" s="1"/>
  <c r="AE67" i="15"/>
  <c r="AD67" i="15"/>
  <c r="H67" i="15"/>
  <c r="K67" i="15" s="1"/>
  <c r="N67" i="15" s="1"/>
  <c r="G67" i="15"/>
  <c r="J67" i="15" s="1"/>
  <c r="M67" i="15" s="1"/>
  <c r="S67" i="15" s="1"/>
  <c r="V67" i="15" s="1"/>
  <c r="Y67" i="15" s="1"/>
  <c r="F67" i="15"/>
  <c r="I67" i="15" s="1"/>
  <c r="L67" i="15" s="1"/>
  <c r="R67" i="15" s="1"/>
  <c r="AH66" i="15"/>
  <c r="AK66" i="15" s="1"/>
  <c r="AN66" i="15" s="1"/>
  <c r="AR66" i="15" s="1"/>
  <c r="AV66" i="15" s="1"/>
  <c r="AZ66" i="15" s="1"/>
  <c r="BD66" i="15" s="1"/>
  <c r="BH66" i="15" s="1"/>
  <c r="BL66" i="15" s="1"/>
  <c r="BP66" i="15" s="1"/>
  <c r="BU66" i="15" s="1"/>
  <c r="AE66" i="15"/>
  <c r="AD66" i="15"/>
  <c r="H66" i="15"/>
  <c r="K66" i="15" s="1"/>
  <c r="N66" i="15" s="1"/>
  <c r="G66" i="15"/>
  <c r="J66" i="15" s="1"/>
  <c r="M66" i="15" s="1"/>
  <c r="S66" i="15" s="1"/>
  <c r="V66" i="15" s="1"/>
  <c r="Y66" i="15" s="1"/>
  <c r="F66" i="15"/>
  <c r="I66" i="15" s="1"/>
  <c r="L66" i="15" s="1"/>
  <c r="R66" i="15" s="1"/>
  <c r="U66" i="15" s="1"/>
  <c r="AE65" i="15"/>
  <c r="AH65" i="15" s="1"/>
  <c r="AK65" i="15" s="1"/>
  <c r="AN65" i="15" s="1"/>
  <c r="AR65" i="15" s="1"/>
  <c r="AV65" i="15" s="1"/>
  <c r="AZ65" i="15" s="1"/>
  <c r="BD65" i="15" s="1"/>
  <c r="BH65" i="15" s="1"/>
  <c r="BL65" i="15" s="1"/>
  <c r="BP65" i="15" s="1"/>
  <c r="BU65" i="15" s="1"/>
  <c r="AD65" i="15"/>
  <c r="AG65" i="15" s="1"/>
  <c r="AI65" i="15" s="1"/>
  <c r="H65" i="15"/>
  <c r="K65" i="15" s="1"/>
  <c r="N65" i="15" s="1"/>
  <c r="G65" i="15"/>
  <c r="J65" i="15" s="1"/>
  <c r="M65" i="15" s="1"/>
  <c r="S65" i="15" s="1"/>
  <c r="V65" i="15" s="1"/>
  <c r="Y65" i="15" s="1"/>
  <c r="F65" i="15"/>
  <c r="I65" i="15" s="1"/>
  <c r="L65" i="15" s="1"/>
  <c r="R65" i="15" s="1"/>
  <c r="U65" i="15" s="1"/>
  <c r="AG64" i="15"/>
  <c r="AI64" i="15" s="1"/>
  <c r="AF64" i="15"/>
  <c r="AE64" i="15"/>
  <c r="AH64" i="15" s="1"/>
  <c r="AK64" i="15" s="1"/>
  <c r="AN64" i="15" s="1"/>
  <c r="AR64" i="15" s="1"/>
  <c r="AV64" i="15" s="1"/>
  <c r="AZ64" i="15" s="1"/>
  <c r="BD64" i="15" s="1"/>
  <c r="BH64" i="15" s="1"/>
  <c r="BL64" i="15" s="1"/>
  <c r="BP64" i="15" s="1"/>
  <c r="BU64" i="15" s="1"/>
  <c r="AD64" i="15"/>
  <c r="N64" i="15"/>
  <c r="K64" i="15"/>
  <c r="I64" i="15"/>
  <c r="L64" i="15" s="1"/>
  <c r="R64" i="15" s="1"/>
  <c r="H64" i="15"/>
  <c r="G64" i="15"/>
  <c r="J64" i="15" s="1"/>
  <c r="M64" i="15" s="1"/>
  <c r="S64" i="15" s="1"/>
  <c r="V64" i="15" s="1"/>
  <c r="Y64" i="15" s="1"/>
  <c r="F64" i="15"/>
  <c r="BU63" i="15"/>
  <c r="BT63" i="15"/>
  <c r="AH62" i="15"/>
  <c r="AK62" i="15" s="1"/>
  <c r="AN62" i="15" s="1"/>
  <c r="AR62" i="15" s="1"/>
  <c r="AV62" i="15" s="1"/>
  <c r="AZ62" i="15" s="1"/>
  <c r="BD62" i="15" s="1"/>
  <c r="BH62" i="15" s="1"/>
  <c r="BL62" i="15" s="1"/>
  <c r="BP62" i="15" s="1"/>
  <c r="BU62" i="15" s="1"/>
  <c r="AE62" i="15"/>
  <c r="AD62" i="15"/>
  <c r="AG62" i="15" s="1"/>
  <c r="J62" i="15"/>
  <c r="M62" i="15" s="1"/>
  <c r="S62" i="15" s="1"/>
  <c r="V62" i="15" s="1"/>
  <c r="Y62" i="15" s="1"/>
  <c r="H62" i="15"/>
  <c r="K62" i="15" s="1"/>
  <c r="N62" i="15" s="1"/>
  <c r="G62" i="15"/>
  <c r="F62" i="15"/>
  <c r="I62" i="15" s="1"/>
  <c r="L62" i="15" s="1"/>
  <c r="R62" i="15" s="1"/>
  <c r="AE61" i="15"/>
  <c r="AH61" i="15" s="1"/>
  <c r="AK61" i="15" s="1"/>
  <c r="AN61" i="15" s="1"/>
  <c r="AR61" i="15" s="1"/>
  <c r="AV61" i="15" s="1"/>
  <c r="AZ61" i="15" s="1"/>
  <c r="BD61" i="15" s="1"/>
  <c r="BH61" i="15" s="1"/>
  <c r="BL61" i="15" s="1"/>
  <c r="BP61" i="15" s="1"/>
  <c r="BU61" i="15" s="1"/>
  <c r="AD61" i="15"/>
  <c r="AG61" i="15" s="1"/>
  <c r="I61" i="15"/>
  <c r="L61" i="15" s="1"/>
  <c r="R61" i="15" s="1"/>
  <c r="H61" i="15"/>
  <c r="K61" i="15" s="1"/>
  <c r="N61" i="15" s="1"/>
  <c r="G61" i="15"/>
  <c r="J61" i="15" s="1"/>
  <c r="M61" i="15" s="1"/>
  <c r="S61" i="15" s="1"/>
  <c r="V61" i="15" s="1"/>
  <c r="Y61" i="15" s="1"/>
  <c r="F61" i="15"/>
  <c r="BU60" i="15"/>
  <c r="BT60" i="15"/>
  <c r="R60" i="15"/>
  <c r="AG59" i="15"/>
  <c r="AJ59" i="15" s="1"/>
  <c r="AM59" i="15" s="1"/>
  <c r="AE59" i="15"/>
  <c r="AH59" i="15" s="1"/>
  <c r="AD59" i="15"/>
  <c r="J59" i="15"/>
  <c r="M59" i="15" s="1"/>
  <c r="S59" i="15" s="1"/>
  <c r="V59" i="15" s="1"/>
  <c r="Y59" i="15" s="1"/>
  <c r="H59" i="15"/>
  <c r="K59" i="15" s="1"/>
  <c r="N59" i="15" s="1"/>
  <c r="G59" i="15"/>
  <c r="F59" i="15"/>
  <c r="I59" i="15" s="1"/>
  <c r="L59" i="15" s="1"/>
  <c r="R59" i="15" s="1"/>
  <c r="AH58" i="15"/>
  <c r="AK58" i="15" s="1"/>
  <c r="AN58" i="15" s="1"/>
  <c r="AR58" i="15" s="1"/>
  <c r="AV58" i="15" s="1"/>
  <c r="AZ58" i="15" s="1"/>
  <c r="BD58" i="15" s="1"/>
  <c r="BH58" i="15" s="1"/>
  <c r="BL58" i="15" s="1"/>
  <c r="BP58" i="15" s="1"/>
  <c r="BU58" i="15" s="1"/>
  <c r="AE58" i="15"/>
  <c r="AD58" i="15"/>
  <c r="AF58" i="15" s="1"/>
  <c r="L58" i="15"/>
  <c r="R58" i="15" s="1"/>
  <c r="H58" i="15"/>
  <c r="K58" i="15" s="1"/>
  <c r="N58" i="15" s="1"/>
  <c r="G58" i="15"/>
  <c r="J58" i="15" s="1"/>
  <c r="M58" i="15" s="1"/>
  <c r="S58" i="15" s="1"/>
  <c r="V58" i="15" s="1"/>
  <c r="Y58" i="15" s="1"/>
  <c r="F58" i="15"/>
  <c r="I58" i="15" s="1"/>
  <c r="AH57" i="15"/>
  <c r="AK57" i="15" s="1"/>
  <c r="AN57" i="15" s="1"/>
  <c r="AR57" i="15" s="1"/>
  <c r="AV57" i="15" s="1"/>
  <c r="AZ57" i="15" s="1"/>
  <c r="BD57" i="15" s="1"/>
  <c r="BH57" i="15" s="1"/>
  <c r="BL57" i="15" s="1"/>
  <c r="BP57" i="15" s="1"/>
  <c r="BU57" i="15" s="1"/>
  <c r="AE57" i="15"/>
  <c r="AD57" i="15"/>
  <c r="AF57" i="15" s="1"/>
  <c r="H57" i="15"/>
  <c r="K57" i="15" s="1"/>
  <c r="N57" i="15" s="1"/>
  <c r="G57" i="15"/>
  <c r="J57" i="15" s="1"/>
  <c r="M57" i="15" s="1"/>
  <c r="S57" i="15" s="1"/>
  <c r="V57" i="15" s="1"/>
  <c r="Y57" i="15" s="1"/>
  <c r="F57" i="15"/>
  <c r="I57" i="15" s="1"/>
  <c r="L57" i="15" s="1"/>
  <c r="R57" i="15" s="1"/>
  <c r="AE56" i="15"/>
  <c r="AH56" i="15" s="1"/>
  <c r="AK56" i="15" s="1"/>
  <c r="AN56" i="15" s="1"/>
  <c r="AR56" i="15" s="1"/>
  <c r="AV56" i="15" s="1"/>
  <c r="AZ56" i="15" s="1"/>
  <c r="BD56" i="15" s="1"/>
  <c r="BH56" i="15" s="1"/>
  <c r="BL56" i="15" s="1"/>
  <c r="BP56" i="15" s="1"/>
  <c r="BU56" i="15" s="1"/>
  <c r="AD56" i="15"/>
  <c r="AG56" i="15" s="1"/>
  <c r="AJ56" i="15" s="1"/>
  <c r="I56" i="15"/>
  <c r="L56" i="15" s="1"/>
  <c r="R56" i="15" s="1"/>
  <c r="H56" i="15"/>
  <c r="K56" i="15" s="1"/>
  <c r="N56" i="15" s="1"/>
  <c r="G56" i="15"/>
  <c r="J56" i="15" s="1"/>
  <c r="M56" i="15" s="1"/>
  <c r="S56" i="15" s="1"/>
  <c r="V56" i="15" s="1"/>
  <c r="Y56" i="15" s="1"/>
  <c r="F56" i="15"/>
  <c r="AE55" i="15"/>
  <c r="AH55" i="15" s="1"/>
  <c r="AD55" i="15"/>
  <c r="AG55" i="15" s="1"/>
  <c r="AJ55" i="15" s="1"/>
  <c r="AM55" i="15" s="1"/>
  <c r="K55" i="15"/>
  <c r="N55" i="15" s="1"/>
  <c r="J55" i="15"/>
  <c r="M55" i="15" s="1"/>
  <c r="S55" i="15" s="1"/>
  <c r="V55" i="15" s="1"/>
  <c r="Y55" i="15" s="1"/>
  <c r="H55" i="15"/>
  <c r="G55" i="15"/>
  <c r="F55" i="15"/>
  <c r="I55" i="15" s="1"/>
  <c r="L55" i="15" s="1"/>
  <c r="R55" i="15" s="1"/>
  <c r="AH54" i="15"/>
  <c r="AK54" i="15" s="1"/>
  <c r="AN54" i="15" s="1"/>
  <c r="AR54" i="15" s="1"/>
  <c r="AV54" i="15" s="1"/>
  <c r="AZ54" i="15" s="1"/>
  <c r="BD54" i="15" s="1"/>
  <c r="BH54" i="15" s="1"/>
  <c r="BL54" i="15" s="1"/>
  <c r="BP54" i="15" s="1"/>
  <c r="BU54" i="15" s="1"/>
  <c r="AE54" i="15"/>
  <c r="AD54" i="15"/>
  <c r="AF54" i="15" s="1"/>
  <c r="H54" i="15"/>
  <c r="K54" i="15" s="1"/>
  <c r="N54" i="15" s="1"/>
  <c r="G54" i="15"/>
  <c r="J54" i="15" s="1"/>
  <c r="M54" i="15" s="1"/>
  <c r="S54" i="15" s="1"/>
  <c r="V54" i="15" s="1"/>
  <c r="Y54" i="15" s="1"/>
  <c r="F54" i="15"/>
  <c r="I54" i="15" s="1"/>
  <c r="L54" i="15" s="1"/>
  <c r="R54" i="15" s="1"/>
  <c r="AH53" i="15"/>
  <c r="AK53" i="15" s="1"/>
  <c r="AN53" i="15" s="1"/>
  <c r="AR53" i="15" s="1"/>
  <c r="AV53" i="15" s="1"/>
  <c r="AZ53" i="15" s="1"/>
  <c r="BD53" i="15" s="1"/>
  <c r="BH53" i="15" s="1"/>
  <c r="BL53" i="15" s="1"/>
  <c r="BP53" i="15" s="1"/>
  <c r="BU53" i="15" s="1"/>
  <c r="AE53" i="15"/>
  <c r="AD53" i="15"/>
  <c r="H53" i="15"/>
  <c r="K53" i="15" s="1"/>
  <c r="N53" i="15" s="1"/>
  <c r="G53" i="15"/>
  <c r="J53" i="15" s="1"/>
  <c r="M53" i="15" s="1"/>
  <c r="S53" i="15" s="1"/>
  <c r="V53" i="15" s="1"/>
  <c r="Y53" i="15" s="1"/>
  <c r="F53" i="15"/>
  <c r="I53" i="15" s="1"/>
  <c r="L53" i="15" s="1"/>
  <c r="R53" i="15" s="1"/>
  <c r="AE52" i="15"/>
  <c r="AH52" i="15" s="1"/>
  <c r="AK52" i="15" s="1"/>
  <c r="AN52" i="15" s="1"/>
  <c r="AR52" i="15" s="1"/>
  <c r="AV52" i="15" s="1"/>
  <c r="AZ52" i="15" s="1"/>
  <c r="BD52" i="15" s="1"/>
  <c r="BH52" i="15" s="1"/>
  <c r="BL52" i="15" s="1"/>
  <c r="BP52" i="15" s="1"/>
  <c r="BU52" i="15" s="1"/>
  <c r="AD52" i="15"/>
  <c r="AG52" i="15" s="1"/>
  <c r="AJ52" i="15" s="1"/>
  <c r="J52" i="15"/>
  <c r="M52" i="15" s="1"/>
  <c r="S52" i="15" s="1"/>
  <c r="V52" i="15" s="1"/>
  <c r="Y52" i="15" s="1"/>
  <c r="H52" i="15"/>
  <c r="K52" i="15" s="1"/>
  <c r="N52" i="15" s="1"/>
  <c r="G52" i="15"/>
  <c r="F52" i="15"/>
  <c r="I52" i="15" s="1"/>
  <c r="L52" i="15" s="1"/>
  <c r="R52" i="15" s="1"/>
  <c r="AE51" i="15"/>
  <c r="AH51" i="15" s="1"/>
  <c r="AD51" i="15"/>
  <c r="AG51" i="15" s="1"/>
  <c r="AJ51" i="15" s="1"/>
  <c r="AM51" i="15" s="1"/>
  <c r="H51" i="15"/>
  <c r="K51" i="15" s="1"/>
  <c r="N51" i="15" s="1"/>
  <c r="G51" i="15"/>
  <c r="J51" i="15" s="1"/>
  <c r="M51" i="15" s="1"/>
  <c r="S51" i="15" s="1"/>
  <c r="V51" i="15" s="1"/>
  <c r="Y51" i="15" s="1"/>
  <c r="F51" i="15"/>
  <c r="I51" i="15" s="1"/>
  <c r="L51" i="15" s="1"/>
  <c r="R51" i="15" s="1"/>
  <c r="AE50" i="15"/>
  <c r="AH50" i="15" s="1"/>
  <c r="AK50" i="15" s="1"/>
  <c r="AN50" i="15" s="1"/>
  <c r="AR50" i="15" s="1"/>
  <c r="AV50" i="15" s="1"/>
  <c r="AZ50" i="15" s="1"/>
  <c r="BD50" i="15" s="1"/>
  <c r="BH50" i="15" s="1"/>
  <c r="BL50" i="15" s="1"/>
  <c r="BP50" i="15" s="1"/>
  <c r="BU50" i="15" s="1"/>
  <c r="AD50" i="15"/>
  <c r="L50" i="15"/>
  <c r="R50" i="15" s="1"/>
  <c r="H50" i="15"/>
  <c r="K50" i="15" s="1"/>
  <c r="N50" i="15" s="1"/>
  <c r="G50" i="15"/>
  <c r="J50" i="15" s="1"/>
  <c r="M50" i="15" s="1"/>
  <c r="S50" i="15" s="1"/>
  <c r="V50" i="15" s="1"/>
  <c r="Y50" i="15" s="1"/>
  <c r="F50" i="15"/>
  <c r="I50" i="15" s="1"/>
  <c r="AE49" i="15"/>
  <c r="AH49" i="15" s="1"/>
  <c r="AK49" i="15" s="1"/>
  <c r="AN49" i="15" s="1"/>
  <c r="AR49" i="15" s="1"/>
  <c r="AV49" i="15" s="1"/>
  <c r="AZ49" i="15" s="1"/>
  <c r="BD49" i="15" s="1"/>
  <c r="BH49" i="15" s="1"/>
  <c r="BL49" i="15" s="1"/>
  <c r="BP49" i="15" s="1"/>
  <c r="BU49" i="15" s="1"/>
  <c r="AD49" i="15"/>
  <c r="AF49" i="15" s="1"/>
  <c r="H49" i="15"/>
  <c r="K49" i="15" s="1"/>
  <c r="N49" i="15" s="1"/>
  <c r="G49" i="15"/>
  <c r="J49" i="15" s="1"/>
  <c r="M49" i="15" s="1"/>
  <c r="S49" i="15" s="1"/>
  <c r="V49" i="15" s="1"/>
  <c r="Y49" i="15" s="1"/>
  <c r="F49" i="15"/>
  <c r="I49" i="15" s="1"/>
  <c r="L49" i="15" s="1"/>
  <c r="R49" i="15" s="1"/>
  <c r="AE48" i="15"/>
  <c r="AH48" i="15" s="1"/>
  <c r="AK48" i="15" s="1"/>
  <c r="AN48" i="15" s="1"/>
  <c r="AR48" i="15" s="1"/>
  <c r="AV48" i="15" s="1"/>
  <c r="AZ48" i="15" s="1"/>
  <c r="BD48" i="15" s="1"/>
  <c r="BH48" i="15" s="1"/>
  <c r="BL48" i="15" s="1"/>
  <c r="BP48" i="15" s="1"/>
  <c r="BU48" i="15" s="1"/>
  <c r="AD48" i="15"/>
  <c r="AG48" i="15" s="1"/>
  <c r="AJ48" i="15" s="1"/>
  <c r="H48" i="15"/>
  <c r="K48" i="15" s="1"/>
  <c r="N48" i="15" s="1"/>
  <c r="G48" i="15"/>
  <c r="J48" i="15" s="1"/>
  <c r="M48" i="15" s="1"/>
  <c r="S48" i="15" s="1"/>
  <c r="V48" i="15" s="1"/>
  <c r="Y48" i="15" s="1"/>
  <c r="F48" i="15"/>
  <c r="I48" i="15" s="1"/>
  <c r="L48" i="15" s="1"/>
  <c r="R48" i="15" s="1"/>
  <c r="BU47" i="15"/>
  <c r="BT47" i="15"/>
  <c r="AH46" i="15"/>
  <c r="AK46" i="15" s="1"/>
  <c r="AN46" i="15" s="1"/>
  <c r="AR46" i="15" s="1"/>
  <c r="AV46" i="15" s="1"/>
  <c r="AZ46" i="15" s="1"/>
  <c r="BD46" i="15" s="1"/>
  <c r="BH46" i="15" s="1"/>
  <c r="BL46" i="15" s="1"/>
  <c r="BP46" i="15" s="1"/>
  <c r="BU46" i="15" s="1"/>
  <c r="AG46" i="15"/>
  <c r="AJ46" i="15" s="1"/>
  <c r="AM46" i="15" s="1"/>
  <c r="AE46" i="15"/>
  <c r="AD46" i="15"/>
  <c r="H46" i="15"/>
  <c r="K46" i="15" s="1"/>
  <c r="N46" i="15" s="1"/>
  <c r="G46" i="15"/>
  <c r="J46" i="15" s="1"/>
  <c r="M46" i="15" s="1"/>
  <c r="S46" i="15" s="1"/>
  <c r="V46" i="15" s="1"/>
  <c r="Y46" i="15" s="1"/>
  <c r="F46" i="15"/>
  <c r="I46" i="15" s="1"/>
  <c r="L46" i="15" s="1"/>
  <c r="R46" i="15" s="1"/>
  <c r="AH45" i="15"/>
  <c r="AK45" i="15" s="1"/>
  <c r="AN45" i="15" s="1"/>
  <c r="AR45" i="15" s="1"/>
  <c r="AV45" i="15" s="1"/>
  <c r="AZ45" i="15" s="1"/>
  <c r="BD45" i="15" s="1"/>
  <c r="BH45" i="15" s="1"/>
  <c r="BL45" i="15" s="1"/>
  <c r="BP45" i="15" s="1"/>
  <c r="BU45" i="15" s="1"/>
  <c r="AE45" i="15"/>
  <c r="AD45" i="15"/>
  <c r="AG45" i="15" s="1"/>
  <c r="AJ45" i="15" s="1"/>
  <c r="J45" i="15"/>
  <c r="M45" i="15" s="1"/>
  <c r="S45" i="15" s="1"/>
  <c r="V45" i="15" s="1"/>
  <c r="Y45" i="15" s="1"/>
  <c r="H45" i="15"/>
  <c r="K45" i="15" s="1"/>
  <c r="N45" i="15" s="1"/>
  <c r="G45" i="15"/>
  <c r="F45" i="15"/>
  <c r="I45" i="15" s="1"/>
  <c r="L45" i="15" s="1"/>
  <c r="R45" i="15" s="1"/>
  <c r="AH44" i="15"/>
  <c r="AK44" i="15" s="1"/>
  <c r="AN44" i="15" s="1"/>
  <c r="AR44" i="15" s="1"/>
  <c r="AV44" i="15" s="1"/>
  <c r="AZ44" i="15" s="1"/>
  <c r="BD44" i="15" s="1"/>
  <c r="BH44" i="15" s="1"/>
  <c r="BL44" i="15" s="1"/>
  <c r="BP44" i="15" s="1"/>
  <c r="BU44" i="15" s="1"/>
  <c r="AG44" i="15"/>
  <c r="AJ44" i="15" s="1"/>
  <c r="AE44" i="15"/>
  <c r="AD44" i="15"/>
  <c r="H44" i="15"/>
  <c r="K44" i="15" s="1"/>
  <c r="N44" i="15" s="1"/>
  <c r="G44" i="15"/>
  <c r="J44" i="15" s="1"/>
  <c r="M44" i="15" s="1"/>
  <c r="S44" i="15" s="1"/>
  <c r="V44" i="15" s="1"/>
  <c r="Y44" i="15" s="1"/>
  <c r="F44" i="15"/>
  <c r="I44" i="15" s="1"/>
  <c r="L44" i="15" s="1"/>
  <c r="R44" i="15" s="1"/>
  <c r="BU43" i="15"/>
  <c r="BT43" i="15"/>
  <c r="J43" i="15"/>
  <c r="M43" i="15" s="1"/>
  <c r="H43" i="15"/>
  <c r="K43" i="15" s="1"/>
  <c r="N43" i="15" s="1"/>
  <c r="G43" i="15"/>
  <c r="F43" i="15"/>
  <c r="I43" i="15" s="1"/>
  <c r="L43" i="15" s="1"/>
  <c r="AH42" i="15"/>
  <c r="AK42" i="15" s="1"/>
  <c r="AN42" i="15" s="1"/>
  <c r="AR42" i="15" s="1"/>
  <c r="AV42" i="15" s="1"/>
  <c r="AZ42" i="15" s="1"/>
  <c r="BD42" i="15" s="1"/>
  <c r="BH42" i="15" s="1"/>
  <c r="BL42" i="15" s="1"/>
  <c r="BP42" i="15" s="1"/>
  <c r="BU42" i="15" s="1"/>
  <c r="AG42" i="15"/>
  <c r="AJ42" i="15" s="1"/>
  <c r="AE42" i="15"/>
  <c r="AD42" i="15"/>
  <c r="K42" i="15"/>
  <c r="N42" i="15" s="1"/>
  <c r="H42" i="15"/>
  <c r="G42" i="15"/>
  <c r="J42" i="15" s="1"/>
  <c r="M42" i="15" s="1"/>
  <c r="S42" i="15" s="1"/>
  <c r="V42" i="15" s="1"/>
  <c r="Y42" i="15" s="1"/>
  <c r="F42" i="15"/>
  <c r="I42" i="15" s="1"/>
  <c r="L42" i="15" s="1"/>
  <c r="R42" i="15" s="1"/>
  <c r="AH41" i="15"/>
  <c r="AK41" i="15" s="1"/>
  <c r="AN41" i="15" s="1"/>
  <c r="AR41" i="15" s="1"/>
  <c r="AV41" i="15" s="1"/>
  <c r="AZ41" i="15" s="1"/>
  <c r="BD41" i="15" s="1"/>
  <c r="BH41" i="15" s="1"/>
  <c r="BL41" i="15" s="1"/>
  <c r="BP41" i="15" s="1"/>
  <c r="BU41" i="15" s="1"/>
  <c r="AE41" i="15"/>
  <c r="AD41" i="15"/>
  <c r="AG41" i="15" s="1"/>
  <c r="I41" i="15"/>
  <c r="L41" i="15" s="1"/>
  <c r="R41" i="15" s="1"/>
  <c r="H41" i="15"/>
  <c r="K41" i="15" s="1"/>
  <c r="N41" i="15" s="1"/>
  <c r="G41" i="15"/>
  <c r="J41" i="15" s="1"/>
  <c r="M41" i="15" s="1"/>
  <c r="S41" i="15" s="1"/>
  <c r="V41" i="15" s="1"/>
  <c r="Y41" i="15" s="1"/>
  <c r="F41" i="15"/>
  <c r="AE40" i="15"/>
  <c r="AH40" i="15" s="1"/>
  <c r="AK40" i="15" s="1"/>
  <c r="AN40" i="15" s="1"/>
  <c r="AR40" i="15" s="1"/>
  <c r="AV40" i="15" s="1"/>
  <c r="AZ40" i="15" s="1"/>
  <c r="BD40" i="15" s="1"/>
  <c r="BH40" i="15" s="1"/>
  <c r="BL40" i="15" s="1"/>
  <c r="BP40" i="15" s="1"/>
  <c r="BU40" i="15" s="1"/>
  <c r="AD40" i="15"/>
  <c r="AG40" i="15" s="1"/>
  <c r="J40" i="15"/>
  <c r="M40" i="15" s="1"/>
  <c r="S40" i="15" s="1"/>
  <c r="V40" i="15" s="1"/>
  <c r="Y40" i="15" s="1"/>
  <c r="I40" i="15"/>
  <c r="L40" i="15" s="1"/>
  <c r="R40" i="15" s="1"/>
  <c r="H40" i="15"/>
  <c r="K40" i="15" s="1"/>
  <c r="N40" i="15" s="1"/>
  <c r="G40" i="15"/>
  <c r="F40" i="15"/>
  <c r="BU39" i="15"/>
  <c r="BT39" i="15"/>
  <c r="AH38" i="15"/>
  <c r="AK38" i="15" s="1"/>
  <c r="AN38" i="15" s="1"/>
  <c r="AR38" i="15" s="1"/>
  <c r="AV38" i="15" s="1"/>
  <c r="AZ38" i="15" s="1"/>
  <c r="BD38" i="15" s="1"/>
  <c r="BH38" i="15" s="1"/>
  <c r="BL38" i="15" s="1"/>
  <c r="BP38" i="15" s="1"/>
  <c r="BU38" i="15" s="1"/>
  <c r="AE38" i="15"/>
  <c r="AD38" i="15"/>
  <c r="AG38" i="15" s="1"/>
  <c r="H38" i="15"/>
  <c r="K38" i="15" s="1"/>
  <c r="N38" i="15" s="1"/>
  <c r="G38" i="15"/>
  <c r="J38" i="15" s="1"/>
  <c r="M38" i="15" s="1"/>
  <c r="S38" i="15" s="1"/>
  <c r="V38" i="15" s="1"/>
  <c r="Y38" i="15" s="1"/>
  <c r="F38" i="15"/>
  <c r="I38" i="15" s="1"/>
  <c r="L38" i="15" s="1"/>
  <c r="R38" i="15" s="1"/>
  <c r="AE37" i="15"/>
  <c r="AH37" i="15" s="1"/>
  <c r="AK37" i="15" s="1"/>
  <c r="AN37" i="15" s="1"/>
  <c r="AR37" i="15" s="1"/>
  <c r="AV37" i="15" s="1"/>
  <c r="AZ37" i="15" s="1"/>
  <c r="BD37" i="15" s="1"/>
  <c r="BH37" i="15" s="1"/>
  <c r="BL37" i="15" s="1"/>
  <c r="BP37" i="15" s="1"/>
  <c r="BU37" i="15" s="1"/>
  <c r="AD37" i="15"/>
  <c r="AG37" i="15" s="1"/>
  <c r="I37" i="15"/>
  <c r="L37" i="15" s="1"/>
  <c r="R37" i="15" s="1"/>
  <c r="H37" i="15"/>
  <c r="K37" i="15" s="1"/>
  <c r="N37" i="15" s="1"/>
  <c r="G37" i="15"/>
  <c r="J37" i="15" s="1"/>
  <c r="M37" i="15" s="1"/>
  <c r="S37" i="15" s="1"/>
  <c r="V37" i="15" s="1"/>
  <c r="Y37" i="15" s="1"/>
  <c r="F37" i="15"/>
  <c r="BU36" i="15"/>
  <c r="BT36" i="15"/>
  <c r="AH35" i="15"/>
  <c r="AK35" i="15" s="1"/>
  <c r="AN35" i="15" s="1"/>
  <c r="AR35" i="15" s="1"/>
  <c r="AV35" i="15" s="1"/>
  <c r="AZ35" i="15" s="1"/>
  <c r="BD35" i="15" s="1"/>
  <c r="BH35" i="15" s="1"/>
  <c r="BL35" i="15" s="1"/>
  <c r="BP35" i="15" s="1"/>
  <c r="BU35" i="15" s="1"/>
  <c r="AE35" i="15"/>
  <c r="AD35" i="15"/>
  <c r="AG35" i="15" s="1"/>
  <c r="I35" i="15"/>
  <c r="L35" i="15" s="1"/>
  <c r="R35" i="15" s="1"/>
  <c r="H35" i="15"/>
  <c r="K35" i="15" s="1"/>
  <c r="N35" i="15" s="1"/>
  <c r="G35" i="15"/>
  <c r="J35" i="15" s="1"/>
  <c r="M35" i="15" s="1"/>
  <c r="S35" i="15" s="1"/>
  <c r="V35" i="15" s="1"/>
  <c r="Y35" i="15" s="1"/>
  <c r="F35" i="15"/>
  <c r="AE34" i="15"/>
  <c r="AH34" i="15" s="1"/>
  <c r="AK34" i="15" s="1"/>
  <c r="AN34" i="15" s="1"/>
  <c r="AR34" i="15" s="1"/>
  <c r="AV34" i="15" s="1"/>
  <c r="AZ34" i="15" s="1"/>
  <c r="BD34" i="15" s="1"/>
  <c r="BH34" i="15" s="1"/>
  <c r="BL34" i="15" s="1"/>
  <c r="BP34" i="15" s="1"/>
  <c r="BU34" i="15" s="1"/>
  <c r="AD34" i="15"/>
  <c r="AG34" i="15" s="1"/>
  <c r="J34" i="15"/>
  <c r="M34" i="15" s="1"/>
  <c r="S34" i="15" s="1"/>
  <c r="V34" i="15" s="1"/>
  <c r="Y34" i="15" s="1"/>
  <c r="I34" i="15"/>
  <c r="L34" i="15" s="1"/>
  <c r="R34" i="15" s="1"/>
  <c r="H34" i="15"/>
  <c r="K34" i="15" s="1"/>
  <c r="N34" i="15" s="1"/>
  <c r="G34" i="15"/>
  <c r="F34" i="15"/>
  <c r="AF33" i="15"/>
  <c r="AE33" i="15"/>
  <c r="AH33" i="15" s="1"/>
  <c r="AK33" i="15" s="1"/>
  <c r="AN33" i="15" s="1"/>
  <c r="AR33" i="15" s="1"/>
  <c r="AV33" i="15" s="1"/>
  <c r="AZ33" i="15" s="1"/>
  <c r="BD33" i="15" s="1"/>
  <c r="BH33" i="15" s="1"/>
  <c r="BL33" i="15" s="1"/>
  <c r="BP33" i="15" s="1"/>
  <c r="BU33" i="15" s="1"/>
  <c r="AD33" i="15"/>
  <c r="AG33" i="15" s="1"/>
  <c r="J33" i="15"/>
  <c r="M33" i="15" s="1"/>
  <c r="S33" i="15" s="1"/>
  <c r="V33" i="15" s="1"/>
  <c r="Y33" i="15" s="1"/>
  <c r="H33" i="15"/>
  <c r="K33" i="15" s="1"/>
  <c r="N33" i="15" s="1"/>
  <c r="G33" i="15"/>
  <c r="F33" i="15"/>
  <c r="I33" i="15" s="1"/>
  <c r="L33" i="15" s="1"/>
  <c r="R33" i="15" s="1"/>
  <c r="AG32" i="15"/>
  <c r="AJ32" i="15" s="1"/>
  <c r="AE32" i="15"/>
  <c r="AH32" i="15" s="1"/>
  <c r="AK32" i="15" s="1"/>
  <c r="AN32" i="15" s="1"/>
  <c r="AR32" i="15" s="1"/>
  <c r="AV32" i="15" s="1"/>
  <c r="AZ32" i="15" s="1"/>
  <c r="BD32" i="15" s="1"/>
  <c r="BH32" i="15" s="1"/>
  <c r="BL32" i="15" s="1"/>
  <c r="BP32" i="15" s="1"/>
  <c r="BU32" i="15" s="1"/>
  <c r="AD32" i="15"/>
  <c r="K32" i="15"/>
  <c r="N32" i="15" s="1"/>
  <c r="H32" i="15"/>
  <c r="G32" i="15"/>
  <c r="J32" i="15" s="1"/>
  <c r="M32" i="15" s="1"/>
  <c r="S32" i="15" s="1"/>
  <c r="V32" i="15" s="1"/>
  <c r="Y32" i="15" s="1"/>
  <c r="F32" i="15"/>
  <c r="I32" i="15" s="1"/>
  <c r="L32" i="15" s="1"/>
  <c r="R32" i="15" s="1"/>
  <c r="AH31" i="15"/>
  <c r="AK31" i="15" s="1"/>
  <c r="AN31" i="15" s="1"/>
  <c r="AR31" i="15" s="1"/>
  <c r="AV31" i="15" s="1"/>
  <c r="AZ31" i="15" s="1"/>
  <c r="BD31" i="15" s="1"/>
  <c r="BH31" i="15" s="1"/>
  <c r="BL31" i="15" s="1"/>
  <c r="BP31" i="15" s="1"/>
  <c r="BU31" i="15" s="1"/>
  <c r="AE31" i="15"/>
  <c r="AD31" i="15"/>
  <c r="AG31" i="15" s="1"/>
  <c r="I31" i="15"/>
  <c r="L31" i="15" s="1"/>
  <c r="R31" i="15" s="1"/>
  <c r="H31" i="15"/>
  <c r="K31" i="15" s="1"/>
  <c r="N31" i="15" s="1"/>
  <c r="G31" i="15"/>
  <c r="J31" i="15" s="1"/>
  <c r="M31" i="15" s="1"/>
  <c r="S31" i="15" s="1"/>
  <c r="V31" i="15" s="1"/>
  <c r="Y31" i="15" s="1"/>
  <c r="F31" i="15"/>
  <c r="AE30" i="15"/>
  <c r="AH30" i="15" s="1"/>
  <c r="AK30" i="15" s="1"/>
  <c r="AN30" i="15" s="1"/>
  <c r="AR30" i="15" s="1"/>
  <c r="AV30" i="15" s="1"/>
  <c r="AZ30" i="15" s="1"/>
  <c r="BD30" i="15" s="1"/>
  <c r="BH30" i="15" s="1"/>
  <c r="BL30" i="15" s="1"/>
  <c r="BP30" i="15" s="1"/>
  <c r="BU30" i="15" s="1"/>
  <c r="AD30" i="15"/>
  <c r="AG30" i="15" s="1"/>
  <c r="J30" i="15"/>
  <c r="M30" i="15" s="1"/>
  <c r="S30" i="15" s="1"/>
  <c r="V30" i="15" s="1"/>
  <c r="Y30" i="15" s="1"/>
  <c r="I30" i="15"/>
  <c r="L30" i="15" s="1"/>
  <c r="R30" i="15" s="1"/>
  <c r="H30" i="15"/>
  <c r="K30" i="15" s="1"/>
  <c r="N30" i="15" s="1"/>
  <c r="G30" i="15"/>
  <c r="F30" i="15"/>
  <c r="AE29" i="15"/>
  <c r="AH29" i="15" s="1"/>
  <c r="AK29" i="15" s="1"/>
  <c r="AN29" i="15" s="1"/>
  <c r="AR29" i="15" s="1"/>
  <c r="AV29" i="15" s="1"/>
  <c r="AZ29" i="15" s="1"/>
  <c r="BD29" i="15" s="1"/>
  <c r="BH29" i="15" s="1"/>
  <c r="BL29" i="15" s="1"/>
  <c r="BP29" i="15" s="1"/>
  <c r="BU29" i="15" s="1"/>
  <c r="AD29" i="15"/>
  <c r="AF29" i="15" s="1"/>
  <c r="J29" i="15"/>
  <c r="M29" i="15" s="1"/>
  <c r="S29" i="15" s="1"/>
  <c r="V29" i="15" s="1"/>
  <c r="Y29" i="15" s="1"/>
  <c r="H29" i="15"/>
  <c r="K29" i="15" s="1"/>
  <c r="N29" i="15" s="1"/>
  <c r="G29" i="15"/>
  <c r="F29" i="15"/>
  <c r="I29" i="15" s="1"/>
  <c r="L29" i="15" s="1"/>
  <c r="R29" i="15" s="1"/>
  <c r="AG28" i="15"/>
  <c r="AJ28" i="15" s="1"/>
  <c r="AE28" i="15"/>
  <c r="AH28" i="15" s="1"/>
  <c r="AK28" i="15" s="1"/>
  <c r="AN28" i="15" s="1"/>
  <c r="AR28" i="15" s="1"/>
  <c r="AV28" i="15" s="1"/>
  <c r="AZ28" i="15" s="1"/>
  <c r="BD28" i="15" s="1"/>
  <c r="BH28" i="15" s="1"/>
  <c r="BL28" i="15" s="1"/>
  <c r="BP28" i="15" s="1"/>
  <c r="BU28" i="15" s="1"/>
  <c r="AD28" i="15"/>
  <c r="K28" i="15"/>
  <c r="N28" i="15" s="1"/>
  <c r="H28" i="15"/>
  <c r="G28" i="15"/>
  <c r="J28" i="15" s="1"/>
  <c r="M28" i="15" s="1"/>
  <c r="S28" i="15" s="1"/>
  <c r="V28" i="15" s="1"/>
  <c r="Y28" i="15" s="1"/>
  <c r="F28" i="15"/>
  <c r="I28" i="15" s="1"/>
  <c r="L28" i="15" s="1"/>
  <c r="R28" i="15" s="1"/>
  <c r="AH27" i="15"/>
  <c r="AK27" i="15" s="1"/>
  <c r="AN27" i="15" s="1"/>
  <c r="AR27" i="15" s="1"/>
  <c r="AV27" i="15" s="1"/>
  <c r="AZ27" i="15" s="1"/>
  <c r="BD27" i="15" s="1"/>
  <c r="BH27" i="15" s="1"/>
  <c r="BL27" i="15" s="1"/>
  <c r="BP27" i="15" s="1"/>
  <c r="BU27" i="15" s="1"/>
  <c r="AE27" i="15"/>
  <c r="AD27" i="15"/>
  <c r="AG27" i="15" s="1"/>
  <c r="I27" i="15"/>
  <c r="L27" i="15" s="1"/>
  <c r="R27" i="15" s="1"/>
  <c r="H27" i="15"/>
  <c r="K27" i="15" s="1"/>
  <c r="N27" i="15" s="1"/>
  <c r="G27" i="15"/>
  <c r="J27" i="15" s="1"/>
  <c r="M27" i="15" s="1"/>
  <c r="S27" i="15" s="1"/>
  <c r="V27" i="15" s="1"/>
  <c r="Y27" i="15" s="1"/>
  <c r="F27" i="15"/>
  <c r="AE26" i="15"/>
  <c r="AH26" i="15" s="1"/>
  <c r="AK26" i="15" s="1"/>
  <c r="AN26" i="15" s="1"/>
  <c r="AR26" i="15" s="1"/>
  <c r="AV26" i="15" s="1"/>
  <c r="AZ26" i="15" s="1"/>
  <c r="BD26" i="15" s="1"/>
  <c r="BH26" i="15" s="1"/>
  <c r="BL26" i="15" s="1"/>
  <c r="BP26" i="15" s="1"/>
  <c r="BU26" i="15" s="1"/>
  <c r="AD26" i="15"/>
  <c r="AG26" i="15" s="1"/>
  <c r="J26" i="15"/>
  <c r="M26" i="15" s="1"/>
  <c r="S26" i="15" s="1"/>
  <c r="V26" i="15" s="1"/>
  <c r="Y26" i="15" s="1"/>
  <c r="I26" i="15"/>
  <c r="L26" i="15" s="1"/>
  <c r="R26" i="15" s="1"/>
  <c r="H26" i="15"/>
  <c r="K26" i="15" s="1"/>
  <c r="N26" i="15" s="1"/>
  <c r="G26" i="15"/>
  <c r="F26" i="15"/>
  <c r="AE25" i="15"/>
  <c r="AH25" i="15" s="1"/>
  <c r="AK25" i="15" s="1"/>
  <c r="AN25" i="15" s="1"/>
  <c r="AR25" i="15" s="1"/>
  <c r="AV25" i="15" s="1"/>
  <c r="AZ25" i="15" s="1"/>
  <c r="BD25" i="15" s="1"/>
  <c r="BH25" i="15" s="1"/>
  <c r="BL25" i="15" s="1"/>
  <c r="BP25" i="15" s="1"/>
  <c r="BU25" i="15" s="1"/>
  <c r="AD25" i="15"/>
  <c r="AF25" i="15" s="1"/>
  <c r="J25" i="15"/>
  <c r="M25" i="15" s="1"/>
  <c r="S25" i="15" s="1"/>
  <c r="V25" i="15" s="1"/>
  <c r="Y25" i="15" s="1"/>
  <c r="H25" i="15"/>
  <c r="K25" i="15" s="1"/>
  <c r="N25" i="15" s="1"/>
  <c r="G25" i="15"/>
  <c r="F25" i="15"/>
  <c r="I25" i="15" s="1"/>
  <c r="L25" i="15" s="1"/>
  <c r="R25" i="15" s="1"/>
  <c r="AG24" i="15"/>
  <c r="AJ24" i="15" s="1"/>
  <c r="AE24" i="15"/>
  <c r="AH24" i="15" s="1"/>
  <c r="AK24" i="15" s="1"/>
  <c r="AN24" i="15" s="1"/>
  <c r="AR24" i="15" s="1"/>
  <c r="AV24" i="15" s="1"/>
  <c r="AZ24" i="15" s="1"/>
  <c r="BD24" i="15" s="1"/>
  <c r="BH24" i="15" s="1"/>
  <c r="BL24" i="15" s="1"/>
  <c r="BP24" i="15" s="1"/>
  <c r="BU24" i="15" s="1"/>
  <c r="AD24" i="15"/>
  <c r="K24" i="15"/>
  <c r="N24" i="15" s="1"/>
  <c r="H24" i="15"/>
  <c r="G24" i="15"/>
  <c r="J24" i="15" s="1"/>
  <c r="M24" i="15" s="1"/>
  <c r="S24" i="15" s="1"/>
  <c r="V24" i="15" s="1"/>
  <c r="Y24" i="15" s="1"/>
  <c r="F24" i="15"/>
  <c r="I24" i="15" s="1"/>
  <c r="L24" i="15" s="1"/>
  <c r="R24" i="15" s="1"/>
  <c r="AH23" i="15"/>
  <c r="AK23" i="15" s="1"/>
  <c r="AN23" i="15" s="1"/>
  <c r="AR23" i="15" s="1"/>
  <c r="AV23" i="15" s="1"/>
  <c r="AZ23" i="15" s="1"/>
  <c r="BD23" i="15" s="1"/>
  <c r="BH23" i="15" s="1"/>
  <c r="BL23" i="15" s="1"/>
  <c r="BP23" i="15" s="1"/>
  <c r="BU23" i="15" s="1"/>
  <c r="AE23" i="15"/>
  <c r="AD23" i="15"/>
  <c r="AG23" i="15" s="1"/>
  <c r="I23" i="15"/>
  <c r="L23" i="15" s="1"/>
  <c r="R23" i="15" s="1"/>
  <c r="H23" i="15"/>
  <c r="K23" i="15" s="1"/>
  <c r="N23" i="15" s="1"/>
  <c r="G23" i="15"/>
  <c r="J23" i="15" s="1"/>
  <c r="M23" i="15" s="1"/>
  <c r="S23" i="15" s="1"/>
  <c r="V23" i="15" s="1"/>
  <c r="Y23" i="15" s="1"/>
  <c r="F23" i="15"/>
  <c r="AE22" i="15"/>
  <c r="AH22" i="15" s="1"/>
  <c r="AK22" i="15" s="1"/>
  <c r="AN22" i="15" s="1"/>
  <c r="AR22" i="15" s="1"/>
  <c r="AV22" i="15" s="1"/>
  <c r="AZ22" i="15" s="1"/>
  <c r="BD22" i="15" s="1"/>
  <c r="BH22" i="15" s="1"/>
  <c r="BL22" i="15" s="1"/>
  <c r="BP22" i="15" s="1"/>
  <c r="BU22" i="15" s="1"/>
  <c r="AD22" i="15"/>
  <c r="AG22" i="15" s="1"/>
  <c r="J22" i="15"/>
  <c r="M22" i="15" s="1"/>
  <c r="S22" i="15" s="1"/>
  <c r="V22" i="15" s="1"/>
  <c r="Y22" i="15" s="1"/>
  <c r="I22" i="15"/>
  <c r="L22" i="15" s="1"/>
  <c r="R22" i="15" s="1"/>
  <c r="H22" i="15"/>
  <c r="K22" i="15" s="1"/>
  <c r="N22" i="15" s="1"/>
  <c r="G22" i="15"/>
  <c r="F22" i="15"/>
  <c r="AE21" i="15"/>
  <c r="AH21" i="15" s="1"/>
  <c r="AK21" i="15" s="1"/>
  <c r="AN21" i="15" s="1"/>
  <c r="AR21" i="15" s="1"/>
  <c r="AV21" i="15" s="1"/>
  <c r="AZ21" i="15" s="1"/>
  <c r="BD21" i="15" s="1"/>
  <c r="BH21" i="15" s="1"/>
  <c r="BL21" i="15" s="1"/>
  <c r="BP21" i="15" s="1"/>
  <c r="BU21" i="15" s="1"/>
  <c r="AD21" i="15"/>
  <c r="AF21" i="15" s="1"/>
  <c r="J21" i="15"/>
  <c r="M21" i="15" s="1"/>
  <c r="S21" i="15" s="1"/>
  <c r="V21" i="15" s="1"/>
  <c r="Y21" i="15" s="1"/>
  <c r="H21" i="15"/>
  <c r="K21" i="15" s="1"/>
  <c r="N21" i="15" s="1"/>
  <c r="G21" i="15"/>
  <c r="F21" i="15"/>
  <c r="I21" i="15" s="1"/>
  <c r="L21" i="15" s="1"/>
  <c r="R21" i="15" s="1"/>
  <c r="AG20" i="15"/>
  <c r="AJ20" i="15" s="1"/>
  <c r="AE20" i="15"/>
  <c r="AH20" i="15" s="1"/>
  <c r="AK20" i="15" s="1"/>
  <c r="AN20" i="15" s="1"/>
  <c r="AR20" i="15" s="1"/>
  <c r="AV20" i="15" s="1"/>
  <c r="AZ20" i="15" s="1"/>
  <c r="BD20" i="15" s="1"/>
  <c r="BH20" i="15" s="1"/>
  <c r="BL20" i="15" s="1"/>
  <c r="BP20" i="15" s="1"/>
  <c r="BU20" i="15" s="1"/>
  <c r="AD20" i="15"/>
  <c r="K20" i="15"/>
  <c r="N20" i="15" s="1"/>
  <c r="H20" i="15"/>
  <c r="G20" i="15"/>
  <c r="J20" i="15" s="1"/>
  <c r="M20" i="15" s="1"/>
  <c r="S20" i="15" s="1"/>
  <c r="V20" i="15" s="1"/>
  <c r="Y20" i="15" s="1"/>
  <c r="F20" i="15"/>
  <c r="I20" i="15" s="1"/>
  <c r="L20" i="15" s="1"/>
  <c r="R20" i="15" s="1"/>
  <c r="BU19" i="15"/>
  <c r="BT19" i="15"/>
  <c r="AE18" i="15"/>
  <c r="AH18" i="15" s="1"/>
  <c r="AK18" i="15" s="1"/>
  <c r="AN18" i="15" s="1"/>
  <c r="AR18" i="15" s="1"/>
  <c r="AV18" i="15" s="1"/>
  <c r="AZ18" i="15" s="1"/>
  <c r="BD18" i="15" s="1"/>
  <c r="BH18" i="15" s="1"/>
  <c r="BL18" i="15" s="1"/>
  <c r="BP18" i="15" s="1"/>
  <c r="BU18" i="15" s="1"/>
  <c r="AD18" i="15"/>
  <c r="AG18" i="15" s="1"/>
  <c r="AJ18" i="15" s="1"/>
  <c r="AM18" i="15" s="1"/>
  <c r="K18" i="15"/>
  <c r="N18" i="15" s="1"/>
  <c r="H18" i="15"/>
  <c r="G18" i="15"/>
  <c r="J18" i="15" s="1"/>
  <c r="M18" i="15" s="1"/>
  <c r="S18" i="15" s="1"/>
  <c r="V18" i="15" s="1"/>
  <c r="Y18" i="15" s="1"/>
  <c r="F18" i="15"/>
  <c r="I18" i="15" s="1"/>
  <c r="L18" i="15" s="1"/>
  <c r="R18" i="15" s="1"/>
  <c r="AE17" i="15"/>
  <c r="AH17" i="15" s="1"/>
  <c r="AK17" i="15" s="1"/>
  <c r="AN17" i="15" s="1"/>
  <c r="AR17" i="15" s="1"/>
  <c r="AV17" i="15" s="1"/>
  <c r="AZ17" i="15" s="1"/>
  <c r="BD17" i="15" s="1"/>
  <c r="BH17" i="15" s="1"/>
  <c r="BL17" i="15" s="1"/>
  <c r="BP17" i="15" s="1"/>
  <c r="BU17" i="15" s="1"/>
  <c r="AD17" i="15"/>
  <c r="K17" i="15"/>
  <c r="N17" i="15" s="1"/>
  <c r="H17" i="15"/>
  <c r="G17" i="15"/>
  <c r="J17" i="15" s="1"/>
  <c r="M17" i="15" s="1"/>
  <c r="S17" i="15" s="1"/>
  <c r="V17" i="15" s="1"/>
  <c r="Y17" i="15" s="1"/>
  <c r="F17" i="15"/>
  <c r="I17" i="15" s="1"/>
  <c r="L17" i="15" s="1"/>
  <c r="R17" i="15" s="1"/>
  <c r="AE16" i="15"/>
  <c r="AH16" i="15" s="1"/>
  <c r="AK16" i="15" s="1"/>
  <c r="AN16" i="15" s="1"/>
  <c r="AR16" i="15" s="1"/>
  <c r="AV16" i="15" s="1"/>
  <c r="AZ16" i="15" s="1"/>
  <c r="BD16" i="15" s="1"/>
  <c r="BH16" i="15" s="1"/>
  <c r="BL16" i="15" s="1"/>
  <c r="BP16" i="15" s="1"/>
  <c r="BU16" i="15" s="1"/>
  <c r="AD16" i="15"/>
  <c r="AG16" i="15" s="1"/>
  <c r="H16" i="15"/>
  <c r="K16" i="15" s="1"/>
  <c r="N16" i="15" s="1"/>
  <c r="G16" i="15"/>
  <c r="J16" i="15" s="1"/>
  <c r="M16" i="15" s="1"/>
  <c r="S16" i="15" s="1"/>
  <c r="V16" i="15" s="1"/>
  <c r="Y16" i="15" s="1"/>
  <c r="F16" i="15"/>
  <c r="I16" i="15" s="1"/>
  <c r="L16" i="15" s="1"/>
  <c r="R16" i="15" s="1"/>
  <c r="AE15" i="15"/>
  <c r="AH15" i="15" s="1"/>
  <c r="AK15" i="15" s="1"/>
  <c r="AN15" i="15" s="1"/>
  <c r="AR15" i="15" s="1"/>
  <c r="AV15" i="15" s="1"/>
  <c r="AZ15" i="15" s="1"/>
  <c r="BD15" i="15" s="1"/>
  <c r="BH15" i="15" s="1"/>
  <c r="BL15" i="15" s="1"/>
  <c r="BP15" i="15" s="1"/>
  <c r="BU15" i="15" s="1"/>
  <c r="AD15" i="15"/>
  <c r="AG15" i="15" s="1"/>
  <c r="H15" i="15"/>
  <c r="K15" i="15" s="1"/>
  <c r="N15" i="15" s="1"/>
  <c r="G15" i="15"/>
  <c r="J15" i="15" s="1"/>
  <c r="M15" i="15" s="1"/>
  <c r="S15" i="15" s="1"/>
  <c r="V15" i="15" s="1"/>
  <c r="Y15" i="15" s="1"/>
  <c r="F15" i="15"/>
  <c r="I15" i="15" s="1"/>
  <c r="L15" i="15" s="1"/>
  <c r="R15" i="15" s="1"/>
  <c r="AE14" i="15"/>
  <c r="AH14" i="15" s="1"/>
  <c r="AK14" i="15" s="1"/>
  <c r="AN14" i="15" s="1"/>
  <c r="AR14" i="15" s="1"/>
  <c r="AV14" i="15" s="1"/>
  <c r="AZ14" i="15" s="1"/>
  <c r="BD14" i="15" s="1"/>
  <c r="BH14" i="15" s="1"/>
  <c r="BL14" i="15" s="1"/>
  <c r="BP14" i="15" s="1"/>
  <c r="BU14" i="15" s="1"/>
  <c r="AD14" i="15"/>
  <c r="AG14" i="15" s="1"/>
  <c r="AJ14" i="15" s="1"/>
  <c r="AM14" i="15" s="1"/>
  <c r="K14" i="15"/>
  <c r="N14" i="15" s="1"/>
  <c r="H14" i="15"/>
  <c r="G14" i="15"/>
  <c r="J14" i="15" s="1"/>
  <c r="M14" i="15" s="1"/>
  <c r="S14" i="15" s="1"/>
  <c r="V14" i="15" s="1"/>
  <c r="Y14" i="15" s="1"/>
  <c r="F14" i="15"/>
  <c r="I14" i="15" s="1"/>
  <c r="L14" i="15" s="1"/>
  <c r="R14" i="15" s="1"/>
  <c r="AE13" i="15"/>
  <c r="AH13" i="15" s="1"/>
  <c r="AK13" i="15" s="1"/>
  <c r="AN13" i="15" s="1"/>
  <c r="AR13" i="15" s="1"/>
  <c r="AV13" i="15" s="1"/>
  <c r="AZ13" i="15" s="1"/>
  <c r="BD13" i="15" s="1"/>
  <c r="BH13" i="15" s="1"/>
  <c r="BL13" i="15" s="1"/>
  <c r="BP13" i="15" s="1"/>
  <c r="BU13" i="15" s="1"/>
  <c r="AD13" i="15"/>
  <c r="AF13" i="15" s="1"/>
  <c r="K13" i="15"/>
  <c r="N13" i="15" s="1"/>
  <c r="H13" i="15"/>
  <c r="G13" i="15"/>
  <c r="J13" i="15" s="1"/>
  <c r="M13" i="15" s="1"/>
  <c r="S13" i="15" s="1"/>
  <c r="V13" i="15" s="1"/>
  <c r="Y13" i="15" s="1"/>
  <c r="F13" i="15"/>
  <c r="I13" i="15" s="1"/>
  <c r="L13" i="15" s="1"/>
  <c r="R13" i="15" s="1"/>
  <c r="T144" i="15" l="1"/>
  <c r="U144" i="15"/>
  <c r="AJ61" i="15"/>
  <c r="AI61" i="15"/>
  <c r="W87" i="15"/>
  <c r="X87" i="15"/>
  <c r="W101" i="15"/>
  <c r="X101" i="15"/>
  <c r="W115" i="15"/>
  <c r="X115" i="15"/>
  <c r="W66" i="15"/>
  <c r="X66" i="15"/>
  <c r="Z66" i="15" s="1"/>
  <c r="AI33" i="15"/>
  <c r="AJ33" i="15"/>
  <c r="AM33" i="15" s="1"/>
  <c r="AF18" i="15"/>
  <c r="AI59" i="15"/>
  <c r="AG78" i="15"/>
  <c r="AJ78" i="15" s="1"/>
  <c r="AF81" i="15"/>
  <c r="AI83" i="15"/>
  <c r="AH313" i="15"/>
  <c r="AK313" i="15" s="1"/>
  <c r="AN313" i="15" s="1"/>
  <c r="AR313" i="15" s="1"/>
  <c r="AV313" i="15" s="1"/>
  <c r="AZ313" i="15" s="1"/>
  <c r="BD313" i="15" s="1"/>
  <c r="BH313" i="15" s="1"/>
  <c r="BL313" i="15" s="1"/>
  <c r="BU313" i="15" s="1"/>
  <c r="AF313" i="15"/>
  <c r="AG381" i="15"/>
  <c r="AJ381" i="15" s="1"/>
  <c r="AM381" i="15" s="1"/>
  <c r="AF381" i="15"/>
  <c r="AF337" i="15"/>
  <c r="AG337" i="15"/>
  <c r="AJ337" i="15" s="1"/>
  <c r="AI55" i="15"/>
  <c r="AF71" i="15"/>
  <c r="AG99" i="15"/>
  <c r="AF106" i="15"/>
  <c r="T110" i="15"/>
  <c r="W110" i="15" s="1"/>
  <c r="Z110" i="15" s="1"/>
  <c r="AF130" i="15"/>
  <c r="AF193" i="15"/>
  <c r="AH293" i="15"/>
  <c r="AF293" i="15"/>
  <c r="AF305" i="15"/>
  <c r="AH312" i="15"/>
  <c r="AK312" i="15" s="1"/>
  <c r="T16" i="16"/>
  <c r="U16" i="16" s="1"/>
  <c r="P16" i="16"/>
  <c r="AH351" i="15"/>
  <c r="AK351" i="15" s="1"/>
  <c r="AN351" i="15" s="1"/>
  <c r="AR351" i="15" s="1"/>
  <c r="AV351" i="15" s="1"/>
  <c r="AZ351" i="15" s="1"/>
  <c r="BD351" i="15" s="1"/>
  <c r="BH351" i="15" s="1"/>
  <c r="BL351" i="15" s="1"/>
  <c r="BP351" i="15" s="1"/>
  <c r="BU351" i="15" s="1"/>
  <c r="AF351" i="15"/>
  <c r="AG58" i="15"/>
  <c r="AI58" i="15" s="1"/>
  <c r="AF70" i="15"/>
  <c r="AI90" i="15"/>
  <c r="AI104" i="15"/>
  <c r="T151" i="15"/>
  <c r="AH205" i="15"/>
  <c r="AK205" i="15" s="1"/>
  <c r="AN205" i="15" s="1"/>
  <c r="AR205" i="15" s="1"/>
  <c r="AV205" i="15" s="1"/>
  <c r="AZ205" i="15" s="1"/>
  <c r="BD205" i="15" s="1"/>
  <c r="BH205" i="15" s="1"/>
  <c r="BL205" i="15" s="1"/>
  <c r="BP205" i="15" s="1"/>
  <c r="BU205" i="15" s="1"/>
  <c r="AF205" i="15"/>
  <c r="AH234" i="15"/>
  <c r="AI234" i="15" s="1"/>
  <c r="AF234" i="15"/>
  <c r="AH260" i="15"/>
  <c r="AF152" i="15"/>
  <c r="AF237" i="15"/>
  <c r="AG237" i="15"/>
  <c r="AJ237" i="15" s="1"/>
  <c r="AF20" i="15"/>
  <c r="AF24" i="15"/>
  <c r="AF28" i="15"/>
  <c r="AF32" i="15"/>
  <c r="AF42" i="15"/>
  <c r="AI51" i="15"/>
  <c r="AF93" i="15"/>
  <c r="AF111" i="15"/>
  <c r="AG132" i="15"/>
  <c r="AJ132" i="15" s="1"/>
  <c r="AF132" i="15"/>
  <c r="AK138" i="15"/>
  <c r="AN138" i="15" s="1"/>
  <c r="AR138" i="15" s="1"/>
  <c r="AV138" i="15" s="1"/>
  <c r="AZ138" i="15" s="1"/>
  <c r="BD138" i="15" s="1"/>
  <c r="BH138" i="15" s="1"/>
  <c r="BL138" i="15" s="1"/>
  <c r="BP138" i="15" s="1"/>
  <c r="BU138" i="15" s="1"/>
  <c r="AI138" i="15"/>
  <c r="AF148" i="15"/>
  <c r="AH219" i="15"/>
  <c r="AF219" i="15"/>
  <c r="AK347" i="15"/>
  <c r="AN347" i="15" s="1"/>
  <c r="AR347" i="15" s="1"/>
  <c r="AV347" i="15" s="1"/>
  <c r="AZ347" i="15" s="1"/>
  <c r="BD347" i="15" s="1"/>
  <c r="BH347" i="15" s="1"/>
  <c r="BL347" i="15" s="1"/>
  <c r="BP347" i="15" s="1"/>
  <c r="BU347" i="15" s="1"/>
  <c r="AI347" i="15"/>
  <c r="AF366" i="15"/>
  <c r="AH366" i="15"/>
  <c r="AG54" i="15"/>
  <c r="AI54" i="15" s="1"/>
  <c r="T140" i="15"/>
  <c r="U140" i="15"/>
  <c r="AG151" i="15"/>
  <c r="AF151" i="15"/>
  <c r="AI154" i="15"/>
  <c r="AJ154" i="15"/>
  <c r="AI329" i="15"/>
  <c r="AK329" i="15"/>
  <c r="AN329" i="15" s="1"/>
  <c r="AR329" i="15" s="1"/>
  <c r="AV329" i="15" s="1"/>
  <c r="AZ329" i="15" s="1"/>
  <c r="BD329" i="15" s="1"/>
  <c r="BH329" i="15" s="1"/>
  <c r="BL329" i="15" s="1"/>
  <c r="BP329" i="15" s="1"/>
  <c r="BU329" i="15" s="1"/>
  <c r="AH346" i="15"/>
  <c r="AK346" i="15" s="1"/>
  <c r="AN346" i="15" s="1"/>
  <c r="AR346" i="15" s="1"/>
  <c r="AV346" i="15" s="1"/>
  <c r="AZ346" i="15" s="1"/>
  <c r="BD346" i="15" s="1"/>
  <c r="BH346" i="15" s="1"/>
  <c r="BL346" i="15" s="1"/>
  <c r="BP346" i="15" s="1"/>
  <c r="BU346" i="15" s="1"/>
  <c r="AF346" i="15"/>
  <c r="AG149" i="15"/>
  <c r="AF149" i="15"/>
  <c r="AK272" i="15"/>
  <c r="AN272" i="15" s="1"/>
  <c r="AR272" i="15" s="1"/>
  <c r="AV272" i="15" s="1"/>
  <c r="AZ272" i="15" s="1"/>
  <c r="BD272" i="15" s="1"/>
  <c r="BH272" i="15" s="1"/>
  <c r="BL272" i="15" s="1"/>
  <c r="BP272" i="15" s="1"/>
  <c r="BU272" i="15" s="1"/>
  <c r="AI272" i="15"/>
  <c r="AF17" i="15"/>
  <c r="AG21" i="15"/>
  <c r="AG25" i="15"/>
  <c r="AG29" i="15"/>
  <c r="AF50" i="15"/>
  <c r="AI75" i="15"/>
  <c r="AF129" i="15"/>
  <c r="T155" i="15"/>
  <c r="AK216" i="15"/>
  <c r="AN216" i="15" s="1"/>
  <c r="AR216" i="15" s="1"/>
  <c r="AV216" i="15" s="1"/>
  <c r="AZ216" i="15" s="1"/>
  <c r="BD216" i="15" s="1"/>
  <c r="BH216" i="15" s="1"/>
  <c r="BL216" i="15" s="1"/>
  <c r="BP216" i="15" s="1"/>
  <c r="BU216" i="15" s="1"/>
  <c r="AI216" i="15"/>
  <c r="AF222" i="15"/>
  <c r="AF247" i="15"/>
  <c r="AH247" i="15"/>
  <c r="AK247" i="15" s="1"/>
  <c r="AN247" i="15" s="1"/>
  <c r="AR247" i="15" s="1"/>
  <c r="AV247" i="15" s="1"/>
  <c r="AZ247" i="15" s="1"/>
  <c r="BD247" i="15" s="1"/>
  <c r="BH247" i="15" s="1"/>
  <c r="BL247" i="15" s="1"/>
  <c r="BP247" i="15" s="1"/>
  <c r="BU247" i="15" s="1"/>
  <c r="AJ250" i="15"/>
  <c r="AI250" i="15"/>
  <c r="AK283" i="15"/>
  <c r="AN283" i="15" s="1"/>
  <c r="AR283" i="15" s="1"/>
  <c r="AV283" i="15" s="1"/>
  <c r="AZ283" i="15" s="1"/>
  <c r="BD283" i="15" s="1"/>
  <c r="BH283" i="15" s="1"/>
  <c r="BL283" i="15" s="1"/>
  <c r="BP283" i="15" s="1"/>
  <c r="BU283" i="15" s="1"/>
  <c r="AI283" i="15"/>
  <c r="AF14" i="15"/>
  <c r="AG134" i="15"/>
  <c r="AJ134" i="15" s="1"/>
  <c r="AL134" i="15" s="1"/>
  <c r="AF134" i="15"/>
  <c r="AK275" i="15"/>
  <c r="AN275" i="15" s="1"/>
  <c r="AR275" i="15" s="1"/>
  <c r="AV275" i="15" s="1"/>
  <c r="AZ275" i="15" s="1"/>
  <c r="BD275" i="15" s="1"/>
  <c r="BH275" i="15" s="1"/>
  <c r="BL275" i="15" s="1"/>
  <c r="BP275" i="15" s="1"/>
  <c r="BU275" i="15" s="1"/>
  <c r="AI275" i="15"/>
  <c r="AK142" i="15"/>
  <c r="AN142" i="15" s="1"/>
  <c r="AR142" i="15" s="1"/>
  <c r="AV142" i="15" s="1"/>
  <c r="AZ142" i="15" s="1"/>
  <c r="BD142" i="15" s="1"/>
  <c r="BH142" i="15" s="1"/>
  <c r="BL142" i="15" s="1"/>
  <c r="BP142" i="15" s="1"/>
  <c r="BU142" i="15" s="1"/>
  <c r="AI142" i="15"/>
  <c r="AG13" i="15"/>
  <c r="AJ13" i="15" s="1"/>
  <c r="AL13" i="15" s="1"/>
  <c r="AG17" i="15"/>
  <c r="AJ17" i="15" s="1"/>
  <c r="AG50" i="15"/>
  <c r="AI50" i="15" s="1"/>
  <c r="AF53" i="15"/>
  <c r="AF67" i="15"/>
  <c r="AI79" i="15"/>
  <c r="AF97" i="15"/>
  <c r="AG113" i="15"/>
  <c r="AJ113" i="15" s="1"/>
  <c r="AF125" i="15"/>
  <c r="AG128" i="15"/>
  <c r="AJ128" i="15" s="1"/>
  <c r="AF128" i="15"/>
  <c r="AH153" i="15"/>
  <c r="AK153" i="15" s="1"/>
  <c r="AN153" i="15" s="1"/>
  <c r="AR153" i="15" s="1"/>
  <c r="AV153" i="15" s="1"/>
  <c r="AZ153" i="15" s="1"/>
  <c r="BD153" i="15" s="1"/>
  <c r="BH153" i="15" s="1"/>
  <c r="BL153" i="15" s="1"/>
  <c r="BP153" i="15" s="1"/>
  <c r="BU153" i="15" s="1"/>
  <c r="AF153" i="15"/>
  <c r="AF250" i="15"/>
  <c r="AH285" i="15"/>
  <c r="AF285" i="15"/>
  <c r="AF44" i="15"/>
  <c r="AI62" i="15"/>
  <c r="AF83" i="15"/>
  <c r="AI97" i="15"/>
  <c r="AI153" i="15"/>
  <c r="AF218" i="15"/>
  <c r="AF328" i="15"/>
  <c r="AH328" i="15"/>
  <c r="AI139" i="15"/>
  <c r="AI143" i="15"/>
  <c r="AF195" i="15"/>
  <c r="AF220" i="15"/>
  <c r="AI222" i="15"/>
  <c r="AI294" i="15"/>
  <c r="AF332" i="15"/>
  <c r="AL347" i="15"/>
  <c r="AM347" i="15"/>
  <c r="AH369" i="15"/>
  <c r="AK369" i="15" s="1"/>
  <c r="AN369" i="15" s="1"/>
  <c r="AR369" i="15" s="1"/>
  <c r="AV369" i="15" s="1"/>
  <c r="AZ369" i="15" s="1"/>
  <c r="BD369" i="15" s="1"/>
  <c r="BH369" i="15" s="1"/>
  <c r="BL369" i="15" s="1"/>
  <c r="BP369" i="15" s="1"/>
  <c r="BU369" i="15" s="1"/>
  <c r="AF369" i="15"/>
  <c r="AK403" i="15"/>
  <c r="AN403" i="15" s="1"/>
  <c r="AR403" i="15" s="1"/>
  <c r="AV403" i="15" s="1"/>
  <c r="AZ403" i="15" s="1"/>
  <c r="BD403" i="15" s="1"/>
  <c r="BH403" i="15" s="1"/>
  <c r="BL403" i="15" s="1"/>
  <c r="BP403" i="15" s="1"/>
  <c r="BU403" i="15" s="1"/>
  <c r="AI403" i="15"/>
  <c r="T83" i="16"/>
  <c r="P83" i="16"/>
  <c r="AF138" i="15"/>
  <c r="AF142" i="15"/>
  <c r="AL164" i="15"/>
  <c r="AF236" i="15"/>
  <c r="AF324" i="15"/>
  <c r="AF426" i="15"/>
  <c r="AH236" i="15"/>
  <c r="AF286" i="15"/>
  <c r="AF287" i="15"/>
  <c r="AF296" i="15"/>
  <c r="AF297" i="15"/>
  <c r="AF329" i="15"/>
  <c r="AK341" i="15"/>
  <c r="AN341" i="15" s="1"/>
  <c r="AR341" i="15" s="1"/>
  <c r="AV341" i="15" s="1"/>
  <c r="AZ341" i="15" s="1"/>
  <c r="BD341" i="15" s="1"/>
  <c r="BH341" i="15" s="1"/>
  <c r="BL341" i="15" s="1"/>
  <c r="BP341" i="15" s="1"/>
  <c r="BU341" i="15" s="1"/>
  <c r="AI341" i="15"/>
  <c r="AL380" i="15"/>
  <c r="AM380" i="15"/>
  <c r="AQ380" i="15" s="1"/>
  <c r="AH417" i="15"/>
  <c r="AI417" i="15" s="1"/>
  <c r="AF417" i="15"/>
  <c r="AH435" i="15"/>
  <c r="AI435" i="15" s="1"/>
  <c r="AF435" i="15"/>
  <c r="AF137" i="15"/>
  <c r="AI214" i="15"/>
  <c r="AI241" i="15"/>
  <c r="AF267" i="15"/>
  <c r="AI286" i="15"/>
  <c r="AG288" i="15"/>
  <c r="AJ288" i="15" s="1"/>
  <c r="AM288" i="15" s="1"/>
  <c r="AQ288" i="15" s="1"/>
  <c r="AI337" i="15"/>
  <c r="AK337" i="15"/>
  <c r="AN337" i="15" s="1"/>
  <c r="AR337" i="15" s="1"/>
  <c r="AV337" i="15" s="1"/>
  <c r="AZ337" i="15" s="1"/>
  <c r="BD337" i="15" s="1"/>
  <c r="BH337" i="15" s="1"/>
  <c r="BL337" i="15" s="1"/>
  <c r="BP337" i="15" s="1"/>
  <c r="BU337" i="15" s="1"/>
  <c r="AI361" i="15"/>
  <c r="AF196" i="15"/>
  <c r="AF214" i="15"/>
  <c r="AF229" i="15"/>
  <c r="AF241" i="15"/>
  <c r="AF245" i="15"/>
  <c r="AI267" i="15"/>
  <c r="AF270" i="15"/>
  <c r="AI289" i="15"/>
  <c r="AH296" i="15"/>
  <c r="AG356" i="15"/>
  <c r="AJ356" i="15" s="1"/>
  <c r="AM356" i="15" s="1"/>
  <c r="AF356" i="15"/>
  <c r="AG391" i="15"/>
  <c r="AJ391" i="15" s="1"/>
  <c r="AL391" i="15" s="1"/>
  <c r="AF391" i="15"/>
  <c r="AH416" i="15"/>
  <c r="AK416" i="15" s="1"/>
  <c r="AN416" i="15" s="1"/>
  <c r="AR416" i="15" s="1"/>
  <c r="AV416" i="15" s="1"/>
  <c r="AZ416" i="15" s="1"/>
  <c r="BD416" i="15" s="1"/>
  <c r="BH416" i="15" s="1"/>
  <c r="BL416" i="15" s="1"/>
  <c r="BP416" i="15" s="1"/>
  <c r="BU416" i="15" s="1"/>
  <c r="AF416" i="15"/>
  <c r="O53" i="16"/>
  <c r="K53" i="16"/>
  <c r="M53" i="16" s="1"/>
  <c r="T64" i="16"/>
  <c r="P64" i="16"/>
  <c r="U66" i="16"/>
  <c r="AD66" i="16"/>
  <c r="AI66" i="16" s="1"/>
  <c r="AN66" i="16" s="1"/>
  <c r="AS66" i="16" s="1"/>
  <c r="AX66" i="16" s="1"/>
  <c r="BC66" i="16" s="1"/>
  <c r="BH66" i="16" s="1"/>
  <c r="BN66" i="16" s="1"/>
  <c r="BT66" i="16" s="1"/>
  <c r="BZ66" i="16" s="1"/>
  <c r="CF66" i="16" s="1"/>
  <c r="CL66" i="16" s="1"/>
  <c r="CR66" i="16" s="1"/>
  <c r="CX66" i="16" s="1"/>
  <c r="DE66" i="16" s="1"/>
  <c r="AF156" i="15"/>
  <c r="AF166" i="15"/>
  <c r="AF172" i="15"/>
  <c r="AI325" i="15"/>
  <c r="AF336" i="15"/>
  <c r="AH336" i="15"/>
  <c r="AM420" i="15"/>
  <c r="AQ420" i="15" s="1"/>
  <c r="AL420" i="15"/>
  <c r="AG430" i="15"/>
  <c r="AJ430" i="15" s="1"/>
  <c r="AF430" i="15"/>
  <c r="AF155" i="15"/>
  <c r="AI162" i="15"/>
  <c r="AJ172" i="15"/>
  <c r="AM172" i="15" s="1"/>
  <c r="AJ196" i="15"/>
  <c r="AL196" i="15" s="1"/>
  <c r="AI227" i="15"/>
  <c r="AH228" i="15"/>
  <c r="AI228" i="15" s="1"/>
  <c r="AI230" i="15"/>
  <c r="AH239" i="15"/>
  <c r="AK239" i="15" s="1"/>
  <c r="AN239" i="15" s="1"/>
  <c r="AR239" i="15" s="1"/>
  <c r="AV239" i="15" s="1"/>
  <c r="AZ239" i="15" s="1"/>
  <c r="BD239" i="15" s="1"/>
  <c r="BH239" i="15" s="1"/>
  <c r="BL239" i="15" s="1"/>
  <c r="BP239" i="15" s="1"/>
  <c r="BU239" i="15" s="1"/>
  <c r="AI255" i="15"/>
  <c r="AF278" i="15"/>
  <c r="AF279" i="15"/>
  <c r="AF299" i="15"/>
  <c r="AK325" i="15"/>
  <c r="AN325" i="15" s="1"/>
  <c r="AR325" i="15" s="1"/>
  <c r="AV325" i="15" s="1"/>
  <c r="AZ325" i="15" s="1"/>
  <c r="BD325" i="15" s="1"/>
  <c r="BH325" i="15" s="1"/>
  <c r="BL325" i="15" s="1"/>
  <c r="BP325" i="15" s="1"/>
  <c r="BU325" i="15" s="1"/>
  <c r="AF326" i="15"/>
  <c r="AF330" i="15"/>
  <c r="AK344" i="15"/>
  <c r="AN344" i="15" s="1"/>
  <c r="AR344" i="15" s="1"/>
  <c r="AV344" i="15" s="1"/>
  <c r="AZ344" i="15" s="1"/>
  <c r="BD344" i="15" s="1"/>
  <c r="BH344" i="15" s="1"/>
  <c r="BL344" i="15" s="1"/>
  <c r="BP344" i="15" s="1"/>
  <c r="BU344" i="15" s="1"/>
  <c r="AI344" i="15"/>
  <c r="AH352" i="15"/>
  <c r="AK352" i="15" s="1"/>
  <c r="AN352" i="15" s="1"/>
  <c r="AR352" i="15" s="1"/>
  <c r="AV352" i="15" s="1"/>
  <c r="AZ352" i="15" s="1"/>
  <c r="BD352" i="15" s="1"/>
  <c r="BH352" i="15" s="1"/>
  <c r="BL352" i="15" s="1"/>
  <c r="BP352" i="15" s="1"/>
  <c r="BU352" i="15" s="1"/>
  <c r="AF352" i="15"/>
  <c r="O27" i="16"/>
  <c r="T27" i="16" s="1"/>
  <c r="K27" i="16"/>
  <c r="M27" i="16" s="1"/>
  <c r="AG158" i="15"/>
  <c r="AF230" i="15"/>
  <c r="AF231" i="15"/>
  <c r="AF242" i="15"/>
  <c r="AF255" i="15"/>
  <c r="AF258" i="15"/>
  <c r="AF277" i="15"/>
  <c r="AI278" i="15"/>
  <c r="AG280" i="15"/>
  <c r="AJ280" i="15" s="1"/>
  <c r="AI281" i="15"/>
  <c r="AF301" i="15"/>
  <c r="AF370" i="15"/>
  <c r="AJ390" i="15"/>
  <c r="AI390" i="15"/>
  <c r="AH400" i="15"/>
  <c r="AK400" i="15" s="1"/>
  <c r="AN400" i="15" s="1"/>
  <c r="AR400" i="15" s="1"/>
  <c r="AV400" i="15" s="1"/>
  <c r="AZ400" i="15" s="1"/>
  <c r="BD400" i="15" s="1"/>
  <c r="BH400" i="15" s="1"/>
  <c r="BL400" i="15" s="1"/>
  <c r="BP400" i="15" s="1"/>
  <c r="BU400" i="15" s="1"/>
  <c r="AF400" i="15"/>
  <c r="T15" i="16"/>
  <c r="P15" i="16"/>
  <c r="AI242" i="15"/>
  <c r="AF248" i="15"/>
  <c r="AI249" i="15"/>
  <c r="AF265" i="15"/>
  <c r="AL272" i="15"/>
  <c r="AF273" i="15"/>
  <c r="AF281" i="15"/>
  <c r="AF322" i="15"/>
  <c r="AI326" i="15"/>
  <c r="AI330" i="15"/>
  <c r="AH348" i="15"/>
  <c r="AH375" i="15"/>
  <c r="AK375" i="15" s="1"/>
  <c r="AN375" i="15" s="1"/>
  <c r="AR375" i="15" s="1"/>
  <c r="AV375" i="15" s="1"/>
  <c r="AZ375" i="15" s="1"/>
  <c r="BD375" i="15" s="1"/>
  <c r="BH375" i="15" s="1"/>
  <c r="BL375" i="15" s="1"/>
  <c r="BP375" i="15" s="1"/>
  <c r="BU375" i="15" s="1"/>
  <c r="AF375" i="15"/>
  <c r="AH397" i="15"/>
  <c r="AF397" i="15"/>
  <c r="T60" i="16"/>
  <c r="U60" i="16" s="1"/>
  <c r="W60" i="16" s="1"/>
  <c r="AF221" i="15"/>
  <c r="AK449" i="15"/>
  <c r="AN449" i="15" s="1"/>
  <c r="AR449" i="15" s="1"/>
  <c r="AV449" i="15" s="1"/>
  <c r="AZ449" i="15" s="1"/>
  <c r="BD449" i="15" s="1"/>
  <c r="BH449" i="15" s="1"/>
  <c r="BL449" i="15" s="1"/>
  <c r="BP449" i="15" s="1"/>
  <c r="BU449" i="15" s="1"/>
  <c r="AI449" i="15"/>
  <c r="AM13" i="16"/>
  <c r="AJ13" i="16"/>
  <c r="S31" i="16"/>
  <c r="U31" i="16" s="1"/>
  <c r="W31" i="16" s="1"/>
  <c r="P31" i="16"/>
  <c r="R31" i="16" s="1"/>
  <c r="AI334" i="15"/>
  <c r="AM428" i="15"/>
  <c r="AQ428" i="15" s="1"/>
  <c r="U40" i="16"/>
  <c r="M55" i="16"/>
  <c r="AJ68" i="16"/>
  <c r="AL68" i="16" s="1"/>
  <c r="AJ79" i="16"/>
  <c r="CP89" i="16"/>
  <c r="CP96" i="16"/>
  <c r="P78" i="16"/>
  <c r="CP97" i="16"/>
  <c r="AL341" i="15"/>
  <c r="AI384" i="15"/>
  <c r="AF401" i="15"/>
  <c r="AF446" i="15"/>
  <c r="K29" i="16"/>
  <c r="K54" i="16"/>
  <c r="M54" i="16" s="1"/>
  <c r="P55" i="16"/>
  <c r="P66" i="16"/>
  <c r="K78" i="16"/>
  <c r="AI446" i="15"/>
  <c r="AI447" i="15"/>
  <c r="K63" i="16"/>
  <c r="O76" i="16"/>
  <c r="P76" i="16" s="1"/>
  <c r="O81" i="16"/>
  <c r="T81" i="16" s="1"/>
  <c r="CP86" i="16"/>
  <c r="AI388" i="15"/>
  <c r="AF450" i="15"/>
  <c r="K15" i="16"/>
  <c r="M15" i="16" s="1"/>
  <c r="T78" i="16"/>
  <c r="CP88" i="16"/>
  <c r="AF387" i="15"/>
  <c r="K25" i="16"/>
  <c r="K50" i="16"/>
  <c r="M50" i="16" s="1"/>
  <c r="U56" i="16"/>
  <c r="K59" i="16"/>
  <c r="K64" i="16"/>
  <c r="M64" i="16" s="1"/>
  <c r="AI423" i="15"/>
  <c r="AI426" i="15"/>
  <c r="AI430" i="15"/>
  <c r="K21" i="16"/>
  <c r="K33" i="16"/>
  <c r="M33" i="16" s="1"/>
  <c r="AI360" i="15"/>
  <c r="AF380" i="15"/>
  <c r="AG387" i="15"/>
  <c r="AJ387" i="15" s="1"/>
  <c r="AM387" i="15" s="1"/>
  <c r="AF394" i="15"/>
  <c r="AF409" i="15"/>
  <c r="AF420" i="15"/>
  <c r="AF423" i="15"/>
  <c r="AF432" i="15"/>
  <c r="U68" i="16"/>
  <c r="AF361" i="15"/>
  <c r="AH378" i="15"/>
  <c r="AF406" i="15"/>
  <c r="AK426" i="15"/>
  <c r="AN426" i="15" s="1"/>
  <c r="AR426" i="15" s="1"/>
  <c r="AV426" i="15" s="1"/>
  <c r="AZ426" i="15" s="1"/>
  <c r="BD426" i="15" s="1"/>
  <c r="BH426" i="15" s="1"/>
  <c r="BL426" i="15" s="1"/>
  <c r="BP426" i="15" s="1"/>
  <c r="BU426" i="15" s="1"/>
  <c r="AF428" i="15"/>
  <c r="AK430" i="15"/>
  <c r="AN430" i="15" s="1"/>
  <c r="AR430" i="15" s="1"/>
  <c r="AV430" i="15" s="1"/>
  <c r="AZ430" i="15" s="1"/>
  <c r="BD430" i="15" s="1"/>
  <c r="BH430" i="15" s="1"/>
  <c r="BL430" i="15" s="1"/>
  <c r="BP430" i="15" s="1"/>
  <c r="BU430" i="15" s="1"/>
  <c r="K19" i="16"/>
  <c r="M19" i="16" s="1"/>
  <c r="K47" i="16"/>
  <c r="P68" i="16"/>
  <c r="K82" i="16"/>
  <c r="M82" i="16" s="1"/>
  <c r="CP92" i="16"/>
  <c r="AF334" i="15"/>
  <c r="AG355" i="15"/>
  <c r="AJ355" i="15" s="1"/>
  <c r="AH394" i="15"/>
  <c r="AK423" i="15"/>
  <c r="AN423" i="15" s="1"/>
  <c r="AR423" i="15" s="1"/>
  <c r="AV423" i="15" s="1"/>
  <c r="AZ423" i="15" s="1"/>
  <c r="BD423" i="15" s="1"/>
  <c r="BH423" i="15" s="1"/>
  <c r="BL423" i="15" s="1"/>
  <c r="BP423" i="15" s="1"/>
  <c r="BU423" i="15" s="1"/>
  <c r="AH14" i="16"/>
  <c r="AH18" i="16"/>
  <c r="V11" i="16"/>
  <c r="AH28" i="16"/>
  <c r="AH23" i="16"/>
  <c r="AH20" i="16"/>
  <c r="P25" i="16"/>
  <c r="T25" i="16"/>
  <c r="AH29" i="16"/>
  <c r="P12" i="16"/>
  <c r="T12" i="16"/>
  <c r="AH11" i="16"/>
  <c r="AF14" i="16"/>
  <c r="P17" i="16"/>
  <c r="T17" i="16"/>
  <c r="AM24" i="16"/>
  <c r="AH26" i="16"/>
  <c r="AD34" i="16"/>
  <c r="AI34" i="16" s="1"/>
  <c r="AN34" i="16" s="1"/>
  <c r="AS34" i="16" s="1"/>
  <c r="AX34" i="16" s="1"/>
  <c r="BC34" i="16" s="1"/>
  <c r="BH34" i="16" s="1"/>
  <c r="BN34" i="16" s="1"/>
  <c r="BT34" i="16" s="1"/>
  <c r="BZ34" i="16" s="1"/>
  <c r="CF34" i="16" s="1"/>
  <c r="CL34" i="16" s="1"/>
  <c r="CR34" i="16" s="1"/>
  <c r="DE34" i="16" s="1"/>
  <c r="AH19" i="16"/>
  <c r="AH46" i="16"/>
  <c r="AR50" i="16"/>
  <c r="AW12" i="16"/>
  <c r="AH15" i="16"/>
  <c r="AW17" i="16"/>
  <c r="AD19" i="16"/>
  <c r="AI19" i="16" s="1"/>
  <c r="AN19" i="16" s="1"/>
  <c r="AS19" i="16" s="1"/>
  <c r="AX19" i="16" s="1"/>
  <c r="BC19" i="16" s="1"/>
  <c r="BH19" i="16" s="1"/>
  <c r="BN19" i="16" s="1"/>
  <c r="BT19" i="16" s="1"/>
  <c r="BZ19" i="16" s="1"/>
  <c r="CF19" i="16" s="1"/>
  <c r="CL19" i="16" s="1"/>
  <c r="CR19" i="16" s="1"/>
  <c r="DE19" i="16" s="1"/>
  <c r="U19" i="16"/>
  <c r="P19" i="16"/>
  <c r="O20" i="16"/>
  <c r="K20" i="16"/>
  <c r="M20" i="16" s="1"/>
  <c r="AF26" i="16"/>
  <c r="Q30" i="16"/>
  <c r="V32" i="16"/>
  <c r="N34" i="16"/>
  <c r="S34" i="16" s="1"/>
  <c r="AC34" i="16" s="1"/>
  <c r="K34" i="16"/>
  <c r="M34" i="16" s="1"/>
  <c r="O46" i="16"/>
  <c r="K46" i="16"/>
  <c r="AH74" i="16"/>
  <c r="AF24" i="16"/>
  <c r="V20" i="16"/>
  <c r="P21" i="16"/>
  <c r="T21" i="16"/>
  <c r="Q27" i="16"/>
  <c r="V28" i="16"/>
  <c r="AH30" i="16"/>
  <c r="AF35" i="16"/>
  <c r="Q21" i="16"/>
  <c r="M21" i="16"/>
  <c r="Q22" i="16"/>
  <c r="P23" i="16"/>
  <c r="T23" i="16"/>
  <c r="P34" i="16"/>
  <c r="R34" i="16" s="1"/>
  <c r="K38" i="16"/>
  <c r="O38" i="16"/>
  <c r="Q15" i="16"/>
  <c r="AF18" i="16"/>
  <c r="Q19" i="16"/>
  <c r="AH21" i="16"/>
  <c r="O22" i="16"/>
  <c r="K22" i="16"/>
  <c r="M22" i="16" s="1"/>
  <c r="AH27" i="16"/>
  <c r="P29" i="16"/>
  <c r="T29" i="16"/>
  <c r="O30" i="16"/>
  <c r="K30" i="16"/>
  <c r="M30" i="16" s="1"/>
  <c r="AN31" i="16"/>
  <c r="N32" i="16"/>
  <c r="K32" i="16"/>
  <c r="M32" i="16" s="1"/>
  <c r="AD32" i="16"/>
  <c r="AI32" i="16" s="1"/>
  <c r="AN32" i="16" s="1"/>
  <c r="AS32" i="16" s="1"/>
  <c r="AX32" i="16" s="1"/>
  <c r="BC32" i="16" s="1"/>
  <c r="BH32" i="16" s="1"/>
  <c r="BN32" i="16" s="1"/>
  <c r="BT32" i="16" s="1"/>
  <c r="BZ32" i="16" s="1"/>
  <c r="CF32" i="16" s="1"/>
  <c r="CL32" i="16" s="1"/>
  <c r="CR32" i="16" s="1"/>
  <c r="DE32" i="16" s="1"/>
  <c r="AH33" i="16"/>
  <c r="AK33" i="16"/>
  <c r="AP33" i="16" s="1"/>
  <c r="AU33" i="16" s="1"/>
  <c r="AZ33" i="16" s="1"/>
  <c r="BE33" i="16" s="1"/>
  <c r="BK33" i="16" s="1"/>
  <c r="BQ33" i="16" s="1"/>
  <c r="BW33" i="16" s="1"/>
  <c r="CC33" i="16" s="1"/>
  <c r="CO33" i="16" s="1"/>
  <c r="CU33" i="16" s="1"/>
  <c r="DF33" i="16" s="1"/>
  <c r="V34" i="16"/>
  <c r="AH38" i="16"/>
  <c r="P40" i="16"/>
  <c r="AH52" i="16"/>
  <c r="AH73" i="16"/>
  <c r="Q78" i="16"/>
  <c r="M78" i="16"/>
  <c r="AM22" i="16"/>
  <c r="AW25" i="16"/>
  <c r="AD27" i="16"/>
  <c r="AI27" i="16" s="1"/>
  <c r="AN27" i="16" s="1"/>
  <c r="AS27" i="16" s="1"/>
  <c r="AX27" i="16" s="1"/>
  <c r="BC27" i="16" s="1"/>
  <c r="BH27" i="16" s="1"/>
  <c r="BN27" i="16" s="1"/>
  <c r="BT27" i="16" s="1"/>
  <c r="BZ27" i="16" s="1"/>
  <c r="CF27" i="16" s="1"/>
  <c r="CL27" i="16" s="1"/>
  <c r="CR27" i="16" s="1"/>
  <c r="DE27" i="16" s="1"/>
  <c r="U27" i="16"/>
  <c r="P27" i="16"/>
  <c r="O28" i="16"/>
  <c r="K28" i="16"/>
  <c r="M28" i="16" s="1"/>
  <c r="Q29" i="16"/>
  <c r="M29" i="16"/>
  <c r="T33" i="16"/>
  <c r="P33" i="16"/>
  <c r="R33" i="16" s="1"/>
  <c r="N36" i="16"/>
  <c r="S36" i="16" s="1"/>
  <c r="AC36" i="16" s="1"/>
  <c r="K36" i="16"/>
  <c r="M36" i="16" s="1"/>
  <c r="P36" i="16"/>
  <c r="R36" i="16" s="1"/>
  <c r="AH41" i="16"/>
  <c r="W43" i="16"/>
  <c r="V47" i="16"/>
  <c r="AH48" i="16"/>
  <c r="O52" i="16"/>
  <c r="K52" i="16"/>
  <c r="M52" i="16" s="1"/>
  <c r="AF54" i="16"/>
  <c r="AM62" i="16"/>
  <c r="K35" i="16"/>
  <c r="M35" i="16" s="1"/>
  <c r="N35" i="16"/>
  <c r="S35" i="16" s="1"/>
  <c r="AC35" i="16" s="1"/>
  <c r="N44" i="16"/>
  <c r="K44" i="16"/>
  <c r="M44" i="16" s="1"/>
  <c r="AH47" i="16"/>
  <c r="T47" i="16"/>
  <c r="P47" i="16"/>
  <c r="R47" i="16" s="1"/>
  <c r="O48" i="16"/>
  <c r="K48" i="16"/>
  <c r="M48" i="16" s="1"/>
  <c r="V50" i="16"/>
  <c r="R50" i="16"/>
  <c r="P63" i="16"/>
  <c r="T63" i="16"/>
  <c r="U63" i="16" s="1"/>
  <c r="AW67" i="16"/>
  <c r="V36" i="16"/>
  <c r="AH37" i="16"/>
  <c r="AF39" i="16"/>
  <c r="Q42" i="16"/>
  <c r="AM43" i="16"/>
  <c r="AJ43" i="16"/>
  <c r="AL43" i="16" s="1"/>
  <c r="N51" i="16"/>
  <c r="K51" i="16"/>
  <c r="M51" i="16" s="1"/>
  <c r="Q53" i="16"/>
  <c r="AE55" i="16"/>
  <c r="AH55" i="16"/>
  <c r="AH59" i="16"/>
  <c r="P59" i="16"/>
  <c r="T59" i="16"/>
  <c r="T62" i="16"/>
  <c r="P62" i="16"/>
  <c r="R62" i="16" s="1"/>
  <c r="AH65" i="16"/>
  <c r="AF65" i="16"/>
  <c r="AM72" i="16"/>
  <c r="V57" i="16"/>
  <c r="AK58" i="16"/>
  <c r="AP58" i="16" s="1"/>
  <c r="AU58" i="16" s="1"/>
  <c r="AZ58" i="16" s="1"/>
  <c r="BE58" i="16" s="1"/>
  <c r="BK58" i="16" s="1"/>
  <c r="BQ58" i="16" s="1"/>
  <c r="BW58" i="16" s="1"/>
  <c r="CC58" i="16" s="1"/>
  <c r="CO58" i="16" s="1"/>
  <c r="CU58" i="16" s="1"/>
  <c r="DF58" i="16" s="1"/>
  <c r="AM64" i="16"/>
  <c r="AH69" i="16"/>
  <c r="T79" i="16"/>
  <c r="U79" i="16" s="1"/>
  <c r="W79" i="16" s="1"/>
  <c r="P79" i="16"/>
  <c r="R79" i="16" s="1"/>
  <c r="AH80" i="16"/>
  <c r="Q12" i="16"/>
  <c r="M12" i="16"/>
  <c r="T13" i="16"/>
  <c r="U13" i="16" s="1"/>
  <c r="W13" i="16" s="1"/>
  <c r="P13" i="16"/>
  <c r="R13" i="16" s="1"/>
  <c r="V16" i="16"/>
  <c r="W16" i="16" s="1"/>
  <c r="R16" i="16"/>
  <c r="Q17" i="16"/>
  <c r="M17" i="16"/>
  <c r="O18" i="16"/>
  <c r="K18" i="16"/>
  <c r="M18" i="16" s="1"/>
  <c r="Q25" i="16"/>
  <c r="M25" i="16"/>
  <c r="O26" i="16"/>
  <c r="K26" i="16"/>
  <c r="M26" i="16" s="1"/>
  <c r="Q38" i="16"/>
  <c r="M38" i="16"/>
  <c r="V44" i="16"/>
  <c r="M46" i="16"/>
  <c r="P49" i="16"/>
  <c r="R49" i="16" s="1"/>
  <c r="S49" i="16"/>
  <c r="AH53" i="16"/>
  <c r="Q55" i="16"/>
  <c r="AD57" i="16"/>
  <c r="AI57" i="16" s="1"/>
  <c r="AN57" i="16" s="1"/>
  <c r="AS57" i="16" s="1"/>
  <c r="AX57" i="16" s="1"/>
  <c r="BC57" i="16" s="1"/>
  <c r="BH57" i="16" s="1"/>
  <c r="BN57" i="16" s="1"/>
  <c r="BT57" i="16" s="1"/>
  <c r="BZ57" i="16" s="1"/>
  <c r="CF57" i="16" s="1"/>
  <c r="CL57" i="16" s="1"/>
  <c r="CR57" i="16" s="1"/>
  <c r="DE57" i="16" s="1"/>
  <c r="AH58" i="16"/>
  <c r="V62" i="16"/>
  <c r="Q70" i="16"/>
  <c r="AR71" i="16"/>
  <c r="P85" i="16"/>
  <c r="R85" i="16" s="1"/>
  <c r="S85" i="16"/>
  <c r="U85" i="16" s="1"/>
  <c r="O11" i="16"/>
  <c r="K11" i="16"/>
  <c r="M11" i="16" s="1"/>
  <c r="AL13" i="16"/>
  <c r="O14" i="16"/>
  <c r="K14" i="16"/>
  <c r="M14" i="16" s="1"/>
  <c r="AJ16" i="16"/>
  <c r="AL16" i="16" s="1"/>
  <c r="AM16" i="16"/>
  <c r="Q23" i="16"/>
  <c r="M23" i="16"/>
  <c r="O24" i="16"/>
  <c r="K24" i="16"/>
  <c r="M24" i="16" s="1"/>
  <c r="T35" i="16"/>
  <c r="P35" i="16"/>
  <c r="R35" i="16" s="1"/>
  <c r="Q37" i="16"/>
  <c r="AH39" i="16"/>
  <c r="AM40" i="16"/>
  <c r="AJ40" i="16"/>
  <c r="AL40" i="16" s="1"/>
  <c r="AF41" i="16"/>
  <c r="AH42" i="16"/>
  <c r="S43" i="16"/>
  <c r="U43" i="16" s="1"/>
  <c r="P43" i="16"/>
  <c r="R43" i="16" s="1"/>
  <c r="AF46" i="16"/>
  <c r="AK48" i="16"/>
  <c r="AP48" i="16" s="1"/>
  <c r="AU48" i="16" s="1"/>
  <c r="AZ48" i="16" s="1"/>
  <c r="BE48" i="16" s="1"/>
  <c r="BK48" i="16" s="1"/>
  <c r="BQ48" i="16" s="1"/>
  <c r="BW48" i="16" s="1"/>
  <c r="CC48" i="16" s="1"/>
  <c r="CI48" i="16" s="1"/>
  <c r="CO48" i="16" s="1"/>
  <c r="CU48" i="16" s="1"/>
  <c r="DA48" i="16" s="1"/>
  <c r="DF48" i="16" s="1"/>
  <c r="U49" i="16"/>
  <c r="W49" i="16" s="1"/>
  <c r="V51" i="16"/>
  <c r="AK52" i="16"/>
  <c r="AP52" i="16" s="1"/>
  <c r="AU52" i="16" s="1"/>
  <c r="AZ52" i="16" s="1"/>
  <c r="BE52" i="16" s="1"/>
  <c r="BK52" i="16" s="1"/>
  <c r="BQ52" i="16" s="1"/>
  <c r="BW52" i="16" s="1"/>
  <c r="CC52" i="16" s="1"/>
  <c r="CO52" i="16" s="1"/>
  <c r="CU52" i="16" s="1"/>
  <c r="DF52" i="16" s="1"/>
  <c r="T54" i="16"/>
  <c r="P54" i="16"/>
  <c r="R54" i="16" s="1"/>
  <c r="AM54" i="16"/>
  <c r="W56" i="16"/>
  <c r="N57" i="16"/>
  <c r="K57" i="16"/>
  <c r="M57" i="16" s="1"/>
  <c r="O58" i="16"/>
  <c r="K58" i="16"/>
  <c r="M58" i="16" s="1"/>
  <c r="M59" i="16"/>
  <c r="Q59" i="16"/>
  <c r="AL60" i="16"/>
  <c r="V61" i="16"/>
  <c r="V66" i="16"/>
  <c r="R66" i="16"/>
  <c r="T67" i="16"/>
  <c r="P67" i="16"/>
  <c r="Q73" i="16"/>
  <c r="M73" i="16"/>
  <c r="AF74" i="16"/>
  <c r="T36" i="16"/>
  <c r="O39" i="16"/>
  <c r="K39" i="16"/>
  <c r="M39" i="16" s="1"/>
  <c r="AM49" i="16"/>
  <c r="AJ49" i="16"/>
  <c r="AL49" i="16" s="1"/>
  <c r="N61" i="16"/>
  <c r="S61" i="16" s="1"/>
  <c r="AC61" i="16" s="1"/>
  <c r="K61" i="16"/>
  <c r="M61" i="16" s="1"/>
  <c r="V64" i="16"/>
  <c r="R64" i="16"/>
  <c r="AM68" i="16"/>
  <c r="O69" i="16"/>
  <c r="Q71" i="16"/>
  <c r="M71" i="16"/>
  <c r="O75" i="16"/>
  <c r="K75" i="16"/>
  <c r="M75" i="16" s="1"/>
  <c r="AM76" i="16"/>
  <c r="Q77" i="16"/>
  <c r="AM77" i="16"/>
  <c r="AH78" i="16"/>
  <c r="AE78" i="16"/>
  <c r="Q80" i="16"/>
  <c r="R82" i="16"/>
  <c r="AD84" i="16"/>
  <c r="AI84" i="16" s="1"/>
  <c r="AN84" i="16" s="1"/>
  <c r="AS84" i="16" s="1"/>
  <c r="AX84" i="16" s="1"/>
  <c r="BC84" i="16" s="1"/>
  <c r="BH84" i="16" s="1"/>
  <c r="BN84" i="16" s="1"/>
  <c r="BT84" i="16" s="1"/>
  <c r="BZ84" i="16" s="1"/>
  <c r="CF84" i="16" s="1"/>
  <c r="CL84" i="16" s="1"/>
  <c r="CR84" i="16" s="1"/>
  <c r="CX84" i="16" s="1"/>
  <c r="DE84" i="16" s="1"/>
  <c r="O37" i="16"/>
  <c r="K37" i="16"/>
  <c r="M37" i="16" s="1"/>
  <c r="O41" i="16"/>
  <c r="K41" i="16"/>
  <c r="M41" i="16" s="1"/>
  <c r="M47" i="16"/>
  <c r="T50" i="16"/>
  <c r="P50" i="16"/>
  <c r="U55" i="16"/>
  <c r="AH70" i="16"/>
  <c r="O72" i="16"/>
  <c r="K72" i="16"/>
  <c r="M72" i="16" s="1"/>
  <c r="Q75" i="16"/>
  <c r="AD78" i="16"/>
  <c r="AI78" i="16" s="1"/>
  <c r="AN78" i="16" s="1"/>
  <c r="AS78" i="16" s="1"/>
  <c r="AX78" i="16" s="1"/>
  <c r="BC78" i="16" s="1"/>
  <c r="BH78" i="16" s="1"/>
  <c r="BN78" i="16" s="1"/>
  <c r="BT78" i="16" s="1"/>
  <c r="BZ78" i="16" s="1"/>
  <c r="CF78" i="16" s="1"/>
  <c r="CL78" i="16" s="1"/>
  <c r="CR78" i="16" s="1"/>
  <c r="DE78" i="16" s="1"/>
  <c r="U78" i="16"/>
  <c r="V82" i="16"/>
  <c r="AM83" i="16"/>
  <c r="O65" i="16"/>
  <c r="K65" i="16"/>
  <c r="M65" i="16" s="1"/>
  <c r="M66" i="16"/>
  <c r="Q67" i="16"/>
  <c r="M67" i="16"/>
  <c r="O71" i="16"/>
  <c r="AF72" i="16"/>
  <c r="O74" i="16"/>
  <c r="K74" i="16"/>
  <c r="M74" i="16" s="1"/>
  <c r="AH82" i="16"/>
  <c r="V83" i="16"/>
  <c r="R83" i="16"/>
  <c r="CP87" i="16"/>
  <c r="CP95" i="16"/>
  <c r="Q40" i="16"/>
  <c r="M40" i="16"/>
  <c r="O42" i="16"/>
  <c r="K42" i="16"/>
  <c r="M42" i="16" s="1"/>
  <c r="T45" i="16"/>
  <c r="U45" i="16" s="1"/>
  <c r="W45" i="16" s="1"/>
  <c r="P45" i="16"/>
  <c r="R45" i="16" s="1"/>
  <c r="AE66" i="16"/>
  <c r="AH66" i="16"/>
  <c r="AD73" i="16"/>
  <c r="AI73" i="16" s="1"/>
  <c r="AN73" i="16" s="1"/>
  <c r="AS73" i="16" s="1"/>
  <c r="AX73" i="16" s="1"/>
  <c r="BC73" i="16" s="1"/>
  <c r="BH73" i="16" s="1"/>
  <c r="BN73" i="16" s="1"/>
  <c r="BT73" i="16" s="1"/>
  <c r="BZ73" i="16" s="1"/>
  <c r="CF73" i="16" s="1"/>
  <c r="CL73" i="16" s="1"/>
  <c r="CR73" i="16" s="1"/>
  <c r="DE73" i="16" s="1"/>
  <c r="U73" i="16"/>
  <c r="P73" i="16"/>
  <c r="AM75" i="16"/>
  <c r="AL79" i="16"/>
  <c r="AM81" i="16"/>
  <c r="AF81" i="16"/>
  <c r="T82" i="16"/>
  <c r="P82" i="16"/>
  <c r="Q84" i="16"/>
  <c r="W85" i="16"/>
  <c r="Q63" i="16"/>
  <c r="M63" i="16"/>
  <c r="V68" i="16"/>
  <c r="R68" i="16"/>
  <c r="Q69" i="16"/>
  <c r="M69" i="16"/>
  <c r="O70" i="16"/>
  <c r="K70" i="16"/>
  <c r="M70" i="16" s="1"/>
  <c r="CP90" i="16"/>
  <c r="Q76" i="16"/>
  <c r="M76" i="16"/>
  <c r="O77" i="16"/>
  <c r="K77" i="16"/>
  <c r="M77" i="16" s="1"/>
  <c r="O80" i="16"/>
  <c r="K80" i="16"/>
  <c r="M80" i="16" s="1"/>
  <c r="K84" i="16"/>
  <c r="M84" i="16" s="1"/>
  <c r="N84" i="16"/>
  <c r="U13" i="15"/>
  <c r="T13" i="15"/>
  <c r="U17" i="15"/>
  <c r="T17" i="15"/>
  <c r="AI22" i="15"/>
  <c r="AJ22" i="15"/>
  <c r="AM24" i="15"/>
  <c r="AL24" i="15"/>
  <c r="AL28" i="15"/>
  <c r="AM28" i="15"/>
  <c r="AJ30" i="15"/>
  <c r="AI30" i="15"/>
  <c r="AL32" i="15"/>
  <c r="AM32" i="15"/>
  <c r="AI40" i="15"/>
  <c r="AJ40" i="15"/>
  <c r="AM42" i="15"/>
  <c r="AL42" i="15"/>
  <c r="T45" i="15"/>
  <c r="U45" i="15"/>
  <c r="W72" i="15"/>
  <c r="X72" i="15"/>
  <c r="Z72" i="15" s="1"/>
  <c r="U75" i="15"/>
  <c r="T75" i="15"/>
  <c r="U77" i="15"/>
  <c r="T77" i="15"/>
  <c r="T78" i="15"/>
  <c r="U78" i="15"/>
  <c r="U92" i="15"/>
  <c r="T92" i="15"/>
  <c r="AL97" i="15"/>
  <c r="AM97" i="15"/>
  <c r="U98" i="15"/>
  <c r="T98" i="15"/>
  <c r="T106" i="15"/>
  <c r="U106" i="15"/>
  <c r="AL111" i="15"/>
  <c r="AM111" i="15"/>
  <c r="U137" i="15"/>
  <c r="T137" i="15"/>
  <c r="AL286" i="15"/>
  <c r="AM286" i="15"/>
  <c r="U26" i="15"/>
  <c r="T26" i="15"/>
  <c r="AQ33" i="15"/>
  <c r="AP33" i="15"/>
  <c r="U34" i="15"/>
  <c r="T34" i="15"/>
  <c r="AJ38" i="15"/>
  <c r="AI38" i="15"/>
  <c r="T40" i="15"/>
  <c r="U40" i="15"/>
  <c r="AM44" i="15"/>
  <c r="AL44" i="15"/>
  <c r="AL45" i="15"/>
  <c r="AM45" i="15"/>
  <c r="U46" i="15"/>
  <c r="T46" i="15"/>
  <c r="U53" i="15"/>
  <c r="T53" i="15"/>
  <c r="U55" i="15"/>
  <c r="T55" i="15"/>
  <c r="AQ55" i="15"/>
  <c r="T56" i="15"/>
  <c r="U56" i="15"/>
  <c r="T58" i="15"/>
  <c r="U58" i="15"/>
  <c r="W65" i="15"/>
  <c r="X65" i="15"/>
  <c r="Z65" i="15" s="1"/>
  <c r="AL75" i="15"/>
  <c r="AM75" i="15"/>
  <c r="X85" i="15"/>
  <c r="Z85" i="15" s="1"/>
  <c r="W85" i="15"/>
  <c r="W86" i="15"/>
  <c r="X86" i="15"/>
  <c r="Z86" i="15" s="1"/>
  <c r="U123" i="15"/>
  <c r="T123" i="15"/>
  <c r="T125" i="15"/>
  <c r="U125" i="15"/>
  <c r="T129" i="15"/>
  <c r="U129" i="15"/>
  <c r="U142" i="15"/>
  <c r="T142" i="15"/>
  <c r="W143" i="15"/>
  <c r="Z143" i="15" s="1"/>
  <c r="X143" i="15"/>
  <c r="AL145" i="15"/>
  <c r="AM145" i="15"/>
  <c r="U146" i="15"/>
  <c r="T146" i="15"/>
  <c r="T150" i="15"/>
  <c r="U150" i="15"/>
  <c r="AT174" i="15"/>
  <c r="AX174" i="15" s="1"/>
  <c r="BB174" i="15" s="1"/>
  <c r="BF174" i="15" s="1"/>
  <c r="BJ174" i="15" s="1"/>
  <c r="BN174" i="15" s="1"/>
  <c r="BR174" i="15" s="1"/>
  <c r="AQ243" i="15"/>
  <c r="AM245" i="15"/>
  <c r="AM13" i="15"/>
  <c r="AI14" i="15"/>
  <c r="AJ15" i="15"/>
  <c r="AI15" i="15"/>
  <c r="AM17" i="15"/>
  <c r="AL17" i="15"/>
  <c r="AI18" i="15"/>
  <c r="U20" i="15"/>
  <c r="T20" i="15"/>
  <c r="U23" i="15"/>
  <c r="T23" i="15"/>
  <c r="U24" i="15"/>
  <c r="T24" i="15"/>
  <c r="T27" i="15"/>
  <c r="U27" i="15"/>
  <c r="U28" i="15"/>
  <c r="T28" i="15"/>
  <c r="U31" i="15"/>
  <c r="T31" i="15"/>
  <c r="U32" i="15"/>
  <c r="T32" i="15"/>
  <c r="T35" i="15"/>
  <c r="U35" i="15"/>
  <c r="AI37" i="15"/>
  <c r="AJ37" i="15"/>
  <c r="T41" i="15"/>
  <c r="U41" i="15"/>
  <c r="U42" i="15"/>
  <c r="T42" i="15"/>
  <c r="AM48" i="15"/>
  <c r="AL48" i="15"/>
  <c r="U57" i="15"/>
  <c r="T57" i="15"/>
  <c r="U59" i="15"/>
  <c r="T59" i="15"/>
  <c r="AQ59" i="15"/>
  <c r="U62" i="15"/>
  <c r="T62" i="15"/>
  <c r="T74" i="15"/>
  <c r="U74" i="15"/>
  <c r="U79" i="15"/>
  <c r="T79" i="15"/>
  <c r="U81" i="15"/>
  <c r="T81" i="15"/>
  <c r="T82" i="15"/>
  <c r="U82" i="15"/>
  <c r="X89" i="15"/>
  <c r="Z89" i="15" s="1"/>
  <c r="W89" i="15"/>
  <c r="T90" i="15"/>
  <c r="W91" i="15"/>
  <c r="X103" i="15"/>
  <c r="Z103" i="15" s="1"/>
  <c r="W103" i="15"/>
  <c r="W104" i="15"/>
  <c r="X104" i="15"/>
  <c r="Z104" i="15" s="1"/>
  <c r="U107" i="15"/>
  <c r="T107" i="15"/>
  <c r="V163" i="15"/>
  <c r="Y163" i="15" s="1"/>
  <c r="T163" i="15"/>
  <c r="T166" i="15"/>
  <c r="U166" i="15"/>
  <c r="U170" i="15"/>
  <c r="T170" i="15"/>
  <c r="AF213" i="15"/>
  <c r="AH213" i="15"/>
  <c r="AQ223" i="15"/>
  <c r="AQ251" i="15"/>
  <c r="AM253" i="15"/>
  <c r="U16" i="15"/>
  <c r="T16" i="15"/>
  <c r="AM20" i="15"/>
  <c r="AL20" i="15"/>
  <c r="AJ26" i="15"/>
  <c r="AI26" i="15"/>
  <c r="AJ34" i="15"/>
  <c r="AI34" i="15"/>
  <c r="U38" i="15"/>
  <c r="T38" i="15"/>
  <c r="AQ46" i="15"/>
  <c r="AP46" i="15"/>
  <c r="U49" i="15"/>
  <c r="T49" i="15"/>
  <c r="T51" i="15"/>
  <c r="U51" i="15"/>
  <c r="AQ51" i="15"/>
  <c r="T52" i="15"/>
  <c r="U52" i="15"/>
  <c r="T54" i="15"/>
  <c r="U54" i="15"/>
  <c r="AM56" i="15"/>
  <c r="AL56" i="15"/>
  <c r="U83" i="15"/>
  <c r="T83" i="15"/>
  <c r="U112" i="15"/>
  <c r="T112" i="15"/>
  <c r="U141" i="15"/>
  <c r="T141" i="15"/>
  <c r="U145" i="15"/>
  <c r="T145" i="15"/>
  <c r="W149" i="15"/>
  <c r="Z149" i="15" s="1"/>
  <c r="X149" i="15"/>
  <c r="T154" i="15"/>
  <c r="U154" i="15"/>
  <c r="AQ160" i="15"/>
  <c r="AP160" i="15"/>
  <c r="U162" i="15"/>
  <c r="T162" i="15"/>
  <c r="T167" i="15"/>
  <c r="U167" i="15"/>
  <c r="U185" i="15"/>
  <c r="T185" i="15"/>
  <c r="T14" i="15"/>
  <c r="U14" i="15"/>
  <c r="AJ16" i="15"/>
  <c r="AI16" i="15"/>
  <c r="T18" i="15"/>
  <c r="U18" i="15"/>
  <c r="T22" i="15"/>
  <c r="U22" i="15"/>
  <c r="U30" i="15"/>
  <c r="T30" i="15"/>
  <c r="U61" i="15"/>
  <c r="T61" i="15"/>
  <c r="U70" i="15"/>
  <c r="T70" i="15"/>
  <c r="U76" i="15"/>
  <c r="T76" i="15"/>
  <c r="AL83" i="15"/>
  <c r="AM83" i="15"/>
  <c r="T96" i="15"/>
  <c r="U96" i="15"/>
  <c r="T127" i="15"/>
  <c r="U127" i="15"/>
  <c r="T131" i="15"/>
  <c r="U131" i="15"/>
  <c r="T133" i="15"/>
  <c r="U133" i="15"/>
  <c r="AL137" i="15"/>
  <c r="AM137" i="15"/>
  <c r="U138" i="15"/>
  <c r="T138" i="15"/>
  <c r="W139" i="15"/>
  <c r="Z139" i="15" s="1"/>
  <c r="X139" i="15"/>
  <c r="AL141" i="15"/>
  <c r="AM141" i="15"/>
  <c r="T148" i="15"/>
  <c r="U148" i="15"/>
  <c r="T152" i="15"/>
  <c r="U152" i="15"/>
  <c r="W163" i="15"/>
  <c r="Z163" i="15" s="1"/>
  <c r="X163" i="15"/>
  <c r="AQ163" i="15"/>
  <c r="AM219" i="15"/>
  <c r="AM246" i="15"/>
  <c r="AP14" i="15"/>
  <c r="AQ14" i="15"/>
  <c r="U15" i="15"/>
  <c r="T15" i="15"/>
  <c r="AP18" i="15"/>
  <c r="AQ18" i="15"/>
  <c r="T21" i="15"/>
  <c r="U21" i="15"/>
  <c r="AJ23" i="15"/>
  <c r="AI23" i="15"/>
  <c r="T25" i="15"/>
  <c r="U25" i="15"/>
  <c r="AI27" i="15"/>
  <c r="AJ27" i="15"/>
  <c r="T29" i="15"/>
  <c r="U29" i="15"/>
  <c r="AJ31" i="15"/>
  <c r="AI31" i="15"/>
  <c r="T33" i="15"/>
  <c r="U33" i="15"/>
  <c r="AI35" i="15"/>
  <c r="AJ35" i="15"/>
  <c r="U37" i="15"/>
  <c r="T37" i="15"/>
  <c r="AI41" i="15"/>
  <c r="AJ41" i="15"/>
  <c r="U44" i="15"/>
  <c r="T44" i="15"/>
  <c r="T48" i="15"/>
  <c r="U48" i="15"/>
  <c r="T50" i="15"/>
  <c r="U50" i="15"/>
  <c r="AM52" i="15"/>
  <c r="AL52" i="15"/>
  <c r="T64" i="15"/>
  <c r="U64" i="15"/>
  <c r="U67" i="15"/>
  <c r="T67" i="15"/>
  <c r="AL79" i="15"/>
  <c r="AM79" i="15"/>
  <c r="U80" i="15"/>
  <c r="T80" i="15"/>
  <c r="U88" i="15"/>
  <c r="T88" i="15"/>
  <c r="W94" i="15"/>
  <c r="X94" i="15"/>
  <c r="Z94" i="15" s="1"/>
  <c r="U97" i="15"/>
  <c r="T97" i="15"/>
  <c r="U99" i="15"/>
  <c r="T99" i="15"/>
  <c r="U102" i="15"/>
  <c r="T102" i="15"/>
  <c r="AL107" i="15"/>
  <c r="AM107" i="15"/>
  <c r="U108" i="15"/>
  <c r="T108" i="15"/>
  <c r="U111" i="15"/>
  <c r="T111" i="15"/>
  <c r="U113" i="15"/>
  <c r="T113" i="15"/>
  <c r="U122" i="15"/>
  <c r="T122" i="15"/>
  <c r="T126" i="15"/>
  <c r="U126" i="15"/>
  <c r="T128" i="15"/>
  <c r="U128" i="15"/>
  <c r="T130" i="15"/>
  <c r="U130" i="15"/>
  <c r="T132" i="15"/>
  <c r="U132" i="15"/>
  <c r="T134" i="15"/>
  <c r="U134" i="15"/>
  <c r="AL138" i="15"/>
  <c r="AM138" i="15"/>
  <c r="AL140" i="15"/>
  <c r="AM140" i="15"/>
  <c r="AL142" i="15"/>
  <c r="AM142" i="15"/>
  <c r="AL144" i="15"/>
  <c r="AM144" i="15"/>
  <c r="T153" i="15"/>
  <c r="U153" i="15"/>
  <c r="AL162" i="15"/>
  <c r="AM162" i="15"/>
  <c r="T173" i="15"/>
  <c r="U173" i="15"/>
  <c r="U179" i="15"/>
  <c r="T179" i="15"/>
  <c r="U180" i="15"/>
  <c r="T180" i="15"/>
  <c r="U182" i="15"/>
  <c r="T182" i="15"/>
  <c r="AL227" i="15"/>
  <c r="AM227" i="15"/>
  <c r="AI48" i="15"/>
  <c r="AI56" i="15"/>
  <c r="T72" i="15"/>
  <c r="AJ72" i="15"/>
  <c r="AM74" i="15"/>
  <c r="AL74" i="15"/>
  <c r="AM82" i="15"/>
  <c r="AL82" i="15"/>
  <c r="AJ86" i="15"/>
  <c r="T94" i="15"/>
  <c r="Z101" i="15"/>
  <c r="AJ104" i="15"/>
  <c r="AM106" i="15"/>
  <c r="AL106" i="15"/>
  <c r="AM127" i="15"/>
  <c r="AL127" i="15"/>
  <c r="AM128" i="15"/>
  <c r="AL128" i="15"/>
  <c r="AM129" i="15"/>
  <c r="AL129" i="15"/>
  <c r="AM130" i="15"/>
  <c r="AL130" i="15"/>
  <c r="AJ135" i="15"/>
  <c r="T143" i="15"/>
  <c r="AJ149" i="15"/>
  <c r="AI149" i="15"/>
  <c r="AM154" i="15"/>
  <c r="AL154" i="15"/>
  <c r="U169" i="15"/>
  <c r="T169" i="15"/>
  <c r="U171" i="15"/>
  <c r="T171" i="15"/>
  <c r="T175" i="15"/>
  <c r="U175" i="15"/>
  <c r="AG183" i="15"/>
  <c r="AF183" i="15"/>
  <c r="AM218" i="15"/>
  <c r="AT221" i="15"/>
  <c r="AU221" i="15"/>
  <c r="AK228" i="15"/>
  <c r="AN228" i="15" s="1"/>
  <c r="AR228" i="15" s="1"/>
  <c r="AV228" i="15" s="1"/>
  <c r="AZ228" i="15" s="1"/>
  <c r="BD228" i="15" s="1"/>
  <c r="BH228" i="15" s="1"/>
  <c r="BL228" i="15" s="1"/>
  <c r="BP228" i="15" s="1"/>
  <c r="BU228" i="15" s="1"/>
  <c r="AJ235" i="15"/>
  <c r="AU239" i="15"/>
  <c r="AT239" i="15"/>
  <c r="AM240" i="15"/>
  <c r="AM248" i="15"/>
  <c r="AQ260" i="15"/>
  <c r="AM264" i="15"/>
  <c r="AK279" i="15"/>
  <c r="AN279" i="15" s="1"/>
  <c r="AR279" i="15" s="1"/>
  <c r="AV279" i="15" s="1"/>
  <c r="AZ279" i="15" s="1"/>
  <c r="BD279" i="15" s="1"/>
  <c r="BH279" i="15" s="1"/>
  <c r="BL279" i="15" s="1"/>
  <c r="BP279" i="15" s="1"/>
  <c r="BU279" i="15" s="1"/>
  <c r="AI279" i="15"/>
  <c r="AQ282" i="15"/>
  <c r="AG295" i="15"/>
  <c r="AF295" i="15"/>
  <c r="AI336" i="15"/>
  <c r="AK336" i="15"/>
  <c r="AN336" i="15" s="1"/>
  <c r="AR336" i="15" s="1"/>
  <c r="AV336" i="15" s="1"/>
  <c r="AZ336" i="15" s="1"/>
  <c r="BD336" i="15" s="1"/>
  <c r="BH336" i="15" s="1"/>
  <c r="BL336" i="15" s="1"/>
  <c r="BP336" i="15" s="1"/>
  <c r="BU336" i="15" s="1"/>
  <c r="AH343" i="15"/>
  <c r="AF343" i="15"/>
  <c r="AF34" i="15"/>
  <c r="AI45" i="15"/>
  <c r="AF51" i="15"/>
  <c r="AK55" i="15"/>
  <c r="AN55" i="15" s="1"/>
  <c r="AR55" i="15" s="1"/>
  <c r="AV55" i="15" s="1"/>
  <c r="AZ55" i="15" s="1"/>
  <c r="BD55" i="15" s="1"/>
  <c r="BH55" i="15" s="1"/>
  <c r="BL55" i="15" s="1"/>
  <c r="BP55" i="15" s="1"/>
  <c r="BU55" i="15" s="1"/>
  <c r="AF59" i="15"/>
  <c r="T68" i="15"/>
  <c r="T71" i="15"/>
  <c r="AG87" i="15"/>
  <c r="AF87" i="15"/>
  <c r="U90" i="15"/>
  <c r="AG91" i="15"/>
  <c r="AF91" i="15"/>
  <c r="T93" i="15"/>
  <c r="AH135" i="15"/>
  <c r="AK135" i="15" s="1"/>
  <c r="AN135" i="15" s="1"/>
  <c r="AR135" i="15" s="1"/>
  <c r="AV135" i="15" s="1"/>
  <c r="AZ135" i="15" s="1"/>
  <c r="BD135" i="15" s="1"/>
  <c r="BH135" i="15" s="1"/>
  <c r="BL135" i="15" s="1"/>
  <c r="BP135" i="15" s="1"/>
  <c r="BU135" i="15" s="1"/>
  <c r="AF140" i="15"/>
  <c r="AF144" i="15"/>
  <c r="T149" i="15"/>
  <c r="AJ153" i="15"/>
  <c r="U155" i="15"/>
  <c r="W160" i="15"/>
  <c r="Z160" i="15" s="1"/>
  <c r="AF160" i="15"/>
  <c r="U183" i="15"/>
  <c r="T183" i="15"/>
  <c r="AF198" i="15"/>
  <c r="AG198" i="15"/>
  <c r="AM199" i="15"/>
  <c r="AL199" i="15"/>
  <c r="AH220" i="15"/>
  <c r="AF223" i="15"/>
  <c r="AL224" i="15"/>
  <c r="AQ231" i="15"/>
  <c r="AI240" i="15"/>
  <c r="AK240" i="15"/>
  <c r="AN240" i="15" s="1"/>
  <c r="AR240" i="15" s="1"/>
  <c r="AV240" i="15" s="1"/>
  <c r="AZ240" i="15" s="1"/>
  <c r="BD240" i="15" s="1"/>
  <c r="BH240" i="15" s="1"/>
  <c r="BL240" i="15" s="1"/>
  <c r="BP240" i="15" s="1"/>
  <c r="BU240" i="15" s="1"/>
  <c r="AL242" i="15"/>
  <c r="AM242" i="15"/>
  <c r="AF244" i="15"/>
  <c r="AG244" i="15"/>
  <c r="AJ244" i="15" s="1"/>
  <c r="AI248" i="15"/>
  <c r="AK248" i="15"/>
  <c r="AN248" i="15" s="1"/>
  <c r="AR248" i="15" s="1"/>
  <c r="AV248" i="15" s="1"/>
  <c r="AZ248" i="15" s="1"/>
  <c r="BD248" i="15" s="1"/>
  <c r="BH248" i="15" s="1"/>
  <c r="BL248" i="15" s="1"/>
  <c r="BP248" i="15" s="1"/>
  <c r="BU248" i="15" s="1"/>
  <c r="AL250" i="15"/>
  <c r="AM250" i="15"/>
  <c r="AF251" i="15"/>
  <c r="AH251" i="15"/>
  <c r="AQ261" i="15"/>
  <c r="AK282" i="15"/>
  <c r="AN282" i="15" s="1"/>
  <c r="AR282" i="15" s="1"/>
  <c r="AV282" i="15" s="1"/>
  <c r="AZ282" i="15" s="1"/>
  <c r="BD282" i="15" s="1"/>
  <c r="BH282" i="15" s="1"/>
  <c r="BL282" i="15" s="1"/>
  <c r="BP282" i="15" s="1"/>
  <c r="BU282" i="15" s="1"/>
  <c r="AI282" i="15"/>
  <c r="AP283" i="15"/>
  <c r="AQ283" i="15"/>
  <c r="AL283" i="15"/>
  <c r="AK287" i="15"/>
  <c r="AN287" i="15" s="1"/>
  <c r="AR287" i="15" s="1"/>
  <c r="AV287" i="15" s="1"/>
  <c r="AZ287" i="15" s="1"/>
  <c r="BD287" i="15" s="1"/>
  <c r="BH287" i="15" s="1"/>
  <c r="BL287" i="15" s="1"/>
  <c r="BP287" i="15" s="1"/>
  <c r="BU287" i="15" s="1"/>
  <c r="AI287" i="15"/>
  <c r="AQ290" i="15"/>
  <c r="AQ296" i="15"/>
  <c r="AK299" i="15"/>
  <c r="AI299" i="15"/>
  <c r="AU300" i="15"/>
  <c r="AM306" i="15"/>
  <c r="AI307" i="15"/>
  <c r="AH309" i="15"/>
  <c r="AF309" i="15"/>
  <c r="AH319" i="15"/>
  <c r="AF319" i="15"/>
  <c r="AM323" i="15"/>
  <c r="AQ327" i="15"/>
  <c r="AI332" i="15"/>
  <c r="AK332" i="15"/>
  <c r="AN332" i="15" s="1"/>
  <c r="AR332" i="15" s="1"/>
  <c r="AV332" i="15" s="1"/>
  <c r="AZ332" i="15" s="1"/>
  <c r="BD332" i="15" s="1"/>
  <c r="BH332" i="15" s="1"/>
  <c r="BL332" i="15" s="1"/>
  <c r="BP332" i="15" s="1"/>
  <c r="BU332" i="15" s="1"/>
  <c r="AQ348" i="15"/>
  <c r="AH442" i="15"/>
  <c r="AF442" i="15"/>
  <c r="AJ443" i="15"/>
  <c r="AI443" i="15"/>
  <c r="AI13" i="15"/>
  <c r="AL14" i="15"/>
  <c r="AF16" i="15"/>
  <c r="AI17" i="15"/>
  <c r="AL18" i="15"/>
  <c r="AI20" i="15"/>
  <c r="AF23" i="15"/>
  <c r="AI24" i="15"/>
  <c r="AF27" i="15"/>
  <c r="AI28" i="15"/>
  <c r="AF31" i="15"/>
  <c r="AI32" i="15"/>
  <c r="AL33" i="15"/>
  <c r="AF35" i="15"/>
  <c r="AF38" i="15"/>
  <c r="AF41" i="15"/>
  <c r="AI42" i="15"/>
  <c r="AI44" i="15"/>
  <c r="AF46" i="15"/>
  <c r="AI46" i="15"/>
  <c r="AF48" i="15"/>
  <c r="AJ50" i="15"/>
  <c r="AF52" i="15"/>
  <c r="AJ54" i="15"/>
  <c r="AF56" i="15"/>
  <c r="AJ58" i="15"/>
  <c r="AF61" i="15"/>
  <c r="AJ62" i="15"/>
  <c r="AJ64" i="15"/>
  <c r="AF65" i="15"/>
  <c r="T66" i="15"/>
  <c r="U68" i="15"/>
  <c r="AJ68" i="15"/>
  <c r="U71" i="15"/>
  <c r="AJ71" i="15"/>
  <c r="AF72" i="15"/>
  <c r="AJ85" i="15"/>
  <c r="AF86" i="15"/>
  <c r="T87" i="15"/>
  <c r="AJ89" i="15"/>
  <c r="AF90" i="15"/>
  <c r="T91" i="15"/>
  <c r="U93" i="15"/>
  <c r="AJ93" i="15"/>
  <c r="AF94" i="15"/>
  <c r="T101" i="15"/>
  <c r="AJ103" i="15"/>
  <c r="AF104" i="15"/>
  <c r="T115" i="15"/>
  <c r="AG122" i="15"/>
  <c r="AF122" i="15"/>
  <c r="AF139" i="15"/>
  <c r="AI140" i="15"/>
  <c r="AF143" i="15"/>
  <c r="AI144" i="15"/>
  <c r="AJ148" i="15"/>
  <c r="AI148" i="15"/>
  <c r="AJ150" i="15"/>
  <c r="AI150" i="15"/>
  <c r="U151" i="15"/>
  <c r="AJ152" i="15"/>
  <c r="AJ156" i="15"/>
  <c r="AJ158" i="15"/>
  <c r="AI158" i="15"/>
  <c r="T160" i="15"/>
  <c r="X160" i="15"/>
  <c r="AL161" i="15"/>
  <c r="AM161" i="15"/>
  <c r="AI163" i="15"/>
  <c r="AG171" i="15"/>
  <c r="AF171" i="15"/>
  <c r="U172" i="15"/>
  <c r="AI175" i="15"/>
  <c r="AJ175" i="15"/>
  <c r="AI176" i="15"/>
  <c r="AJ176" i="15"/>
  <c r="AI177" i="15"/>
  <c r="AJ177" i="15"/>
  <c r="AL193" i="15"/>
  <c r="AG194" i="15"/>
  <c r="AF194" i="15"/>
  <c r="AM200" i="15"/>
  <c r="X203" i="15"/>
  <c r="Z203" i="15" s="1"/>
  <c r="W203" i="15"/>
  <c r="AF215" i="15"/>
  <c r="AP216" i="15"/>
  <c r="AQ216" i="15"/>
  <c r="AL216" i="15"/>
  <c r="AM222" i="15"/>
  <c r="AF225" i="15"/>
  <c r="AG225" i="15"/>
  <c r="AJ225" i="15" s="1"/>
  <c r="AQ228" i="15"/>
  <c r="AL229" i="15"/>
  <c r="AK230" i="15"/>
  <c r="AN230" i="15" s="1"/>
  <c r="AR230" i="15" s="1"/>
  <c r="AV230" i="15" s="1"/>
  <c r="AZ230" i="15" s="1"/>
  <c r="BD230" i="15" s="1"/>
  <c r="BH230" i="15" s="1"/>
  <c r="BL230" i="15" s="1"/>
  <c r="BP230" i="15" s="1"/>
  <c r="BU230" i="15" s="1"/>
  <c r="AM234" i="15"/>
  <c r="AI239" i="15"/>
  <c r="AK241" i="15"/>
  <c r="AN241" i="15" s="1"/>
  <c r="AR241" i="15" s="1"/>
  <c r="AV241" i="15" s="1"/>
  <c r="AZ241" i="15" s="1"/>
  <c r="BD241" i="15" s="1"/>
  <c r="BH241" i="15" s="1"/>
  <c r="BL241" i="15" s="1"/>
  <c r="BP241" i="15" s="1"/>
  <c r="BU241" i="15" s="1"/>
  <c r="AI247" i="15"/>
  <c r="AK249" i="15"/>
  <c r="AN249" i="15" s="1"/>
  <c r="AR249" i="15" s="1"/>
  <c r="AV249" i="15" s="1"/>
  <c r="AZ249" i="15" s="1"/>
  <c r="BD249" i="15" s="1"/>
  <c r="BH249" i="15" s="1"/>
  <c r="BL249" i="15" s="1"/>
  <c r="BP249" i="15" s="1"/>
  <c r="BU249" i="15" s="1"/>
  <c r="AM254" i="15"/>
  <c r="AG256" i="15"/>
  <c r="AF256" i="15"/>
  <c r="AM257" i="15"/>
  <c r="AH259" i="15"/>
  <c r="AF259" i="15"/>
  <c r="AF261" i="15"/>
  <c r="AH261" i="15"/>
  <c r="AF262" i="15"/>
  <c r="AG262" i="15"/>
  <c r="AJ262" i="15" s="1"/>
  <c r="AM263" i="15"/>
  <c r="AM270" i="15"/>
  <c r="AL270" i="15"/>
  <c r="AM273" i="15"/>
  <c r="AM277" i="15"/>
  <c r="AL278" i="15"/>
  <c r="AM278" i="15"/>
  <c r="AF282" i="15"/>
  <c r="AP287" i="15"/>
  <c r="AQ287" i="15"/>
  <c r="AM289" i="15"/>
  <c r="AJ291" i="15"/>
  <c r="AI291" i="15"/>
  <c r="AF292" i="15"/>
  <c r="AG292" i="15"/>
  <c r="AJ292" i="15" s="1"/>
  <c r="AM294" i="15"/>
  <c r="AK308" i="15"/>
  <c r="AN308" i="15" s="1"/>
  <c r="AR308" i="15" s="1"/>
  <c r="AV308" i="15" s="1"/>
  <c r="AZ308" i="15" s="1"/>
  <c r="BD308" i="15" s="1"/>
  <c r="BH308" i="15" s="1"/>
  <c r="BL308" i="15" s="1"/>
  <c r="BP308" i="15" s="1"/>
  <c r="BU308" i="15" s="1"/>
  <c r="AK310" i="15"/>
  <c r="AN310" i="15" s="1"/>
  <c r="AR310" i="15" s="1"/>
  <c r="AV310" i="15" s="1"/>
  <c r="AZ310" i="15" s="1"/>
  <c r="BD310" i="15" s="1"/>
  <c r="BH310" i="15" s="1"/>
  <c r="BL310" i="15" s="1"/>
  <c r="BP310" i="15" s="1"/>
  <c r="BU310" i="15" s="1"/>
  <c r="AQ331" i="15"/>
  <c r="AM337" i="15"/>
  <c r="AK338" i="15"/>
  <c r="AN338" i="15" s="1"/>
  <c r="AR338" i="15" s="1"/>
  <c r="AV338" i="15" s="1"/>
  <c r="AZ338" i="15" s="1"/>
  <c r="BD338" i="15" s="1"/>
  <c r="BH338" i="15" s="1"/>
  <c r="BL338" i="15" s="1"/>
  <c r="BP338" i="15" s="1"/>
  <c r="BU338" i="15" s="1"/>
  <c r="AU382" i="15"/>
  <c r="AL46" i="15"/>
  <c r="AI52" i="15"/>
  <c r="AL55" i="15"/>
  <c r="T65" i="15"/>
  <c r="AJ65" i="15"/>
  <c r="AM78" i="15"/>
  <c r="AL78" i="15"/>
  <c r="T86" i="15"/>
  <c r="Z87" i="15"/>
  <c r="AJ90" i="15"/>
  <c r="Z91" i="15"/>
  <c r="AJ94" i="15"/>
  <c r="AM96" i="15"/>
  <c r="AL96" i="15"/>
  <c r="T104" i="15"/>
  <c r="Z115" i="15"/>
  <c r="AM125" i="15"/>
  <c r="AL125" i="15"/>
  <c r="AM126" i="15"/>
  <c r="AL126" i="15"/>
  <c r="AM131" i="15"/>
  <c r="AL131" i="15"/>
  <c r="AM132" i="15"/>
  <c r="AL132" i="15"/>
  <c r="AM133" i="15"/>
  <c r="AL133" i="15"/>
  <c r="AM134" i="15"/>
  <c r="T139" i="15"/>
  <c r="AJ139" i="15"/>
  <c r="W140" i="15"/>
  <c r="Z140" i="15" s="1"/>
  <c r="AJ143" i="15"/>
  <c r="W144" i="15"/>
  <c r="Z144" i="15" s="1"/>
  <c r="AF146" i="15"/>
  <c r="AG146" i="15"/>
  <c r="AJ151" i="15"/>
  <c r="AI151" i="15"/>
  <c r="X156" i="15"/>
  <c r="W156" i="15"/>
  <c r="Z156" i="15" s="1"/>
  <c r="T164" i="15"/>
  <c r="AQ164" i="15"/>
  <c r="AP164" i="15"/>
  <c r="T176" i="15"/>
  <c r="U176" i="15"/>
  <c r="T177" i="15"/>
  <c r="U177" i="15"/>
  <c r="AH200" i="15"/>
  <c r="AK200" i="15" s="1"/>
  <c r="AN200" i="15" s="1"/>
  <c r="AR200" i="15" s="1"/>
  <c r="AV200" i="15" s="1"/>
  <c r="AZ200" i="15" s="1"/>
  <c r="BD200" i="15" s="1"/>
  <c r="BH200" i="15" s="1"/>
  <c r="BL200" i="15" s="1"/>
  <c r="BP200" i="15" s="1"/>
  <c r="BU200" i="15" s="1"/>
  <c r="AF200" i="15"/>
  <c r="X205" i="15"/>
  <c r="Z205" i="15" s="1"/>
  <c r="W205" i="15"/>
  <c r="AK214" i="15"/>
  <c r="AN214" i="15" s="1"/>
  <c r="AR214" i="15" s="1"/>
  <c r="AV214" i="15" s="1"/>
  <c r="AZ214" i="15" s="1"/>
  <c r="BD214" i="15" s="1"/>
  <c r="BH214" i="15" s="1"/>
  <c r="BL214" i="15" s="1"/>
  <c r="BP214" i="15" s="1"/>
  <c r="BU214" i="15" s="1"/>
  <c r="AP221" i="15"/>
  <c r="AK223" i="15"/>
  <c r="AN223" i="15" s="1"/>
  <c r="AR223" i="15" s="1"/>
  <c r="AV223" i="15" s="1"/>
  <c r="AZ223" i="15" s="1"/>
  <c r="BD223" i="15" s="1"/>
  <c r="BH223" i="15" s="1"/>
  <c r="BL223" i="15" s="1"/>
  <c r="BP223" i="15" s="1"/>
  <c r="BU223" i="15" s="1"/>
  <c r="AI223" i="15"/>
  <c r="AP232" i="15"/>
  <c r="AQ232" i="15"/>
  <c r="AL232" i="15"/>
  <c r="AU247" i="15"/>
  <c r="AT247" i="15"/>
  <c r="AQ258" i="15"/>
  <c r="AM259" i="15"/>
  <c r="AJ302" i="15"/>
  <c r="AI302" i="15"/>
  <c r="AM355" i="15"/>
  <c r="AF15" i="15"/>
  <c r="AF22" i="15"/>
  <c r="AF26" i="15"/>
  <c r="AF30" i="15"/>
  <c r="AF37" i="15"/>
  <c r="AF40" i="15"/>
  <c r="AK51" i="15"/>
  <c r="AN51" i="15" s="1"/>
  <c r="AR51" i="15" s="1"/>
  <c r="AV51" i="15" s="1"/>
  <c r="AZ51" i="15" s="1"/>
  <c r="BD51" i="15" s="1"/>
  <c r="BH51" i="15" s="1"/>
  <c r="BL51" i="15" s="1"/>
  <c r="BP51" i="15" s="1"/>
  <c r="BU51" i="15" s="1"/>
  <c r="AF55" i="15"/>
  <c r="AK59" i="15"/>
  <c r="AN59" i="15" s="1"/>
  <c r="AR59" i="15" s="1"/>
  <c r="AV59" i="15" s="1"/>
  <c r="AZ59" i="15" s="1"/>
  <c r="BD59" i="15" s="1"/>
  <c r="BH59" i="15" s="1"/>
  <c r="BL59" i="15" s="1"/>
  <c r="BP59" i="15" s="1"/>
  <c r="BU59" i="15" s="1"/>
  <c r="AL61" i="15"/>
  <c r="AG66" i="15"/>
  <c r="AF66" i="15"/>
  <c r="AJ77" i="15"/>
  <c r="AI77" i="15"/>
  <c r="AJ81" i="15"/>
  <c r="AI81" i="15"/>
  <c r="T85" i="15"/>
  <c r="T89" i="15"/>
  <c r="AJ99" i="15"/>
  <c r="AI99" i="15"/>
  <c r="AG101" i="15"/>
  <c r="AF101" i="15"/>
  <c r="T103" i="15"/>
  <c r="AI113" i="15"/>
  <c r="AG115" i="15"/>
  <c r="AF115" i="15"/>
  <c r="X140" i="15"/>
  <c r="X144" i="15"/>
  <c r="U158" i="15"/>
  <c r="T158" i="15"/>
  <c r="U161" i="15"/>
  <c r="T161" i="15"/>
  <c r="AQ193" i="15"/>
  <c r="AP193" i="15"/>
  <c r="AK215" i="15"/>
  <c r="AN215" i="15" s="1"/>
  <c r="AR215" i="15" s="1"/>
  <c r="AV215" i="15" s="1"/>
  <c r="AZ215" i="15" s="1"/>
  <c r="BD215" i="15" s="1"/>
  <c r="BH215" i="15" s="1"/>
  <c r="BL215" i="15" s="1"/>
  <c r="BP215" i="15" s="1"/>
  <c r="BU215" i="15" s="1"/>
  <c r="AI215" i="15"/>
  <c r="AP224" i="15"/>
  <c r="AQ224" i="15"/>
  <c r="AK225" i="15"/>
  <c r="AN225" i="15" s="1"/>
  <c r="AR225" i="15" s="1"/>
  <c r="AV225" i="15" s="1"/>
  <c r="AZ225" i="15" s="1"/>
  <c r="BD225" i="15" s="1"/>
  <c r="BH225" i="15" s="1"/>
  <c r="BL225" i="15" s="1"/>
  <c r="BP225" i="15" s="1"/>
  <c r="BU225" i="15" s="1"/>
  <c r="AM230" i="15"/>
  <c r="AL230" i="15"/>
  <c r="AF233" i="15"/>
  <c r="AG233" i="15"/>
  <c r="AJ233" i="15" s="1"/>
  <c r="AQ236" i="15"/>
  <c r="AF243" i="15"/>
  <c r="AH243" i="15"/>
  <c r="AH246" i="15"/>
  <c r="AF246" i="15"/>
  <c r="AF252" i="15"/>
  <c r="AG252" i="15"/>
  <c r="AJ252" i="15" s="1"/>
  <c r="AQ268" i="15"/>
  <c r="AM280" i="15"/>
  <c r="AL280" i="15"/>
  <c r="AF45" i="15"/>
  <c r="AG49" i="15"/>
  <c r="AG53" i="15"/>
  <c r="AG57" i="15"/>
  <c r="AM61" i="15"/>
  <c r="AF62" i="15"/>
  <c r="AG67" i="15"/>
  <c r="AG70" i="15"/>
  <c r="AI74" i="15"/>
  <c r="AG76" i="15"/>
  <c r="AF76" i="15"/>
  <c r="AI78" i="15"/>
  <c r="AG80" i="15"/>
  <c r="AF80" i="15"/>
  <c r="AI82" i="15"/>
  <c r="AG88" i="15"/>
  <c r="AG92" i="15"/>
  <c r="AI96" i="15"/>
  <c r="AG98" i="15"/>
  <c r="AF98" i="15"/>
  <c r="AG102" i="15"/>
  <c r="AI106" i="15"/>
  <c r="AG108" i="15"/>
  <c r="AF108" i="15"/>
  <c r="AG112" i="15"/>
  <c r="AF112" i="15"/>
  <c r="AG123" i="15"/>
  <c r="AF123" i="15"/>
  <c r="AI125" i="15"/>
  <c r="AI126" i="15"/>
  <c r="AI127" i="15"/>
  <c r="AI128" i="15"/>
  <c r="AI129" i="15"/>
  <c r="AI130" i="15"/>
  <c r="AI131" i="15"/>
  <c r="AI132" i="15"/>
  <c r="AI133" i="15"/>
  <c r="AE135" i="15"/>
  <c r="AF135" i="15" s="1"/>
  <c r="AM155" i="15"/>
  <c r="AL155" i="15"/>
  <c r="T156" i="15"/>
  <c r="AL160" i="15"/>
  <c r="AH163" i="15"/>
  <c r="AK163" i="15" s="1"/>
  <c r="AN163" i="15" s="1"/>
  <c r="AR163" i="15" s="1"/>
  <c r="AV163" i="15" s="1"/>
  <c r="AZ163" i="15" s="1"/>
  <c r="BD163" i="15" s="1"/>
  <c r="BH163" i="15" s="1"/>
  <c r="BL163" i="15" s="1"/>
  <c r="BP163" i="15" s="1"/>
  <c r="BU163" i="15" s="1"/>
  <c r="AF163" i="15"/>
  <c r="W164" i="15"/>
  <c r="Z164" i="15" s="1"/>
  <c r="AI166" i="15"/>
  <c r="AJ166" i="15"/>
  <c r="AI167" i="15"/>
  <c r="AJ167" i="15"/>
  <c r="AG182" i="15"/>
  <c r="AF182" i="15"/>
  <c r="AJ195" i="15"/>
  <c r="AI195" i="15"/>
  <c r="AM196" i="15"/>
  <c r="X204" i="15"/>
  <c r="Z204" i="15" s="1"/>
  <c r="W204" i="15"/>
  <c r="AU213" i="15"/>
  <c r="AM214" i="15"/>
  <c r="AM215" i="15"/>
  <c r="AF217" i="15"/>
  <c r="AG217" i="15"/>
  <c r="AJ217" i="15" s="1"/>
  <c r="AU220" i="15"/>
  <c r="AL221" i="15"/>
  <c r="AK222" i="15"/>
  <c r="AN222" i="15" s="1"/>
  <c r="AR222" i="15" s="1"/>
  <c r="AV222" i="15" s="1"/>
  <c r="AZ222" i="15" s="1"/>
  <c r="BD222" i="15" s="1"/>
  <c r="BH222" i="15" s="1"/>
  <c r="BL222" i="15" s="1"/>
  <c r="BP222" i="15" s="1"/>
  <c r="BU222" i="15" s="1"/>
  <c r="AM226" i="15"/>
  <c r="AT229" i="15"/>
  <c r="AU229" i="15"/>
  <c r="AP229" i="15"/>
  <c r="AK231" i="15"/>
  <c r="AN231" i="15" s="1"/>
  <c r="AR231" i="15" s="1"/>
  <c r="AV231" i="15" s="1"/>
  <c r="AZ231" i="15" s="1"/>
  <c r="BD231" i="15" s="1"/>
  <c r="BH231" i="15" s="1"/>
  <c r="BL231" i="15" s="1"/>
  <c r="BP231" i="15" s="1"/>
  <c r="BU231" i="15" s="1"/>
  <c r="AI231" i="15"/>
  <c r="AI232" i="15"/>
  <c r="AI233" i="15"/>
  <c r="AK236" i="15"/>
  <c r="AN236" i="15" s="1"/>
  <c r="AR236" i="15" s="1"/>
  <c r="AV236" i="15" s="1"/>
  <c r="AZ236" i="15" s="1"/>
  <c r="BD236" i="15" s="1"/>
  <c r="BH236" i="15" s="1"/>
  <c r="BL236" i="15" s="1"/>
  <c r="BP236" i="15" s="1"/>
  <c r="BU236" i="15" s="1"/>
  <c r="AI236" i="15"/>
  <c r="AL239" i="15"/>
  <c r="AL247" i="15"/>
  <c r="AK257" i="15"/>
  <c r="AN257" i="15" s="1"/>
  <c r="AR257" i="15" s="1"/>
  <c r="AV257" i="15" s="1"/>
  <c r="AZ257" i="15" s="1"/>
  <c r="BD257" i="15" s="1"/>
  <c r="BH257" i="15" s="1"/>
  <c r="BL257" i="15" s="1"/>
  <c r="BP257" i="15" s="1"/>
  <c r="BU257" i="15" s="1"/>
  <c r="AI257" i="15"/>
  <c r="AL258" i="15"/>
  <c r="AH264" i="15"/>
  <c r="AF264" i="15"/>
  <c r="AM271" i="15"/>
  <c r="AU272" i="15"/>
  <c r="AT272" i="15"/>
  <c r="AK276" i="15"/>
  <c r="AN276" i="15" s="1"/>
  <c r="AR276" i="15" s="1"/>
  <c r="AV276" i="15" s="1"/>
  <c r="AZ276" i="15" s="1"/>
  <c r="BD276" i="15" s="1"/>
  <c r="BH276" i="15" s="1"/>
  <c r="BL276" i="15" s="1"/>
  <c r="BP276" i="15" s="1"/>
  <c r="BU276" i="15" s="1"/>
  <c r="AF300" i="15"/>
  <c r="AH300" i="15"/>
  <c r="AM301" i="15"/>
  <c r="AL301" i="15"/>
  <c r="AL313" i="15"/>
  <c r="AM313" i="15"/>
  <c r="AM333" i="15"/>
  <c r="AL333" i="15"/>
  <c r="AM335" i="15"/>
  <c r="AH339" i="15"/>
  <c r="AF339" i="15"/>
  <c r="AI160" i="15"/>
  <c r="AI164" i="15"/>
  <c r="AG169" i="15"/>
  <c r="AF169" i="15"/>
  <c r="AG173" i="15"/>
  <c r="AF173" i="15"/>
  <c r="AG179" i="15"/>
  <c r="AF179" i="15"/>
  <c r="AG185" i="15"/>
  <c r="AF185" i="15"/>
  <c r="AI193" i="15"/>
  <c r="AG201" i="15"/>
  <c r="AF201" i="15"/>
  <c r="AI203" i="15"/>
  <c r="AI204" i="15"/>
  <c r="AI205" i="15"/>
  <c r="AF216" i="15"/>
  <c r="AI221" i="15"/>
  <c r="AF224" i="15"/>
  <c r="AI229" i="15"/>
  <c r="AF232" i="15"/>
  <c r="AI237" i="15"/>
  <c r="AI245" i="15"/>
  <c r="AK245" i="15"/>
  <c r="AN245" i="15" s="1"/>
  <c r="AR245" i="15" s="1"/>
  <c r="AV245" i="15" s="1"/>
  <c r="AZ245" i="15" s="1"/>
  <c r="BD245" i="15" s="1"/>
  <c r="BH245" i="15" s="1"/>
  <c r="BL245" i="15" s="1"/>
  <c r="BP245" i="15" s="1"/>
  <c r="BU245" i="15" s="1"/>
  <c r="AI253" i="15"/>
  <c r="AK253" i="15"/>
  <c r="AN253" i="15" s="1"/>
  <c r="AR253" i="15" s="1"/>
  <c r="AV253" i="15" s="1"/>
  <c r="AZ253" i="15" s="1"/>
  <c r="BD253" i="15" s="1"/>
  <c r="BH253" i="15" s="1"/>
  <c r="BL253" i="15" s="1"/>
  <c r="BP253" i="15" s="1"/>
  <c r="BU253" i="15" s="1"/>
  <c r="AI254" i="15"/>
  <c r="AK254" i="15"/>
  <c r="AN254" i="15" s="1"/>
  <c r="AR254" i="15" s="1"/>
  <c r="AV254" i="15" s="1"/>
  <c r="AZ254" i="15" s="1"/>
  <c r="BD254" i="15" s="1"/>
  <c r="BH254" i="15" s="1"/>
  <c r="BL254" i="15" s="1"/>
  <c r="BP254" i="15" s="1"/>
  <c r="BU254" i="15" s="1"/>
  <c r="AL255" i="15"/>
  <c r="AM255" i="15"/>
  <c r="AK260" i="15"/>
  <c r="AI260" i="15"/>
  <c r="AL265" i="15"/>
  <c r="AL267" i="15"/>
  <c r="AM267" i="15"/>
  <c r="AF268" i="15"/>
  <c r="AH268" i="15"/>
  <c r="AF269" i="15"/>
  <c r="AG269" i="15"/>
  <c r="AJ269" i="15" s="1"/>
  <c r="AH271" i="15"/>
  <c r="AF271" i="15"/>
  <c r="AI273" i="15"/>
  <c r="AK273" i="15"/>
  <c r="AN273" i="15" s="1"/>
  <c r="AR273" i="15" s="1"/>
  <c r="AV273" i="15" s="1"/>
  <c r="AZ273" i="15" s="1"/>
  <c r="BD273" i="15" s="1"/>
  <c r="BH273" i="15" s="1"/>
  <c r="BL273" i="15" s="1"/>
  <c r="BP273" i="15" s="1"/>
  <c r="BU273" i="15" s="1"/>
  <c r="AP275" i="15"/>
  <c r="AQ275" i="15"/>
  <c r="AL275" i="15"/>
  <c r="AP279" i="15"/>
  <c r="AM281" i="15"/>
  <c r="AL281" i="15"/>
  <c r="AF284" i="15"/>
  <c r="AG284" i="15"/>
  <c r="AJ284" i="15" s="1"/>
  <c r="AL287" i="15"/>
  <c r="AL288" i="15"/>
  <c r="AK289" i="15"/>
  <c r="AN289" i="15" s="1"/>
  <c r="AR289" i="15" s="1"/>
  <c r="AV289" i="15" s="1"/>
  <c r="AZ289" i="15" s="1"/>
  <c r="BD289" i="15" s="1"/>
  <c r="BH289" i="15" s="1"/>
  <c r="BL289" i="15" s="1"/>
  <c r="BP289" i="15" s="1"/>
  <c r="BU289" i="15" s="1"/>
  <c r="AM293" i="15"/>
  <c r="AK296" i="15"/>
  <c r="AI296" i="15"/>
  <c r="AH298" i="15"/>
  <c r="AF298" i="15"/>
  <c r="AQ299" i="15"/>
  <c r="AF308" i="15"/>
  <c r="AG308" i="15"/>
  <c r="AJ308" i="15" s="1"/>
  <c r="AI328" i="15"/>
  <c r="AK328" i="15"/>
  <c r="AN328" i="15" s="1"/>
  <c r="AR328" i="15" s="1"/>
  <c r="AV328" i="15" s="1"/>
  <c r="AZ328" i="15" s="1"/>
  <c r="BD328" i="15" s="1"/>
  <c r="BH328" i="15" s="1"/>
  <c r="BL328" i="15" s="1"/>
  <c r="BP328" i="15" s="1"/>
  <c r="BU328" i="15" s="1"/>
  <c r="AM329" i="15"/>
  <c r="AL329" i="15"/>
  <c r="AI333" i="15"/>
  <c r="AM340" i="15"/>
  <c r="AM346" i="15"/>
  <c r="AF411" i="15"/>
  <c r="AH411" i="15"/>
  <c r="AG170" i="15"/>
  <c r="AF170" i="15"/>
  <c r="AG180" i="15"/>
  <c r="AF180" i="15"/>
  <c r="AI199" i="15"/>
  <c r="AM203" i="15"/>
  <c r="AL203" i="15"/>
  <c r="AM204" i="15"/>
  <c r="AL204" i="15"/>
  <c r="AM205" i="15"/>
  <c r="AL205" i="15"/>
  <c r="AI218" i="15"/>
  <c r="AK218" i="15"/>
  <c r="AN218" i="15" s="1"/>
  <c r="AR218" i="15" s="1"/>
  <c r="AV218" i="15" s="1"/>
  <c r="AZ218" i="15" s="1"/>
  <c r="BD218" i="15" s="1"/>
  <c r="BH218" i="15" s="1"/>
  <c r="BL218" i="15" s="1"/>
  <c r="BP218" i="15" s="1"/>
  <c r="BU218" i="15" s="1"/>
  <c r="AI226" i="15"/>
  <c r="AK226" i="15"/>
  <c r="AN226" i="15" s="1"/>
  <c r="AR226" i="15" s="1"/>
  <c r="AV226" i="15" s="1"/>
  <c r="AZ226" i="15" s="1"/>
  <c r="BD226" i="15" s="1"/>
  <c r="BH226" i="15" s="1"/>
  <c r="BL226" i="15" s="1"/>
  <c r="BP226" i="15" s="1"/>
  <c r="BU226" i="15" s="1"/>
  <c r="AP239" i="15"/>
  <c r="AM241" i="15"/>
  <c r="AL241" i="15"/>
  <c r="AP247" i="15"/>
  <c r="AM249" i="15"/>
  <c r="AL249" i="15"/>
  <c r="AI252" i="15"/>
  <c r="AK255" i="15"/>
  <c r="AN255" i="15" s="1"/>
  <c r="AR255" i="15" s="1"/>
  <c r="AV255" i="15" s="1"/>
  <c r="AZ255" i="15" s="1"/>
  <c r="BD255" i="15" s="1"/>
  <c r="BH255" i="15" s="1"/>
  <c r="BL255" i="15" s="1"/>
  <c r="BP255" i="15" s="1"/>
  <c r="BU255" i="15" s="1"/>
  <c r="AU265" i="15"/>
  <c r="AT265" i="15"/>
  <c r="AF276" i="15"/>
  <c r="AG276" i="15"/>
  <c r="AJ276" i="15" s="1"/>
  <c r="AU279" i="15"/>
  <c r="AT279" i="15"/>
  <c r="AK281" i="15"/>
  <c r="AN281" i="15" s="1"/>
  <c r="AR281" i="15" s="1"/>
  <c r="AV281" i="15" s="1"/>
  <c r="AZ281" i="15" s="1"/>
  <c r="BD281" i="15" s="1"/>
  <c r="BH281" i="15" s="1"/>
  <c r="BL281" i="15" s="1"/>
  <c r="BP281" i="15" s="1"/>
  <c r="BU281" i="15" s="1"/>
  <c r="AL282" i="15"/>
  <c r="AM285" i="15"/>
  <c r="AT288" i="15"/>
  <c r="AU288" i="15"/>
  <c r="AP288" i="15"/>
  <c r="AK290" i="15"/>
  <c r="AN290" i="15" s="1"/>
  <c r="AR290" i="15" s="1"/>
  <c r="AV290" i="15" s="1"/>
  <c r="AZ290" i="15" s="1"/>
  <c r="BD290" i="15" s="1"/>
  <c r="BH290" i="15" s="1"/>
  <c r="BL290" i="15" s="1"/>
  <c r="BP290" i="15" s="1"/>
  <c r="BU290" i="15" s="1"/>
  <c r="AI290" i="15"/>
  <c r="AM297" i="15"/>
  <c r="AL297" i="15"/>
  <c r="AG304" i="15"/>
  <c r="AJ304" i="15" s="1"/>
  <c r="AF304" i="15"/>
  <c r="AL305" i="15"/>
  <c r="AM305" i="15"/>
  <c r="AM309" i="15"/>
  <c r="AI324" i="15"/>
  <c r="AK324" i="15"/>
  <c r="AN324" i="15" s="1"/>
  <c r="AR324" i="15" s="1"/>
  <c r="AV324" i="15" s="1"/>
  <c r="AZ324" i="15" s="1"/>
  <c r="BD324" i="15" s="1"/>
  <c r="BH324" i="15" s="1"/>
  <c r="BL324" i="15" s="1"/>
  <c r="BP324" i="15" s="1"/>
  <c r="BU324" i="15" s="1"/>
  <c r="AM325" i="15"/>
  <c r="AL325" i="15"/>
  <c r="AK353" i="15"/>
  <c r="AN353" i="15" s="1"/>
  <c r="AR353" i="15" s="1"/>
  <c r="AV353" i="15" s="1"/>
  <c r="AZ353" i="15" s="1"/>
  <c r="BD353" i="15" s="1"/>
  <c r="BH353" i="15" s="1"/>
  <c r="BL353" i="15" s="1"/>
  <c r="BP353" i="15" s="1"/>
  <c r="BU353" i="15" s="1"/>
  <c r="AI353" i="15"/>
  <c r="AH357" i="15"/>
  <c r="AF357" i="15"/>
  <c r="AQ358" i="15"/>
  <c r="AI258" i="15"/>
  <c r="AI263" i="15"/>
  <c r="AK263" i="15"/>
  <c r="AN263" i="15" s="1"/>
  <c r="AR263" i="15" s="1"/>
  <c r="AV263" i="15" s="1"/>
  <c r="AZ263" i="15" s="1"/>
  <c r="BD263" i="15" s="1"/>
  <c r="BH263" i="15" s="1"/>
  <c r="BL263" i="15" s="1"/>
  <c r="BP263" i="15" s="1"/>
  <c r="BU263" i="15" s="1"/>
  <c r="AI270" i="15"/>
  <c r="AK270" i="15"/>
  <c r="AN270" i="15" s="1"/>
  <c r="AR270" i="15" s="1"/>
  <c r="AV270" i="15" s="1"/>
  <c r="AZ270" i="15" s="1"/>
  <c r="BD270" i="15" s="1"/>
  <c r="BH270" i="15" s="1"/>
  <c r="BL270" i="15" s="1"/>
  <c r="BP270" i="15" s="1"/>
  <c r="BU270" i="15" s="1"/>
  <c r="AF275" i="15"/>
  <c r="AI280" i="15"/>
  <c r="AF283" i="15"/>
  <c r="AI288" i="15"/>
  <c r="AF291" i="15"/>
  <c r="AK294" i="15"/>
  <c r="AN294" i="15" s="1"/>
  <c r="AR294" i="15" s="1"/>
  <c r="AV294" i="15" s="1"/>
  <c r="AZ294" i="15" s="1"/>
  <c r="BD294" i="15" s="1"/>
  <c r="BH294" i="15" s="1"/>
  <c r="BL294" i="15" s="1"/>
  <c r="BP294" i="15" s="1"/>
  <c r="BU294" i="15" s="1"/>
  <c r="AI305" i="15"/>
  <c r="AH306" i="15"/>
  <c r="AF306" i="15"/>
  <c r="AL307" i="15"/>
  <c r="AM307" i="15"/>
  <c r="AQ312" i="15"/>
  <c r="AI313" i="15"/>
  <c r="AF323" i="15"/>
  <c r="AH323" i="15"/>
  <c r="AF327" i="15"/>
  <c r="AH327" i="15"/>
  <c r="AF331" i="15"/>
  <c r="AH331" i="15"/>
  <c r="AF335" i="15"/>
  <c r="AH335" i="15"/>
  <c r="AF338" i="15"/>
  <c r="AG338" i="15"/>
  <c r="AJ338" i="15" s="1"/>
  <c r="AM341" i="15"/>
  <c r="AM342" i="15"/>
  <c r="AL342" i="15"/>
  <c r="AM344" i="15"/>
  <c r="AQ345" i="15"/>
  <c r="AQ347" i="15"/>
  <c r="AP347" i="15"/>
  <c r="AM353" i="15"/>
  <c r="AM354" i="15"/>
  <c r="AK359" i="15"/>
  <c r="AN359" i="15" s="1"/>
  <c r="AR359" i="15" s="1"/>
  <c r="AV359" i="15" s="1"/>
  <c r="AZ359" i="15" s="1"/>
  <c r="BD359" i="15" s="1"/>
  <c r="BH359" i="15" s="1"/>
  <c r="BL359" i="15" s="1"/>
  <c r="BP359" i="15" s="1"/>
  <c r="BU359" i="15" s="1"/>
  <c r="AM362" i="15"/>
  <c r="AQ384" i="15"/>
  <c r="AP384" i="15"/>
  <c r="AM391" i="15"/>
  <c r="AH392" i="15"/>
  <c r="AF392" i="15"/>
  <c r="AP265" i="15"/>
  <c r="AP272" i="15"/>
  <c r="AI277" i="15"/>
  <c r="AK277" i="15"/>
  <c r="AN277" i="15" s="1"/>
  <c r="AR277" i="15" s="1"/>
  <c r="AV277" i="15" s="1"/>
  <c r="AZ277" i="15" s="1"/>
  <c r="BD277" i="15" s="1"/>
  <c r="BH277" i="15" s="1"/>
  <c r="BL277" i="15" s="1"/>
  <c r="BP277" i="15" s="1"/>
  <c r="BU277" i="15" s="1"/>
  <c r="AI285" i="15"/>
  <c r="AK285" i="15"/>
  <c r="AN285" i="15" s="1"/>
  <c r="AR285" i="15" s="1"/>
  <c r="AV285" i="15" s="1"/>
  <c r="AZ285" i="15" s="1"/>
  <c r="BD285" i="15" s="1"/>
  <c r="BH285" i="15" s="1"/>
  <c r="BL285" i="15" s="1"/>
  <c r="BP285" i="15" s="1"/>
  <c r="BU285" i="15" s="1"/>
  <c r="AI293" i="15"/>
  <c r="AK293" i="15"/>
  <c r="AN293" i="15" s="1"/>
  <c r="AR293" i="15" s="1"/>
  <c r="AV293" i="15" s="1"/>
  <c r="AZ293" i="15" s="1"/>
  <c r="BD293" i="15" s="1"/>
  <c r="BH293" i="15" s="1"/>
  <c r="BL293" i="15" s="1"/>
  <c r="BP293" i="15" s="1"/>
  <c r="BU293" i="15" s="1"/>
  <c r="AM298" i="15"/>
  <c r="AI304" i="15"/>
  <c r="AK304" i="15"/>
  <c r="AN304" i="15" s="1"/>
  <c r="AR304" i="15" s="1"/>
  <c r="AV304" i="15" s="1"/>
  <c r="AZ304" i="15" s="1"/>
  <c r="BD304" i="15" s="1"/>
  <c r="BH304" i="15" s="1"/>
  <c r="BL304" i="15" s="1"/>
  <c r="BP304" i="15" s="1"/>
  <c r="BU304" i="15" s="1"/>
  <c r="AG310" i="15"/>
  <c r="AJ310" i="15" s="1"/>
  <c r="AF310" i="15"/>
  <c r="AQ319" i="15"/>
  <c r="AM324" i="15"/>
  <c r="AL324" i="15"/>
  <c r="AM328" i="15"/>
  <c r="AL328" i="15"/>
  <c r="AM332" i="15"/>
  <c r="AL332" i="15"/>
  <c r="AM336" i="15"/>
  <c r="AM339" i="15"/>
  <c r="AM343" i="15"/>
  <c r="AK345" i="15"/>
  <c r="AI345" i="15"/>
  <c r="AU349" i="15"/>
  <c r="AG350" i="15"/>
  <c r="AJ350" i="15" s="1"/>
  <c r="AF350" i="15"/>
  <c r="AJ351" i="15"/>
  <c r="AI351" i="15"/>
  <c r="AM357" i="15"/>
  <c r="AM365" i="15"/>
  <c r="AG383" i="15"/>
  <c r="AJ383" i="15" s="1"/>
  <c r="AF383" i="15"/>
  <c r="AM395" i="15"/>
  <c r="AL395" i="15"/>
  <c r="AI297" i="15"/>
  <c r="AF307" i="15"/>
  <c r="AL322" i="15"/>
  <c r="AL326" i="15"/>
  <c r="AL330" i="15"/>
  <c r="AL334" i="15"/>
  <c r="AF344" i="15"/>
  <c r="AF349" i="15"/>
  <c r="AH349" i="15"/>
  <c r="AG359" i="15"/>
  <c r="AJ359" i="15" s="1"/>
  <c r="AF359" i="15"/>
  <c r="AJ363" i="15"/>
  <c r="AI363" i="15"/>
  <c r="AG368" i="15"/>
  <c r="AJ368" i="15" s="1"/>
  <c r="AF368" i="15"/>
  <c r="AH373" i="15"/>
  <c r="AF373" i="15"/>
  <c r="AQ381" i="15"/>
  <c r="AM402" i="15"/>
  <c r="AI301" i="15"/>
  <c r="AQ322" i="15"/>
  <c r="AP322" i="15"/>
  <c r="AQ326" i="15"/>
  <c r="AP326" i="15"/>
  <c r="AQ330" i="15"/>
  <c r="AP330" i="15"/>
  <c r="AQ334" i="15"/>
  <c r="AP334" i="15"/>
  <c r="AH340" i="15"/>
  <c r="AF340" i="15"/>
  <c r="AK348" i="15"/>
  <c r="AN348" i="15" s="1"/>
  <c r="AR348" i="15" s="1"/>
  <c r="AV348" i="15" s="1"/>
  <c r="AZ348" i="15" s="1"/>
  <c r="BD348" i="15" s="1"/>
  <c r="BH348" i="15" s="1"/>
  <c r="BL348" i="15" s="1"/>
  <c r="BP348" i="15" s="1"/>
  <c r="BU348" i="15" s="1"/>
  <c r="AI348" i="15"/>
  <c r="AK350" i="15"/>
  <c r="AN350" i="15" s="1"/>
  <c r="AR350" i="15" s="1"/>
  <c r="AV350" i="15" s="1"/>
  <c r="AZ350" i="15" s="1"/>
  <c r="BD350" i="15" s="1"/>
  <c r="BH350" i="15" s="1"/>
  <c r="BL350" i="15" s="1"/>
  <c r="BP350" i="15" s="1"/>
  <c r="BU350" i="15" s="1"/>
  <c r="AQ356" i="15"/>
  <c r="AF358" i="15"/>
  <c r="AH358" i="15"/>
  <c r="AM371" i="15"/>
  <c r="AK377" i="15"/>
  <c r="AN377" i="15" s="1"/>
  <c r="AR377" i="15" s="1"/>
  <c r="AV377" i="15" s="1"/>
  <c r="AZ377" i="15" s="1"/>
  <c r="BD377" i="15" s="1"/>
  <c r="BH377" i="15" s="1"/>
  <c r="BL377" i="15" s="1"/>
  <c r="BP377" i="15" s="1"/>
  <c r="BU377" i="15" s="1"/>
  <c r="AM379" i="15"/>
  <c r="AL379" i="15"/>
  <c r="AF382" i="15"/>
  <c r="AH382" i="15"/>
  <c r="AM385" i="15"/>
  <c r="AM422" i="15"/>
  <c r="AM436" i="15"/>
  <c r="AQ352" i="15"/>
  <c r="AP352" i="15"/>
  <c r="AI355" i="15"/>
  <c r="AK355" i="15"/>
  <c r="AN355" i="15" s="1"/>
  <c r="AR355" i="15" s="1"/>
  <c r="AV355" i="15" s="1"/>
  <c r="AZ355" i="15" s="1"/>
  <c r="BD355" i="15" s="1"/>
  <c r="BH355" i="15" s="1"/>
  <c r="BL355" i="15" s="1"/>
  <c r="BP355" i="15" s="1"/>
  <c r="BU355" i="15" s="1"/>
  <c r="AM364" i="15"/>
  <c r="AL364" i="15"/>
  <c r="AH365" i="15"/>
  <c r="AF365" i="15"/>
  <c r="AK366" i="15"/>
  <c r="AI366" i="15"/>
  <c r="AF367" i="15"/>
  <c r="AH367" i="15"/>
  <c r="AQ367" i="15"/>
  <c r="AK370" i="15"/>
  <c r="AN370" i="15" s="1"/>
  <c r="AR370" i="15" s="1"/>
  <c r="AV370" i="15" s="1"/>
  <c r="AZ370" i="15" s="1"/>
  <c r="BD370" i="15" s="1"/>
  <c r="BH370" i="15" s="1"/>
  <c r="BL370" i="15" s="1"/>
  <c r="BP370" i="15" s="1"/>
  <c r="BU370" i="15" s="1"/>
  <c r="AI370" i="15"/>
  <c r="AQ373" i="15"/>
  <c r="AM376" i="15"/>
  <c r="AQ378" i="15"/>
  <c r="AM386" i="15"/>
  <c r="AQ397" i="15"/>
  <c r="AK399" i="15"/>
  <c r="AN399" i="15" s="1"/>
  <c r="AR399" i="15" s="1"/>
  <c r="AV399" i="15" s="1"/>
  <c r="AZ399" i="15" s="1"/>
  <c r="BD399" i="15" s="1"/>
  <c r="BH399" i="15" s="1"/>
  <c r="BL399" i="15" s="1"/>
  <c r="BP399" i="15" s="1"/>
  <c r="BU399" i="15" s="1"/>
  <c r="AL400" i="15"/>
  <c r="AM400" i="15"/>
  <c r="AF402" i="15"/>
  <c r="AH402" i="15"/>
  <c r="AL409" i="15"/>
  <c r="AM409" i="15"/>
  <c r="AL418" i="15"/>
  <c r="AM418" i="15"/>
  <c r="AK419" i="15"/>
  <c r="AN419" i="15" s="1"/>
  <c r="AR419" i="15" s="1"/>
  <c r="AV419" i="15" s="1"/>
  <c r="AZ419" i="15" s="1"/>
  <c r="BD419" i="15" s="1"/>
  <c r="BH419" i="15" s="1"/>
  <c r="BL419" i="15" s="1"/>
  <c r="BP419" i="15" s="1"/>
  <c r="BU419" i="15" s="1"/>
  <c r="AI419" i="15"/>
  <c r="AF341" i="15"/>
  <c r="AI342" i="15"/>
  <c r="AL352" i="15"/>
  <c r="AF353" i="15"/>
  <c r="AF354" i="15"/>
  <c r="AH354" i="15"/>
  <c r="AL360" i="15"/>
  <c r="AM360" i="15"/>
  <c r="AF362" i="15"/>
  <c r="AL369" i="15"/>
  <c r="AM369" i="15"/>
  <c r="AG377" i="15"/>
  <c r="AJ377" i="15" s="1"/>
  <c r="AF377" i="15"/>
  <c r="AK378" i="15"/>
  <c r="AN378" i="15" s="1"/>
  <c r="AR378" i="15" s="1"/>
  <c r="AV378" i="15" s="1"/>
  <c r="AZ378" i="15" s="1"/>
  <c r="BD378" i="15" s="1"/>
  <c r="BH378" i="15" s="1"/>
  <c r="BL378" i="15" s="1"/>
  <c r="BP378" i="15" s="1"/>
  <c r="BU378" i="15" s="1"/>
  <c r="AI378" i="15"/>
  <c r="AK381" i="15"/>
  <c r="AI381" i="15"/>
  <c r="AF386" i="15"/>
  <c r="AH386" i="15"/>
  <c r="AK387" i="15"/>
  <c r="AN387" i="15" s="1"/>
  <c r="AR387" i="15" s="1"/>
  <c r="AV387" i="15" s="1"/>
  <c r="AZ387" i="15" s="1"/>
  <c r="BD387" i="15" s="1"/>
  <c r="BH387" i="15" s="1"/>
  <c r="BL387" i="15" s="1"/>
  <c r="BP387" i="15" s="1"/>
  <c r="BU387" i="15" s="1"/>
  <c r="AM389" i="15"/>
  <c r="AM405" i="15"/>
  <c r="AI409" i="15"/>
  <c r="AU410" i="15"/>
  <c r="AF345" i="15"/>
  <c r="AI346" i="15"/>
  <c r="AF347" i="15"/>
  <c r="AI352" i="15"/>
  <c r="AI356" i="15"/>
  <c r="AK356" i="15"/>
  <c r="AN356" i="15" s="1"/>
  <c r="AR356" i="15" s="1"/>
  <c r="AV356" i="15" s="1"/>
  <c r="AZ356" i="15" s="1"/>
  <c r="BD356" i="15" s="1"/>
  <c r="BH356" i="15" s="1"/>
  <c r="BL356" i="15" s="1"/>
  <c r="BP356" i="15" s="1"/>
  <c r="BU356" i="15" s="1"/>
  <c r="AF360" i="15"/>
  <c r="AH362" i="15"/>
  <c r="AQ366" i="15"/>
  <c r="AI369" i="15"/>
  <c r="AM370" i="15"/>
  <c r="AF371" i="15"/>
  <c r="AH371" i="15"/>
  <c r="AG372" i="15"/>
  <c r="AJ372" i="15" s="1"/>
  <c r="AQ375" i="15"/>
  <c r="AH385" i="15"/>
  <c r="AF385" i="15"/>
  <c r="AL388" i="15"/>
  <c r="AM388" i="15"/>
  <c r="AH389" i="15"/>
  <c r="AF389" i="15"/>
  <c r="AM394" i="15"/>
  <c r="AL396" i="15"/>
  <c r="AM396" i="15"/>
  <c r="AM398" i="15"/>
  <c r="AQ407" i="15"/>
  <c r="AG408" i="15"/>
  <c r="AJ408" i="15" s="1"/>
  <c r="AF408" i="15"/>
  <c r="AK410" i="15"/>
  <c r="AI410" i="15"/>
  <c r="AM413" i="15"/>
  <c r="AK394" i="15"/>
  <c r="AN394" i="15" s="1"/>
  <c r="AR394" i="15" s="1"/>
  <c r="AV394" i="15" s="1"/>
  <c r="AZ394" i="15" s="1"/>
  <c r="BD394" i="15" s="1"/>
  <c r="BH394" i="15" s="1"/>
  <c r="BL394" i="15" s="1"/>
  <c r="BP394" i="15" s="1"/>
  <c r="BU394" i="15" s="1"/>
  <c r="AI394" i="15"/>
  <c r="AK397" i="15"/>
  <c r="AI397" i="15"/>
  <c r="AG399" i="15"/>
  <c r="AJ399" i="15" s="1"/>
  <c r="AF399" i="15"/>
  <c r="AI400" i="15"/>
  <c r="AL401" i="15"/>
  <c r="AM401" i="15"/>
  <c r="AQ403" i="15"/>
  <c r="AP403" i="15"/>
  <c r="AL403" i="15"/>
  <c r="AU411" i="15"/>
  <c r="AF412" i="15"/>
  <c r="AG412" i="15"/>
  <c r="AJ412" i="15" s="1"/>
  <c r="AH413" i="15"/>
  <c r="AF413" i="15"/>
  <c r="AG414" i="15"/>
  <c r="AF414" i="15"/>
  <c r="AL415" i="15"/>
  <c r="AM415" i="15"/>
  <c r="AM417" i="15"/>
  <c r="AK427" i="15"/>
  <c r="AN427" i="15" s="1"/>
  <c r="AR427" i="15" s="1"/>
  <c r="AV427" i="15" s="1"/>
  <c r="AZ427" i="15" s="1"/>
  <c r="BD427" i="15" s="1"/>
  <c r="BH427" i="15" s="1"/>
  <c r="BL427" i="15" s="1"/>
  <c r="BP427" i="15" s="1"/>
  <c r="BU427" i="15" s="1"/>
  <c r="AI427" i="15"/>
  <c r="AQ427" i="15"/>
  <c r="AM451" i="15"/>
  <c r="AL361" i="15"/>
  <c r="AM361" i="15"/>
  <c r="AK372" i="15"/>
  <c r="AN372" i="15" s="1"/>
  <c r="AR372" i="15" s="1"/>
  <c r="AV372" i="15" s="1"/>
  <c r="AZ372" i="15" s="1"/>
  <c r="BD372" i="15" s="1"/>
  <c r="BH372" i="15" s="1"/>
  <c r="BL372" i="15" s="1"/>
  <c r="BP372" i="15" s="1"/>
  <c r="BU372" i="15" s="1"/>
  <c r="AH376" i="15"/>
  <c r="AF376" i="15"/>
  <c r="AK383" i="15"/>
  <c r="AN383" i="15" s="1"/>
  <c r="AR383" i="15" s="1"/>
  <c r="AV383" i="15" s="1"/>
  <c r="AZ383" i="15" s="1"/>
  <c r="BD383" i="15" s="1"/>
  <c r="BH383" i="15" s="1"/>
  <c r="BL383" i="15" s="1"/>
  <c r="BP383" i="15" s="1"/>
  <c r="BU383" i="15" s="1"/>
  <c r="AL384" i="15"/>
  <c r="AK388" i="15"/>
  <c r="AN388" i="15" s="1"/>
  <c r="AR388" i="15" s="1"/>
  <c r="AV388" i="15" s="1"/>
  <c r="AZ388" i="15" s="1"/>
  <c r="BD388" i="15" s="1"/>
  <c r="BH388" i="15" s="1"/>
  <c r="BL388" i="15" s="1"/>
  <c r="BP388" i="15" s="1"/>
  <c r="BU388" i="15" s="1"/>
  <c r="AL390" i="15"/>
  <c r="AM390" i="15"/>
  <c r="AM392" i="15"/>
  <c r="AG393" i="15"/>
  <c r="AF393" i="15"/>
  <c r="AF398" i="15"/>
  <c r="AH398" i="15"/>
  <c r="AM404" i="15"/>
  <c r="AL404" i="15"/>
  <c r="AH405" i="15"/>
  <c r="AF405" i="15"/>
  <c r="AP406" i="15"/>
  <c r="AQ406" i="15"/>
  <c r="AF407" i="15"/>
  <c r="AH407" i="15"/>
  <c r="AP416" i="15"/>
  <c r="AQ416" i="15"/>
  <c r="AK417" i="15"/>
  <c r="AN417" i="15" s="1"/>
  <c r="AR417" i="15" s="1"/>
  <c r="AV417" i="15" s="1"/>
  <c r="AZ417" i="15" s="1"/>
  <c r="BD417" i="15" s="1"/>
  <c r="BH417" i="15" s="1"/>
  <c r="BL417" i="15" s="1"/>
  <c r="BP417" i="15" s="1"/>
  <c r="BU417" i="15" s="1"/>
  <c r="AM419" i="15"/>
  <c r="AU420" i="15"/>
  <c r="AT420" i="15"/>
  <c r="AP420" i="15"/>
  <c r="AU424" i="15"/>
  <c r="AF427" i="15"/>
  <c r="AK431" i="15"/>
  <c r="AN431" i="15" s="1"/>
  <c r="AR431" i="15" s="1"/>
  <c r="AV431" i="15" s="1"/>
  <c r="AZ431" i="15" s="1"/>
  <c r="BD431" i="15" s="1"/>
  <c r="BH431" i="15" s="1"/>
  <c r="BL431" i="15" s="1"/>
  <c r="BP431" i="15" s="1"/>
  <c r="BU431" i="15" s="1"/>
  <c r="AI431" i="15"/>
  <c r="AQ431" i="15"/>
  <c r="AP431" i="15"/>
  <c r="AU428" i="15"/>
  <c r="AT428" i="15"/>
  <c r="AF431" i="15"/>
  <c r="AF363" i="15"/>
  <c r="AI364" i="15"/>
  <c r="AF390" i="15"/>
  <c r="AF415" i="15"/>
  <c r="AI416" i="15"/>
  <c r="AF418" i="15"/>
  <c r="AF422" i="15"/>
  <c r="AH422" i="15"/>
  <c r="AH424" i="15"/>
  <c r="AF424" i="15"/>
  <c r="AQ425" i="15"/>
  <c r="AP425" i="15"/>
  <c r="AL425" i="15"/>
  <c r="AQ429" i="15"/>
  <c r="AP429" i="15"/>
  <c r="AL429" i="15"/>
  <c r="AM434" i="15"/>
  <c r="AH436" i="15"/>
  <c r="AF436" i="15"/>
  <c r="AH438" i="15"/>
  <c r="AF438" i="15"/>
  <c r="AQ440" i="15"/>
  <c r="AH448" i="15"/>
  <c r="AF448" i="15"/>
  <c r="AI379" i="15"/>
  <c r="AI395" i="15"/>
  <c r="AI406" i="15"/>
  <c r="AI412" i="15"/>
  <c r="AK412" i="15"/>
  <c r="AN412" i="15" s="1"/>
  <c r="AR412" i="15" s="1"/>
  <c r="AV412" i="15" s="1"/>
  <c r="AZ412" i="15" s="1"/>
  <c r="BD412" i="15" s="1"/>
  <c r="BH412" i="15" s="1"/>
  <c r="BL412" i="15" s="1"/>
  <c r="BP412" i="15" s="1"/>
  <c r="BU412" i="15" s="1"/>
  <c r="AQ423" i="15"/>
  <c r="AP423" i="15"/>
  <c r="AM426" i="15"/>
  <c r="AL426" i="15"/>
  <c r="AM430" i="15"/>
  <c r="AM432" i="15"/>
  <c r="AK437" i="15"/>
  <c r="AN437" i="15" s="1"/>
  <c r="AR437" i="15" s="1"/>
  <c r="AV437" i="15" s="1"/>
  <c r="AZ437" i="15" s="1"/>
  <c r="BD437" i="15" s="1"/>
  <c r="BH437" i="15" s="1"/>
  <c r="BL437" i="15" s="1"/>
  <c r="BP437" i="15" s="1"/>
  <c r="BU437" i="15" s="1"/>
  <c r="AI437" i="15"/>
  <c r="AJ439" i="15"/>
  <c r="AI439" i="15"/>
  <c r="AF403" i="15"/>
  <c r="AI404" i="15"/>
  <c r="AF419" i="15"/>
  <c r="AI420" i="15"/>
  <c r="AL423" i="15"/>
  <c r="AF425" i="15"/>
  <c r="AL427" i="15"/>
  <c r="AF429" i="15"/>
  <c r="AM450" i="15"/>
  <c r="AL450" i="15"/>
  <c r="AM433" i="15"/>
  <c r="AI434" i="15"/>
  <c r="AK434" i="15"/>
  <c r="AN434" i="15" s="1"/>
  <c r="AR434" i="15" s="1"/>
  <c r="AV434" i="15" s="1"/>
  <c r="AZ434" i="15" s="1"/>
  <c r="BD434" i="15" s="1"/>
  <c r="BH434" i="15" s="1"/>
  <c r="BL434" i="15" s="1"/>
  <c r="BP434" i="15" s="1"/>
  <c r="BU434" i="15" s="1"/>
  <c r="AM435" i="15"/>
  <c r="AM438" i="15"/>
  <c r="AM441" i="15"/>
  <c r="AL441" i="15"/>
  <c r="AM442" i="15"/>
  <c r="AK444" i="15"/>
  <c r="AI444" i="15"/>
  <c r="AM445" i="15"/>
  <c r="AL445" i="15"/>
  <c r="AQ446" i="15"/>
  <c r="AP446" i="15"/>
  <c r="AI425" i="15"/>
  <c r="AI429" i="15"/>
  <c r="AK432" i="15"/>
  <c r="AN432" i="15" s="1"/>
  <c r="AR432" i="15" s="1"/>
  <c r="AV432" i="15" s="1"/>
  <c r="AZ432" i="15" s="1"/>
  <c r="BD432" i="15" s="1"/>
  <c r="BH432" i="15" s="1"/>
  <c r="BL432" i="15" s="1"/>
  <c r="BP432" i="15" s="1"/>
  <c r="BU432" i="15" s="1"/>
  <c r="AI432" i="15"/>
  <c r="AF433" i="15"/>
  <c r="AH433" i="15"/>
  <c r="AK435" i="15"/>
  <c r="AN435" i="15" s="1"/>
  <c r="AR435" i="15" s="1"/>
  <c r="AV435" i="15" s="1"/>
  <c r="AZ435" i="15" s="1"/>
  <c r="BD435" i="15" s="1"/>
  <c r="BH435" i="15" s="1"/>
  <c r="BL435" i="15" s="1"/>
  <c r="BP435" i="15" s="1"/>
  <c r="BU435" i="15" s="1"/>
  <c r="AL437" i="15"/>
  <c r="AM437" i="15"/>
  <c r="AM447" i="15"/>
  <c r="AK452" i="15"/>
  <c r="AN452" i="15" s="1"/>
  <c r="AR452" i="15" s="1"/>
  <c r="AV452" i="15" s="1"/>
  <c r="AZ452" i="15" s="1"/>
  <c r="BD452" i="15" s="1"/>
  <c r="BH452" i="15" s="1"/>
  <c r="BL452" i="15" s="1"/>
  <c r="BP452" i="15" s="1"/>
  <c r="BU452" i="15" s="1"/>
  <c r="AI452" i="15"/>
  <c r="AF437" i="15"/>
  <c r="AF440" i="15"/>
  <c r="AF443" i="15"/>
  <c r="AM453" i="15"/>
  <c r="AF439" i="15"/>
  <c r="AH440" i="15"/>
  <c r="AU444" i="15"/>
  <c r="AK453" i="15"/>
  <c r="AN453" i="15" s="1"/>
  <c r="AR453" i="15" s="1"/>
  <c r="AV453" i="15" s="1"/>
  <c r="AZ453" i="15" s="1"/>
  <c r="BD453" i="15" s="1"/>
  <c r="BH453" i="15" s="1"/>
  <c r="BL453" i="15" s="1"/>
  <c r="BP453" i="15" s="1"/>
  <c r="BU453" i="15" s="1"/>
  <c r="AI453" i="15"/>
  <c r="AI441" i="15"/>
  <c r="AI445" i="15"/>
  <c r="AK447" i="15"/>
  <c r="AN447" i="15" s="1"/>
  <c r="AR447" i="15" s="1"/>
  <c r="AV447" i="15" s="1"/>
  <c r="AZ447" i="15" s="1"/>
  <c r="BD447" i="15" s="1"/>
  <c r="BH447" i="15" s="1"/>
  <c r="BL447" i="15" s="1"/>
  <c r="BP447" i="15" s="1"/>
  <c r="BU447" i="15" s="1"/>
  <c r="AM448" i="15"/>
  <c r="AL449" i="15"/>
  <c r="AM449" i="15"/>
  <c r="AH451" i="15"/>
  <c r="AF451" i="15"/>
  <c r="AL452" i="15"/>
  <c r="AM452" i="15"/>
  <c r="AF444" i="15"/>
  <c r="AL446" i="15"/>
  <c r="AF447" i="15"/>
  <c r="AF452" i="15"/>
  <c r="AF449" i="15"/>
  <c r="AI450" i="15"/>
  <c r="AF453" i="15"/>
  <c r="E484" i="11"/>
  <c r="E487" i="11" s="1"/>
  <c r="E483" i="11"/>
  <c r="E482" i="11"/>
  <c r="E485" i="11" s="1"/>
  <c r="E481" i="11"/>
  <c r="E480" i="11"/>
  <c r="E479" i="11"/>
  <c r="G478" i="11"/>
  <c r="F478" i="11"/>
  <c r="E478" i="11"/>
  <c r="G477" i="11"/>
  <c r="F477" i="11"/>
  <c r="E477" i="11"/>
  <c r="G476" i="11"/>
  <c r="F476" i="11"/>
  <c r="E476" i="11"/>
  <c r="G475" i="11"/>
  <c r="F475" i="11"/>
  <c r="E475" i="11"/>
  <c r="G471" i="11"/>
  <c r="F471" i="11"/>
  <c r="E471" i="11"/>
  <c r="G470" i="11"/>
  <c r="F470" i="11"/>
  <c r="E470" i="11"/>
  <c r="G469" i="11"/>
  <c r="F469" i="11"/>
  <c r="E469" i="11"/>
  <c r="G468" i="11"/>
  <c r="F468" i="11"/>
  <c r="E468" i="11"/>
  <c r="G467" i="11"/>
  <c r="F467" i="11"/>
  <c r="E467" i="11"/>
  <c r="G466" i="11"/>
  <c r="F466" i="11"/>
  <c r="E466" i="11"/>
  <c r="G465" i="11"/>
  <c r="F465" i="11"/>
  <c r="E465" i="11"/>
  <c r="J464" i="11"/>
  <c r="E464" i="11"/>
  <c r="J463" i="11"/>
  <c r="J462" i="11"/>
  <c r="E462" i="11"/>
  <c r="J461" i="11"/>
  <c r="J460" i="11"/>
  <c r="J459" i="11"/>
  <c r="E459" i="11"/>
  <c r="J458" i="11"/>
  <c r="E458" i="11"/>
  <c r="J457" i="11"/>
  <c r="E457" i="11"/>
  <c r="J456" i="11"/>
  <c r="E456" i="11"/>
  <c r="J455" i="11"/>
  <c r="E455" i="11"/>
  <c r="J454" i="11"/>
  <c r="E454" i="11"/>
  <c r="J453" i="11"/>
  <c r="E453" i="11"/>
  <c r="J452" i="11"/>
  <c r="E452" i="11"/>
  <c r="J451" i="11"/>
  <c r="E451" i="11"/>
  <c r="J450" i="11"/>
  <c r="E450" i="11"/>
  <c r="J449" i="11"/>
  <c r="E449" i="11"/>
  <c r="J448" i="11"/>
  <c r="E448" i="11"/>
  <c r="J447" i="11"/>
  <c r="E447" i="11"/>
  <c r="J446" i="11"/>
  <c r="E446" i="11"/>
  <c r="J445" i="11"/>
  <c r="E445" i="11"/>
  <c r="J444" i="11"/>
  <c r="E444" i="11"/>
  <c r="J443" i="11"/>
  <c r="E443" i="11"/>
  <c r="J442" i="11"/>
  <c r="E442" i="11"/>
  <c r="J441" i="11"/>
  <c r="E441" i="11"/>
  <c r="J439" i="11"/>
  <c r="E439" i="11"/>
  <c r="J438" i="11"/>
  <c r="E438" i="11"/>
  <c r="J437" i="11"/>
  <c r="E437" i="11"/>
  <c r="J436" i="11"/>
  <c r="E436" i="11"/>
  <c r="J435" i="11"/>
  <c r="E435" i="11"/>
  <c r="J434" i="11"/>
  <c r="E434" i="11"/>
  <c r="J433" i="11"/>
  <c r="E433" i="11"/>
  <c r="J432" i="11"/>
  <c r="E432" i="11"/>
  <c r="J431" i="11"/>
  <c r="E431" i="11"/>
  <c r="J430" i="11"/>
  <c r="E430" i="11"/>
  <c r="J429" i="11"/>
  <c r="E429" i="11"/>
  <c r="J428" i="11"/>
  <c r="E428" i="11"/>
  <c r="J427" i="11"/>
  <c r="E427" i="11"/>
  <c r="J426" i="11"/>
  <c r="E426" i="11"/>
  <c r="J425" i="11"/>
  <c r="E425" i="11"/>
  <c r="J424" i="11"/>
  <c r="E424" i="11"/>
  <c r="J423" i="11"/>
  <c r="E423" i="11"/>
  <c r="J422" i="11"/>
  <c r="E422" i="11"/>
  <c r="J421" i="11"/>
  <c r="J420" i="11"/>
  <c r="E420" i="11"/>
  <c r="J419" i="11"/>
  <c r="E419" i="11"/>
  <c r="J418" i="11"/>
  <c r="J417" i="11"/>
  <c r="E417" i="11"/>
  <c r="J416" i="11"/>
  <c r="J415" i="11"/>
  <c r="E415" i="11"/>
  <c r="J414" i="11"/>
  <c r="E414" i="11"/>
  <c r="J413" i="11"/>
  <c r="J412" i="11"/>
  <c r="E412" i="11"/>
  <c r="J411" i="11"/>
  <c r="E411" i="11"/>
  <c r="J410" i="11"/>
  <c r="E410" i="11"/>
  <c r="J409" i="11"/>
  <c r="E409" i="11"/>
  <c r="J408" i="11"/>
  <c r="E408" i="11"/>
  <c r="J407" i="11"/>
  <c r="E407" i="11"/>
  <c r="J406" i="11"/>
  <c r="E406" i="11"/>
  <c r="J405" i="11"/>
  <c r="E405" i="11"/>
  <c r="J404" i="11"/>
  <c r="E404" i="11"/>
  <c r="J403" i="11"/>
  <c r="E403" i="11"/>
  <c r="J402" i="11"/>
  <c r="E402" i="11"/>
  <c r="J401" i="11"/>
  <c r="E401" i="11"/>
  <c r="J400" i="11"/>
  <c r="E400" i="11"/>
  <c r="J399" i="11"/>
  <c r="E399" i="11"/>
  <c r="J398" i="11"/>
  <c r="E398" i="11"/>
  <c r="J397" i="11"/>
  <c r="E397" i="11"/>
  <c r="J396" i="11"/>
  <c r="E396" i="11"/>
  <c r="J395" i="11"/>
  <c r="E395" i="11"/>
  <c r="J394" i="11"/>
  <c r="E394" i="11"/>
  <c r="J393" i="11"/>
  <c r="E393" i="11"/>
  <c r="J392" i="11"/>
  <c r="E392" i="11"/>
  <c r="J391" i="11"/>
  <c r="E391" i="11"/>
  <c r="J390" i="11"/>
  <c r="E390" i="11"/>
  <c r="J389" i="11"/>
  <c r="E389" i="11"/>
  <c r="J388" i="11"/>
  <c r="E388" i="11"/>
  <c r="J387" i="11"/>
  <c r="E387" i="11"/>
  <c r="J386" i="11"/>
  <c r="E386" i="11"/>
  <c r="J385" i="11"/>
  <c r="E385" i="11"/>
  <c r="J384" i="11"/>
  <c r="E384" i="11"/>
  <c r="J383" i="11"/>
  <c r="E383" i="11"/>
  <c r="J382" i="11"/>
  <c r="E382" i="11"/>
  <c r="J381" i="11"/>
  <c r="E381" i="11"/>
  <c r="J380" i="11"/>
  <c r="E380" i="11"/>
  <c r="J379" i="11"/>
  <c r="E379" i="11"/>
  <c r="J378" i="11"/>
  <c r="E378" i="11"/>
  <c r="J377" i="11"/>
  <c r="E377" i="11"/>
  <c r="J376" i="11"/>
  <c r="E376" i="11"/>
  <c r="J375" i="11"/>
  <c r="E375" i="11"/>
  <c r="J374" i="11"/>
  <c r="E374" i="11"/>
  <c r="G372" i="11"/>
  <c r="F372" i="11"/>
  <c r="E372" i="11"/>
  <c r="G371" i="11"/>
  <c r="F371" i="11"/>
  <c r="E371" i="11"/>
  <c r="J370" i="11"/>
  <c r="E370" i="11"/>
  <c r="J369" i="11"/>
  <c r="E369" i="11"/>
  <c r="J368" i="11"/>
  <c r="E368" i="11"/>
  <c r="J367" i="11"/>
  <c r="J366" i="11"/>
  <c r="E366" i="11"/>
  <c r="J365" i="11"/>
  <c r="J364" i="11"/>
  <c r="J363" i="11"/>
  <c r="E363" i="11"/>
  <c r="J362" i="11"/>
  <c r="J361" i="11"/>
  <c r="E361" i="11"/>
  <c r="J360" i="11"/>
  <c r="E360" i="11"/>
  <c r="J359" i="11"/>
  <c r="E359" i="11"/>
  <c r="J358" i="11"/>
  <c r="E358" i="11"/>
  <c r="J357" i="11"/>
  <c r="E357" i="11"/>
  <c r="J356" i="11"/>
  <c r="J355" i="11"/>
  <c r="E355" i="11"/>
  <c r="J354" i="11"/>
  <c r="E354" i="11"/>
  <c r="J353" i="11"/>
  <c r="E353" i="11"/>
  <c r="J352" i="11"/>
  <c r="E352" i="11"/>
  <c r="J351" i="11"/>
  <c r="E351" i="11"/>
  <c r="J350" i="11"/>
  <c r="E350" i="11"/>
  <c r="J349" i="11"/>
  <c r="E349" i="11"/>
  <c r="J348" i="11"/>
  <c r="J347" i="11"/>
  <c r="E347" i="11"/>
  <c r="J346" i="11"/>
  <c r="E346" i="11"/>
  <c r="J345" i="11"/>
  <c r="E345" i="11"/>
  <c r="J344" i="11"/>
  <c r="E344" i="11"/>
  <c r="J343" i="11"/>
  <c r="E343" i="11"/>
  <c r="J342" i="11"/>
  <c r="J341" i="11"/>
  <c r="J340" i="11"/>
  <c r="E340" i="11"/>
  <c r="J339" i="11"/>
  <c r="E339" i="11"/>
  <c r="J338" i="11"/>
  <c r="E338" i="11"/>
  <c r="J337" i="11"/>
  <c r="E337" i="11"/>
  <c r="J336" i="11"/>
  <c r="E336" i="11"/>
  <c r="J335" i="11"/>
  <c r="E335" i="11"/>
  <c r="J334" i="11"/>
  <c r="J333" i="11"/>
  <c r="E333" i="11"/>
  <c r="J332" i="11"/>
  <c r="J331" i="11"/>
  <c r="J330" i="11"/>
  <c r="E330" i="11"/>
  <c r="J329" i="11"/>
  <c r="E329" i="11"/>
  <c r="J328" i="11"/>
  <c r="E328" i="11"/>
  <c r="J327" i="11"/>
  <c r="E327" i="11"/>
  <c r="J326" i="11"/>
  <c r="E326" i="11"/>
  <c r="J325" i="11"/>
  <c r="E325" i="11"/>
  <c r="J324" i="11"/>
  <c r="E324" i="11"/>
  <c r="J323" i="11"/>
  <c r="E323" i="11"/>
  <c r="J322" i="11"/>
  <c r="E322" i="11"/>
  <c r="J321" i="11"/>
  <c r="E321" i="11"/>
  <c r="J320" i="11"/>
  <c r="E320" i="11"/>
  <c r="J319" i="11"/>
  <c r="E319" i="11"/>
  <c r="J318" i="11"/>
  <c r="E318" i="11"/>
  <c r="J317" i="11"/>
  <c r="E317" i="11"/>
  <c r="J316" i="11"/>
  <c r="E316" i="11"/>
  <c r="J315" i="11"/>
  <c r="E315" i="11"/>
  <c r="J314" i="11"/>
  <c r="E314" i="11"/>
  <c r="J313" i="11"/>
  <c r="E313" i="11"/>
  <c r="J312" i="11"/>
  <c r="E312" i="11"/>
  <c r="J311" i="11"/>
  <c r="E311" i="11"/>
  <c r="J310" i="11"/>
  <c r="E310" i="11"/>
  <c r="J309" i="11"/>
  <c r="E309" i="11"/>
  <c r="G308" i="11"/>
  <c r="F308" i="11"/>
  <c r="E308" i="11"/>
  <c r="J307" i="11"/>
  <c r="E307" i="11"/>
  <c r="J306" i="11"/>
  <c r="E306" i="11"/>
  <c r="J305" i="11"/>
  <c r="E305" i="11"/>
  <c r="J304" i="11"/>
  <c r="E304" i="11"/>
  <c r="J303" i="11"/>
  <c r="E303" i="11"/>
  <c r="J302" i="11"/>
  <c r="E302" i="11"/>
  <c r="J301" i="11"/>
  <c r="G301" i="11"/>
  <c r="F301" i="11"/>
  <c r="E301" i="11"/>
  <c r="J300" i="11"/>
  <c r="G300" i="11"/>
  <c r="F300" i="11"/>
  <c r="E300" i="11"/>
  <c r="J299" i="11"/>
  <c r="G299" i="11"/>
  <c r="F299" i="11"/>
  <c r="E299" i="11"/>
  <c r="J298" i="11"/>
  <c r="G298" i="11"/>
  <c r="F298" i="11"/>
  <c r="E298" i="11"/>
  <c r="J297" i="11"/>
  <c r="G297" i="11"/>
  <c r="F297" i="11"/>
  <c r="E297" i="11"/>
  <c r="J296" i="11"/>
  <c r="G296" i="11"/>
  <c r="F296" i="11"/>
  <c r="E296" i="11"/>
  <c r="J295" i="11"/>
  <c r="G295" i="11"/>
  <c r="F295" i="11"/>
  <c r="E295" i="11"/>
  <c r="J294" i="11"/>
  <c r="G294" i="11"/>
  <c r="F294" i="11"/>
  <c r="E294" i="11"/>
  <c r="J293" i="11"/>
  <c r="G293" i="11"/>
  <c r="F293" i="11"/>
  <c r="E293" i="11"/>
  <c r="J292" i="11"/>
  <c r="G292" i="11"/>
  <c r="F292" i="11"/>
  <c r="E292" i="11"/>
  <c r="J291" i="11"/>
  <c r="G291" i="11"/>
  <c r="F291" i="11"/>
  <c r="E291" i="11"/>
  <c r="J290" i="11"/>
  <c r="G290" i="11"/>
  <c r="F290" i="11"/>
  <c r="E290" i="11"/>
  <c r="J289" i="11"/>
  <c r="G289" i="11"/>
  <c r="F289" i="11"/>
  <c r="E289" i="11"/>
  <c r="J288" i="11"/>
  <c r="G288" i="11"/>
  <c r="F288" i="11"/>
  <c r="E288" i="11"/>
  <c r="J287" i="11"/>
  <c r="G287" i="11"/>
  <c r="F287" i="11"/>
  <c r="E287" i="11"/>
  <c r="J286" i="11"/>
  <c r="G286" i="11"/>
  <c r="F286" i="11"/>
  <c r="E286" i="11"/>
  <c r="J285" i="11"/>
  <c r="G285" i="11"/>
  <c r="F285" i="11"/>
  <c r="E285" i="11"/>
  <c r="J284" i="11"/>
  <c r="G284" i="11"/>
  <c r="F284" i="11"/>
  <c r="E284" i="11"/>
  <c r="J283" i="11"/>
  <c r="G283" i="11"/>
  <c r="F283" i="11"/>
  <c r="E283" i="11"/>
  <c r="J282" i="11"/>
  <c r="G282" i="11"/>
  <c r="F282" i="11"/>
  <c r="E282" i="11"/>
  <c r="J281" i="11"/>
  <c r="G281" i="11"/>
  <c r="F281" i="11"/>
  <c r="E281" i="11"/>
  <c r="J280" i="11"/>
  <c r="G280" i="11"/>
  <c r="F280" i="11"/>
  <c r="E280" i="11"/>
  <c r="J279" i="11"/>
  <c r="E279" i="11"/>
  <c r="J278" i="11"/>
  <c r="G278" i="11"/>
  <c r="F278" i="11"/>
  <c r="E278" i="11"/>
  <c r="J277" i="11"/>
  <c r="G277" i="11"/>
  <c r="F277" i="11"/>
  <c r="E277" i="11"/>
  <c r="J276" i="11"/>
  <c r="G276" i="11"/>
  <c r="F276" i="11"/>
  <c r="E276" i="11"/>
  <c r="J275" i="11"/>
  <c r="G275" i="11"/>
  <c r="F275" i="11"/>
  <c r="E275" i="11"/>
  <c r="J274" i="11"/>
  <c r="G274" i="11"/>
  <c r="F274" i="11"/>
  <c r="E274" i="11"/>
  <c r="J273" i="11"/>
  <c r="G273" i="11"/>
  <c r="F273" i="11"/>
  <c r="E273" i="11"/>
  <c r="J272" i="11"/>
  <c r="G272" i="11"/>
  <c r="F272" i="11"/>
  <c r="E272" i="11"/>
  <c r="J271" i="11"/>
  <c r="G271" i="11"/>
  <c r="F271" i="11"/>
  <c r="E271" i="11"/>
  <c r="J270" i="11"/>
  <c r="G270" i="11"/>
  <c r="F270" i="11"/>
  <c r="E270" i="11"/>
  <c r="J269" i="11"/>
  <c r="G269" i="11"/>
  <c r="F269" i="11"/>
  <c r="E269" i="11"/>
  <c r="J268" i="11"/>
  <c r="G268" i="11"/>
  <c r="F268" i="11"/>
  <c r="E268" i="11"/>
  <c r="J267" i="11"/>
  <c r="G267" i="11"/>
  <c r="F267" i="11"/>
  <c r="E267" i="11"/>
  <c r="J266" i="11"/>
  <c r="G266" i="11"/>
  <c r="F266" i="11"/>
  <c r="E266" i="11"/>
  <c r="J265" i="11"/>
  <c r="G265" i="11"/>
  <c r="F265" i="11"/>
  <c r="E265" i="11"/>
  <c r="J264" i="11"/>
  <c r="G264" i="11"/>
  <c r="F264" i="11"/>
  <c r="E264" i="11"/>
  <c r="J263" i="11"/>
  <c r="G263" i="11"/>
  <c r="F263" i="11"/>
  <c r="E263" i="11"/>
  <c r="J262" i="11"/>
  <c r="G262" i="11"/>
  <c r="F262" i="11"/>
  <c r="E262" i="11"/>
  <c r="J261" i="11"/>
  <c r="G261" i="11"/>
  <c r="F261" i="11"/>
  <c r="E261" i="11"/>
  <c r="J260" i="11"/>
  <c r="G260" i="11"/>
  <c r="F260" i="11"/>
  <c r="E260" i="11"/>
  <c r="J259" i="11"/>
  <c r="G259" i="11"/>
  <c r="F259" i="11"/>
  <c r="E259" i="11"/>
  <c r="J258" i="11"/>
  <c r="G258" i="11"/>
  <c r="F258" i="11"/>
  <c r="E258" i="11"/>
  <c r="J257" i="11"/>
  <c r="G257" i="11"/>
  <c r="F257" i="11"/>
  <c r="E257" i="11"/>
  <c r="J256" i="11"/>
  <c r="G256" i="11"/>
  <c r="F256" i="11"/>
  <c r="E256" i="11"/>
  <c r="J255" i="11"/>
  <c r="G255" i="11"/>
  <c r="F255" i="11"/>
  <c r="E255" i="11"/>
  <c r="J254" i="11"/>
  <c r="G254" i="11"/>
  <c r="F254" i="11"/>
  <c r="E254" i="11"/>
  <c r="J253" i="11"/>
  <c r="G253" i="11"/>
  <c r="F253" i="11"/>
  <c r="E253" i="11"/>
  <c r="J252" i="11"/>
  <c r="G252" i="11"/>
  <c r="F252" i="11"/>
  <c r="E252" i="11"/>
  <c r="J251" i="11"/>
  <c r="G251" i="11"/>
  <c r="F251" i="11"/>
  <c r="E251" i="11"/>
  <c r="J250" i="11"/>
  <c r="G250" i="11"/>
  <c r="F250" i="11"/>
  <c r="E250" i="11"/>
  <c r="J249" i="11"/>
  <c r="G249" i="11"/>
  <c r="F249" i="11"/>
  <c r="E249" i="11"/>
  <c r="J248" i="11"/>
  <c r="G248" i="11"/>
  <c r="F248" i="11"/>
  <c r="E248" i="11"/>
  <c r="J247" i="11"/>
  <c r="G247" i="11"/>
  <c r="F247" i="11"/>
  <c r="E247" i="11"/>
  <c r="J246" i="11"/>
  <c r="G246" i="11"/>
  <c r="F246" i="11"/>
  <c r="E246" i="11"/>
  <c r="J245" i="11"/>
  <c r="G245" i="11"/>
  <c r="F245" i="11"/>
  <c r="E245" i="11"/>
  <c r="J244" i="11"/>
  <c r="G244" i="11"/>
  <c r="F244" i="11"/>
  <c r="E244" i="11"/>
  <c r="J243" i="11"/>
  <c r="G243" i="11"/>
  <c r="F243" i="11"/>
  <c r="E243" i="11"/>
  <c r="J242" i="11"/>
  <c r="G242" i="11"/>
  <c r="F242" i="11"/>
  <c r="E242" i="11"/>
  <c r="J241" i="11"/>
  <c r="G241" i="11"/>
  <c r="F241" i="11"/>
  <c r="E241" i="11"/>
  <c r="J240" i="11"/>
  <c r="G240" i="11"/>
  <c r="F240" i="11"/>
  <c r="E240" i="11"/>
  <c r="J239" i="11"/>
  <c r="G239" i="11"/>
  <c r="F239" i="11"/>
  <c r="E239" i="11"/>
  <c r="J238" i="11"/>
  <c r="G238" i="11"/>
  <c r="F238" i="11"/>
  <c r="E238" i="11"/>
  <c r="J237" i="11"/>
  <c r="J236" i="11"/>
  <c r="G236" i="11"/>
  <c r="F236" i="11"/>
  <c r="E236" i="11"/>
  <c r="J235" i="11"/>
  <c r="G235" i="11"/>
  <c r="F235" i="11"/>
  <c r="E235" i="11"/>
  <c r="J234" i="11"/>
  <c r="G234" i="11"/>
  <c r="F234" i="11"/>
  <c r="E234" i="11"/>
  <c r="J233" i="11"/>
  <c r="G233" i="11"/>
  <c r="F233" i="11"/>
  <c r="E233" i="11"/>
  <c r="J232" i="11"/>
  <c r="G232" i="11"/>
  <c r="F232" i="11"/>
  <c r="E232" i="11"/>
  <c r="J231" i="11"/>
  <c r="G231" i="11"/>
  <c r="F231" i="11"/>
  <c r="E231" i="11"/>
  <c r="J230" i="11"/>
  <c r="G230" i="11"/>
  <c r="F230" i="11"/>
  <c r="E230" i="11"/>
  <c r="J229" i="11"/>
  <c r="G229" i="11"/>
  <c r="F229" i="11"/>
  <c r="E229" i="11"/>
  <c r="J228" i="11"/>
  <c r="G228" i="11"/>
  <c r="F228" i="11"/>
  <c r="E228" i="11"/>
  <c r="J227" i="11"/>
  <c r="G227" i="11"/>
  <c r="F227" i="11"/>
  <c r="E227" i="11"/>
  <c r="J226" i="11"/>
  <c r="G226" i="11"/>
  <c r="F226" i="11"/>
  <c r="E226" i="11"/>
  <c r="J225" i="11"/>
  <c r="G225" i="11"/>
  <c r="F225" i="11"/>
  <c r="E225" i="11"/>
  <c r="J224" i="11"/>
  <c r="G224" i="11"/>
  <c r="F224" i="11"/>
  <c r="E224" i="11"/>
  <c r="J223" i="11"/>
  <c r="G223" i="11"/>
  <c r="F223" i="11"/>
  <c r="E223" i="11"/>
  <c r="J222" i="11"/>
  <c r="G222" i="11"/>
  <c r="F222" i="11"/>
  <c r="E222" i="11"/>
  <c r="J221" i="11"/>
  <c r="G221" i="11"/>
  <c r="F221" i="11"/>
  <c r="E221" i="11"/>
  <c r="J220" i="11"/>
  <c r="G220" i="11"/>
  <c r="F220" i="11"/>
  <c r="E220" i="11"/>
  <c r="J219" i="11"/>
  <c r="G219" i="11"/>
  <c r="F219" i="11"/>
  <c r="E219" i="11"/>
  <c r="J218" i="11"/>
  <c r="G218" i="11"/>
  <c r="F218" i="11"/>
  <c r="E218" i="11"/>
  <c r="J217" i="11"/>
  <c r="G217" i="11"/>
  <c r="F217" i="11"/>
  <c r="E217" i="11"/>
  <c r="J216" i="11"/>
  <c r="G216" i="11"/>
  <c r="F216" i="11"/>
  <c r="E216" i="11"/>
  <c r="J215" i="11"/>
  <c r="G215" i="11"/>
  <c r="F215" i="11"/>
  <c r="E215" i="11"/>
  <c r="J214" i="11"/>
  <c r="G214" i="11"/>
  <c r="F214" i="11"/>
  <c r="E214" i="11"/>
  <c r="J213" i="11"/>
  <c r="G213" i="11"/>
  <c r="F213" i="11"/>
  <c r="E213" i="11"/>
  <c r="J212" i="11"/>
  <c r="G212" i="11"/>
  <c r="F212" i="11"/>
  <c r="E212" i="11"/>
  <c r="J211" i="11"/>
  <c r="G211" i="11"/>
  <c r="F211" i="11"/>
  <c r="E211" i="11"/>
  <c r="J210" i="11"/>
  <c r="G210" i="11"/>
  <c r="F210" i="11"/>
  <c r="E210" i="11"/>
  <c r="J209" i="11"/>
  <c r="G209" i="11"/>
  <c r="F209" i="11"/>
  <c r="E209" i="11"/>
  <c r="J208" i="11"/>
  <c r="G208" i="11"/>
  <c r="F208" i="11"/>
  <c r="E208" i="11"/>
  <c r="J207" i="11"/>
  <c r="G207" i="11"/>
  <c r="F207" i="11"/>
  <c r="E207" i="11"/>
  <c r="J206" i="11"/>
  <c r="G206" i="11"/>
  <c r="F206" i="11"/>
  <c r="E206" i="11"/>
  <c r="J205" i="11"/>
  <c r="G205" i="11"/>
  <c r="F205" i="11"/>
  <c r="E205" i="11"/>
  <c r="J204" i="11"/>
  <c r="G204" i="11"/>
  <c r="F204" i="11"/>
  <c r="E204" i="11"/>
  <c r="J203" i="11"/>
  <c r="G203" i="11"/>
  <c r="F203" i="11"/>
  <c r="E203" i="11"/>
  <c r="J202" i="11"/>
  <c r="G202" i="11"/>
  <c r="F202" i="11"/>
  <c r="E202" i="11"/>
  <c r="J201" i="11"/>
  <c r="G201" i="11"/>
  <c r="F201" i="11"/>
  <c r="E201" i="11"/>
  <c r="J200" i="11"/>
  <c r="G200" i="11"/>
  <c r="F200" i="11"/>
  <c r="E200" i="11"/>
  <c r="J199" i="11"/>
  <c r="G199" i="11"/>
  <c r="F199" i="11"/>
  <c r="E199" i="11"/>
  <c r="J198" i="11"/>
  <c r="G198" i="11"/>
  <c r="F198" i="11"/>
  <c r="E198" i="11"/>
  <c r="J197" i="11"/>
  <c r="G197" i="11"/>
  <c r="F197" i="11"/>
  <c r="E197" i="11"/>
  <c r="J196" i="11"/>
  <c r="G196" i="11"/>
  <c r="F196" i="11"/>
  <c r="E196" i="11"/>
  <c r="J195" i="11"/>
  <c r="G195" i="11"/>
  <c r="F195" i="11"/>
  <c r="E195" i="11"/>
  <c r="J194" i="11"/>
  <c r="G194" i="11"/>
  <c r="F194" i="11"/>
  <c r="E194" i="11"/>
  <c r="J193" i="11"/>
  <c r="G193" i="11"/>
  <c r="F193" i="11"/>
  <c r="E193" i="11"/>
  <c r="J192" i="11"/>
  <c r="G192" i="11"/>
  <c r="F192" i="11"/>
  <c r="E192" i="11"/>
  <c r="J191" i="11"/>
  <c r="G191" i="11"/>
  <c r="F191" i="11"/>
  <c r="E191" i="11"/>
  <c r="J190" i="11"/>
  <c r="G190" i="11"/>
  <c r="F190" i="11"/>
  <c r="E190" i="11"/>
  <c r="J189" i="11"/>
  <c r="G189" i="11"/>
  <c r="F189" i="11"/>
  <c r="E189" i="11"/>
  <c r="J188" i="11"/>
  <c r="G188" i="11"/>
  <c r="F188" i="11"/>
  <c r="E188" i="11"/>
  <c r="J187" i="11"/>
  <c r="G187" i="11"/>
  <c r="F187" i="11"/>
  <c r="E187" i="11"/>
  <c r="J186" i="11"/>
  <c r="G186" i="11"/>
  <c r="F186" i="11"/>
  <c r="E186" i="11"/>
  <c r="J185" i="11"/>
  <c r="G185" i="11"/>
  <c r="F185" i="11"/>
  <c r="E185" i="11"/>
  <c r="J184" i="11"/>
  <c r="G184" i="11"/>
  <c r="F184" i="11"/>
  <c r="E184" i="11"/>
  <c r="J183" i="11"/>
  <c r="G183" i="11"/>
  <c r="F183" i="11"/>
  <c r="E183" i="11"/>
  <c r="J182" i="11"/>
  <c r="G182" i="11"/>
  <c r="F182" i="11"/>
  <c r="E182" i="11"/>
  <c r="J181" i="11"/>
  <c r="G181" i="11"/>
  <c r="F181" i="11"/>
  <c r="E181" i="11"/>
  <c r="J180" i="11"/>
  <c r="G180" i="11"/>
  <c r="F180" i="11"/>
  <c r="E180" i="11"/>
  <c r="J179" i="11"/>
  <c r="G179" i="11"/>
  <c r="F179" i="11"/>
  <c r="E179" i="11"/>
  <c r="J178" i="11"/>
  <c r="G178" i="11"/>
  <c r="F178" i="11"/>
  <c r="E178" i="11"/>
  <c r="J177" i="11"/>
  <c r="G177" i="11"/>
  <c r="F177" i="11"/>
  <c r="E177" i="11"/>
  <c r="J176" i="11"/>
  <c r="G176" i="11"/>
  <c r="F176" i="11"/>
  <c r="E176" i="11"/>
  <c r="J175" i="11"/>
  <c r="G175" i="11"/>
  <c r="F175" i="11"/>
  <c r="E175" i="11"/>
  <c r="J174" i="11"/>
  <c r="G174" i="11"/>
  <c r="F174" i="11"/>
  <c r="E174" i="11"/>
  <c r="J173" i="11"/>
  <c r="G173" i="11"/>
  <c r="F173" i="11"/>
  <c r="E173" i="11"/>
  <c r="J172" i="11"/>
  <c r="G172" i="11"/>
  <c r="F172" i="11"/>
  <c r="E172" i="11"/>
  <c r="J171" i="11"/>
  <c r="G171" i="11"/>
  <c r="F171" i="11"/>
  <c r="E171" i="11"/>
  <c r="J170" i="11"/>
  <c r="G170" i="11"/>
  <c r="F170" i="11"/>
  <c r="E170" i="11"/>
  <c r="J169" i="11"/>
  <c r="G169" i="11"/>
  <c r="F169" i="11"/>
  <c r="E169" i="11"/>
  <c r="J168" i="11"/>
  <c r="E168" i="11"/>
  <c r="J167" i="11"/>
  <c r="G167" i="11"/>
  <c r="F167" i="11"/>
  <c r="E167" i="11"/>
  <c r="J166" i="11"/>
  <c r="G166" i="11"/>
  <c r="F166" i="11"/>
  <c r="E166" i="11"/>
  <c r="J165" i="11"/>
  <c r="G165" i="11"/>
  <c r="F165" i="11"/>
  <c r="E165" i="11"/>
  <c r="J164" i="11"/>
  <c r="G164" i="11"/>
  <c r="F164" i="11"/>
  <c r="E164" i="11"/>
  <c r="J163" i="11"/>
  <c r="G163" i="11"/>
  <c r="F163" i="11"/>
  <c r="E163" i="11"/>
  <c r="J162" i="11"/>
  <c r="G162" i="11"/>
  <c r="F162" i="11"/>
  <c r="E162" i="11"/>
  <c r="J161" i="11"/>
  <c r="G161" i="11"/>
  <c r="F161" i="11"/>
  <c r="E161" i="11"/>
  <c r="J160" i="11"/>
  <c r="G160" i="11"/>
  <c r="F160" i="11"/>
  <c r="E160" i="11"/>
  <c r="J159" i="11"/>
  <c r="G159" i="11"/>
  <c r="F159" i="11"/>
  <c r="E159" i="11"/>
  <c r="J158" i="11"/>
  <c r="G158" i="11"/>
  <c r="F158" i="11"/>
  <c r="E158" i="11"/>
  <c r="J157" i="11"/>
  <c r="G157" i="11"/>
  <c r="F157" i="11"/>
  <c r="E157" i="11"/>
  <c r="J156" i="11"/>
  <c r="G156" i="11"/>
  <c r="F156" i="11"/>
  <c r="E156" i="11"/>
  <c r="J155" i="11"/>
  <c r="G155" i="11"/>
  <c r="F155" i="11"/>
  <c r="E155" i="11"/>
  <c r="J154" i="11"/>
  <c r="G154" i="11"/>
  <c r="F154" i="11"/>
  <c r="E154" i="11"/>
  <c r="J153" i="11"/>
  <c r="G153" i="11"/>
  <c r="F153" i="11"/>
  <c r="E153" i="11"/>
  <c r="J152" i="11"/>
  <c r="G152" i="11"/>
  <c r="F152" i="11"/>
  <c r="E152" i="11"/>
  <c r="J151" i="11"/>
  <c r="G151" i="11"/>
  <c r="F151" i="11"/>
  <c r="E151" i="11"/>
  <c r="J150" i="11"/>
  <c r="G150" i="11"/>
  <c r="F150" i="11"/>
  <c r="E150" i="11"/>
  <c r="J149" i="11"/>
  <c r="G149" i="11"/>
  <c r="F149" i="11"/>
  <c r="E149" i="11"/>
  <c r="J148" i="11"/>
  <c r="G148" i="11"/>
  <c r="F148" i="11"/>
  <c r="E148" i="11"/>
  <c r="E147" i="11"/>
  <c r="J146" i="11"/>
  <c r="E146" i="11"/>
  <c r="J145" i="11"/>
  <c r="E145" i="11"/>
  <c r="J144" i="11"/>
  <c r="E144" i="11"/>
  <c r="J143" i="11"/>
  <c r="E143" i="11"/>
  <c r="J142" i="11"/>
  <c r="E142" i="11"/>
  <c r="J141" i="11"/>
  <c r="E141" i="11"/>
  <c r="J140" i="11"/>
  <c r="E140" i="11"/>
  <c r="J139" i="11"/>
  <c r="E139" i="11"/>
  <c r="J138" i="11"/>
  <c r="J137" i="11"/>
  <c r="E137" i="11"/>
  <c r="J136" i="11"/>
  <c r="E136" i="11"/>
  <c r="J135" i="11"/>
  <c r="E135" i="11"/>
  <c r="J134" i="11"/>
  <c r="E134" i="11"/>
  <c r="J133" i="11"/>
  <c r="J132" i="11"/>
  <c r="E132" i="11"/>
  <c r="J131" i="11"/>
  <c r="E131" i="11"/>
  <c r="J130" i="11"/>
  <c r="E130" i="11"/>
  <c r="J129" i="11"/>
  <c r="J128" i="11"/>
  <c r="E128" i="11"/>
  <c r="J127" i="11"/>
  <c r="E127" i="11"/>
  <c r="J126" i="11"/>
  <c r="E126" i="11"/>
  <c r="J125" i="11"/>
  <c r="E125" i="11"/>
  <c r="J124" i="11"/>
  <c r="E124" i="11"/>
  <c r="J123" i="11"/>
  <c r="E123" i="11"/>
  <c r="J122" i="11"/>
  <c r="E122" i="11"/>
  <c r="J121" i="11"/>
  <c r="E121" i="11"/>
  <c r="J120" i="11"/>
  <c r="E120" i="11"/>
  <c r="J119" i="11"/>
  <c r="E119" i="11"/>
  <c r="J118" i="11"/>
  <c r="E118" i="11"/>
  <c r="J117" i="11"/>
  <c r="E117" i="11"/>
  <c r="J116" i="11"/>
  <c r="E116" i="11"/>
  <c r="J115" i="11"/>
  <c r="E115" i="11"/>
  <c r="J114" i="11"/>
  <c r="E114" i="11"/>
  <c r="J113" i="11"/>
  <c r="E113" i="11"/>
  <c r="J112" i="11"/>
  <c r="E112" i="11"/>
  <c r="J111" i="11"/>
  <c r="E111" i="11"/>
  <c r="J110" i="11"/>
  <c r="E110" i="11"/>
  <c r="J109" i="11"/>
  <c r="E109" i="11"/>
  <c r="J108" i="11"/>
  <c r="E108" i="11"/>
  <c r="J107" i="11"/>
  <c r="E107" i="11"/>
  <c r="J106" i="11"/>
  <c r="E106" i="11"/>
  <c r="J105" i="11"/>
  <c r="E105" i="11"/>
  <c r="J104" i="11"/>
  <c r="E104" i="11"/>
  <c r="J103" i="11"/>
  <c r="E103" i="11"/>
  <c r="J102" i="11"/>
  <c r="G102" i="11"/>
  <c r="F102" i="11"/>
  <c r="E102" i="11"/>
  <c r="J101" i="11"/>
  <c r="G101" i="11"/>
  <c r="F101" i="11"/>
  <c r="E101" i="11"/>
  <c r="J100" i="11"/>
  <c r="E100" i="11"/>
  <c r="J99" i="11"/>
  <c r="E99" i="11"/>
  <c r="J98" i="11"/>
  <c r="E98" i="11"/>
  <c r="J97" i="11"/>
  <c r="E97" i="11"/>
  <c r="J96" i="11"/>
  <c r="E96" i="11"/>
  <c r="J95" i="11"/>
  <c r="E95" i="11"/>
  <c r="J94" i="11"/>
  <c r="E94" i="11"/>
  <c r="J93" i="11"/>
  <c r="E93" i="11"/>
  <c r="J92" i="11"/>
  <c r="E92" i="11"/>
  <c r="J91" i="11"/>
  <c r="E91" i="11"/>
  <c r="J90" i="11"/>
  <c r="E90" i="11"/>
  <c r="J89" i="11"/>
  <c r="E89" i="11"/>
  <c r="J88" i="11"/>
  <c r="E88" i="11"/>
  <c r="J87" i="11"/>
  <c r="E87" i="11"/>
  <c r="J86" i="11"/>
  <c r="E86" i="11"/>
  <c r="J85" i="11"/>
  <c r="E85" i="11"/>
  <c r="J84" i="11"/>
  <c r="E84" i="11"/>
  <c r="J83" i="11"/>
  <c r="E83" i="11"/>
  <c r="J82" i="11"/>
  <c r="E82" i="11"/>
  <c r="J81" i="11"/>
  <c r="E81" i="11"/>
  <c r="J80" i="11"/>
  <c r="J79" i="11"/>
  <c r="J78" i="11"/>
  <c r="E78" i="11"/>
  <c r="J77" i="11"/>
  <c r="E77" i="11"/>
  <c r="J76" i="11"/>
  <c r="E76" i="11"/>
  <c r="J75" i="11"/>
  <c r="E75" i="11"/>
  <c r="J74" i="11"/>
  <c r="E74" i="11"/>
  <c r="J73" i="11"/>
  <c r="E73" i="11"/>
  <c r="J72" i="11"/>
  <c r="E72" i="11"/>
  <c r="J71" i="11"/>
  <c r="E71" i="11"/>
  <c r="J70" i="11"/>
  <c r="E70" i="11"/>
  <c r="J69" i="11"/>
  <c r="E69" i="11"/>
  <c r="J68" i="11"/>
  <c r="E68" i="11"/>
  <c r="J67" i="11"/>
  <c r="E67" i="11"/>
  <c r="J66" i="11"/>
  <c r="G66" i="11"/>
  <c r="F66" i="11"/>
  <c r="E66" i="11"/>
  <c r="J65" i="11"/>
  <c r="G65" i="11"/>
  <c r="F65" i="11"/>
  <c r="E65" i="11"/>
  <c r="J64" i="11"/>
  <c r="G64" i="11"/>
  <c r="F64" i="11"/>
  <c r="E64" i="11"/>
  <c r="J63" i="11"/>
  <c r="G63" i="11"/>
  <c r="F63" i="11"/>
  <c r="E63" i="11"/>
  <c r="J62" i="11"/>
  <c r="G62" i="11"/>
  <c r="F62" i="11"/>
  <c r="E62" i="11"/>
  <c r="J61" i="11"/>
  <c r="E61" i="11"/>
  <c r="J60" i="11"/>
  <c r="E60" i="11"/>
  <c r="J59" i="11"/>
  <c r="E59" i="11"/>
  <c r="J58" i="11"/>
  <c r="E58" i="11"/>
  <c r="J57" i="11"/>
  <c r="E57" i="11"/>
  <c r="J56" i="11"/>
  <c r="E56" i="11"/>
  <c r="J55" i="11"/>
  <c r="E55" i="11"/>
  <c r="J54" i="11"/>
  <c r="E54" i="11"/>
  <c r="J53" i="11"/>
  <c r="E53" i="11"/>
  <c r="J52" i="11"/>
  <c r="E52" i="11"/>
  <c r="J51" i="11"/>
  <c r="E51" i="11"/>
  <c r="J50" i="11"/>
  <c r="E50" i="11"/>
  <c r="J49" i="11"/>
  <c r="E49" i="11"/>
  <c r="J48" i="11"/>
  <c r="E48" i="11"/>
  <c r="J47" i="11"/>
  <c r="E47" i="11"/>
  <c r="J46" i="11"/>
  <c r="E46" i="11"/>
  <c r="J45" i="11"/>
  <c r="E45" i="11"/>
  <c r="J44" i="11"/>
  <c r="E44" i="11"/>
  <c r="J43" i="11"/>
  <c r="E43" i="11"/>
  <c r="J42" i="11"/>
  <c r="E42" i="11"/>
  <c r="J41" i="11"/>
  <c r="E41" i="11"/>
  <c r="J40" i="11"/>
  <c r="E40" i="11"/>
  <c r="J39" i="11"/>
  <c r="E39" i="11"/>
  <c r="J38" i="11"/>
  <c r="G38" i="11"/>
  <c r="F38" i="11"/>
  <c r="E38" i="11"/>
  <c r="J37" i="11"/>
  <c r="G37" i="11"/>
  <c r="F37" i="11"/>
  <c r="E37" i="11"/>
  <c r="J36" i="11"/>
  <c r="G36" i="11"/>
  <c r="F36" i="11"/>
  <c r="E36" i="11"/>
  <c r="J35" i="11"/>
  <c r="G35" i="11"/>
  <c r="F35" i="11"/>
  <c r="E35" i="11"/>
  <c r="J34" i="11"/>
  <c r="G34" i="11"/>
  <c r="F34" i="11"/>
  <c r="E34" i="11"/>
  <c r="J33" i="11"/>
  <c r="G33" i="11"/>
  <c r="F33" i="11"/>
  <c r="E33" i="11"/>
  <c r="J32" i="11"/>
  <c r="E32" i="11"/>
  <c r="J31" i="11"/>
  <c r="E31" i="11"/>
  <c r="J30" i="11"/>
  <c r="E30" i="11"/>
  <c r="J29" i="11"/>
  <c r="E29" i="11"/>
  <c r="J28" i="11"/>
  <c r="E28" i="11"/>
  <c r="J27" i="11"/>
  <c r="E27" i="11"/>
  <c r="J26" i="11"/>
  <c r="E26" i="11"/>
  <c r="J25" i="11"/>
  <c r="E25" i="11"/>
  <c r="J24" i="11"/>
  <c r="E24" i="11"/>
  <c r="J23" i="11"/>
  <c r="E23" i="11"/>
  <c r="J22" i="11"/>
  <c r="E22" i="11"/>
  <c r="J21" i="11"/>
  <c r="E21" i="11"/>
  <c r="J20" i="11"/>
  <c r="E20" i="11"/>
  <c r="J19" i="11"/>
  <c r="E19" i="11"/>
  <c r="J18" i="11"/>
  <c r="E18" i="11"/>
  <c r="J17" i="11"/>
  <c r="E17" i="11"/>
  <c r="J16" i="11"/>
  <c r="E16" i="11"/>
  <c r="J15" i="11"/>
  <c r="E15" i="11"/>
  <c r="J14" i="11"/>
  <c r="E14" i="11"/>
  <c r="J13" i="11"/>
  <c r="E13" i="11"/>
  <c r="J12" i="11"/>
  <c r="E12" i="11"/>
  <c r="J11" i="11"/>
  <c r="E11" i="11"/>
  <c r="J10" i="11"/>
  <c r="E10" i="11"/>
  <c r="J9" i="11"/>
  <c r="E9" i="11"/>
  <c r="J8" i="11"/>
  <c r="E8" i="11"/>
  <c r="J7" i="11"/>
  <c r="E7" i="11"/>
  <c r="J6" i="11"/>
  <c r="E6" i="11"/>
  <c r="J5" i="11"/>
  <c r="E5" i="11"/>
  <c r="J4" i="11"/>
  <c r="E4" i="11"/>
  <c r="J3" i="11"/>
  <c r="E3" i="11"/>
  <c r="F483" i="11"/>
  <c r="E486" i="11"/>
  <c r="AI368" i="15" l="1"/>
  <c r="AL228" i="15"/>
  <c r="AD15" i="16"/>
  <c r="U15" i="16"/>
  <c r="AP428" i="15"/>
  <c r="AI312" i="15"/>
  <c r="AL346" i="15"/>
  <c r="AL214" i="15"/>
  <c r="AI134" i="15"/>
  <c r="AL375" i="15"/>
  <c r="AI244" i="15"/>
  <c r="AL289" i="15"/>
  <c r="T76" i="16"/>
  <c r="AI29" i="15"/>
  <c r="AJ29" i="15"/>
  <c r="AK219" i="15"/>
  <c r="AI219" i="15"/>
  <c r="AL370" i="15"/>
  <c r="AL394" i="15"/>
  <c r="AI269" i="15"/>
  <c r="AL348" i="15"/>
  <c r="AL248" i="15"/>
  <c r="AL416" i="15"/>
  <c r="AI25" i="15"/>
  <c r="AJ25" i="15"/>
  <c r="AI391" i="15"/>
  <c r="AP427" i="15"/>
  <c r="AI350" i="15"/>
  <c r="AL356" i="15"/>
  <c r="AL279" i="15"/>
  <c r="AL337" i="15"/>
  <c r="AL172" i="15"/>
  <c r="AL245" i="15"/>
  <c r="U64" i="16"/>
  <c r="AD64" i="16"/>
  <c r="AD83" i="16"/>
  <c r="U83" i="16"/>
  <c r="AI21" i="15"/>
  <c r="AJ21" i="15"/>
  <c r="AP228" i="15"/>
  <c r="AM237" i="15"/>
  <c r="AL237" i="15"/>
  <c r="AI375" i="15"/>
  <c r="AI387" i="15"/>
  <c r="AP380" i="15"/>
  <c r="AK234" i="15"/>
  <c r="AN234" i="15" s="1"/>
  <c r="AR234" i="15" s="1"/>
  <c r="AV234" i="15" s="1"/>
  <c r="AZ234" i="15" s="1"/>
  <c r="BD234" i="15" s="1"/>
  <c r="BH234" i="15" s="1"/>
  <c r="BL234" i="15" s="1"/>
  <c r="BP234" i="15" s="1"/>
  <c r="BU234" i="15" s="1"/>
  <c r="AI200" i="15"/>
  <c r="AI284" i="15"/>
  <c r="P81" i="16"/>
  <c r="R81" i="16" s="1"/>
  <c r="AL344" i="15"/>
  <c r="P53" i="16"/>
  <c r="T53" i="16"/>
  <c r="AI372" i="15"/>
  <c r="AI383" i="15"/>
  <c r="AL253" i="15"/>
  <c r="AP375" i="15"/>
  <c r="AL430" i="15"/>
  <c r="AL453" i="15"/>
  <c r="AI377" i="15"/>
  <c r="AL200" i="15"/>
  <c r="AP282" i="15"/>
  <c r="W68" i="16"/>
  <c r="AE27" i="16"/>
  <c r="F373" i="11"/>
  <c r="E373" i="11"/>
  <c r="G373" i="11"/>
  <c r="P80" i="16"/>
  <c r="T80" i="16"/>
  <c r="R76" i="16"/>
  <c r="V76" i="16"/>
  <c r="P70" i="16"/>
  <c r="R70" i="16" s="1"/>
  <c r="T70" i="16"/>
  <c r="V84" i="16"/>
  <c r="P42" i="16"/>
  <c r="T42" i="16"/>
  <c r="AR83" i="16"/>
  <c r="AM70" i="16"/>
  <c r="AR76" i="16"/>
  <c r="AK74" i="16"/>
  <c r="AP74" i="16" s="1"/>
  <c r="AU74" i="16" s="1"/>
  <c r="AZ74" i="16" s="1"/>
  <c r="BE74" i="16" s="1"/>
  <c r="BK74" i="16" s="1"/>
  <c r="BQ74" i="16" s="1"/>
  <c r="BW74" i="16" s="1"/>
  <c r="CC74" i="16" s="1"/>
  <c r="CO74" i="16" s="1"/>
  <c r="CU74" i="16" s="1"/>
  <c r="DF74" i="16" s="1"/>
  <c r="AD54" i="16"/>
  <c r="U54" i="16"/>
  <c r="W54" i="16" s="1"/>
  <c r="AK41" i="16"/>
  <c r="AP41" i="16" s="1"/>
  <c r="AU41" i="16" s="1"/>
  <c r="AZ41" i="16" s="1"/>
  <c r="BE41" i="16" s="1"/>
  <c r="BK41" i="16" s="1"/>
  <c r="BQ41" i="16" s="1"/>
  <c r="BW41" i="16" s="1"/>
  <c r="CC41" i="16" s="1"/>
  <c r="CO41" i="16" s="1"/>
  <c r="CU41" i="16" s="1"/>
  <c r="DF41" i="16" s="1"/>
  <c r="P11" i="16"/>
  <c r="R11" i="16" s="1"/>
  <c r="T11" i="16"/>
  <c r="AM58" i="16"/>
  <c r="AF44" i="16"/>
  <c r="P26" i="16"/>
  <c r="R26" i="16" s="1"/>
  <c r="T26" i="16"/>
  <c r="R12" i="16"/>
  <c r="V12" i="16"/>
  <c r="AM65" i="16"/>
  <c r="AD33" i="16"/>
  <c r="U33" i="16"/>
  <c r="W33" i="16" s="1"/>
  <c r="T28" i="16"/>
  <c r="P28" i="16"/>
  <c r="R28" i="16" s="1"/>
  <c r="AM38" i="16"/>
  <c r="P38" i="16"/>
  <c r="T38" i="16"/>
  <c r="AJ19" i="16"/>
  <c r="AM19" i="16"/>
  <c r="AM18" i="16"/>
  <c r="AR75" i="16"/>
  <c r="T74" i="16"/>
  <c r="P74" i="16"/>
  <c r="R74" i="16" s="1"/>
  <c r="P71" i="16"/>
  <c r="R71" i="16" s="1"/>
  <c r="T71" i="16"/>
  <c r="AF82" i="16"/>
  <c r="AD76" i="16"/>
  <c r="U76" i="16"/>
  <c r="P37" i="16"/>
  <c r="T37" i="16"/>
  <c r="V77" i="16"/>
  <c r="V71" i="16"/>
  <c r="AE61" i="16"/>
  <c r="AH61" i="16"/>
  <c r="T39" i="16"/>
  <c r="P39" i="16"/>
  <c r="R39" i="16" s="1"/>
  <c r="AD67" i="16"/>
  <c r="U67" i="16"/>
  <c r="U61" i="16"/>
  <c r="W61" i="16" s="1"/>
  <c r="V59" i="16"/>
  <c r="R59" i="16"/>
  <c r="T58" i="16"/>
  <c r="P58" i="16"/>
  <c r="R58" i="16" s="1"/>
  <c r="AF51" i="16"/>
  <c r="U35" i="16"/>
  <c r="W35" i="16" s="1"/>
  <c r="AD35" i="16"/>
  <c r="AI35" i="16" s="1"/>
  <c r="AN35" i="16" s="1"/>
  <c r="AS35" i="16" s="1"/>
  <c r="AX35" i="16" s="1"/>
  <c r="BC35" i="16" s="1"/>
  <c r="BH35" i="16" s="1"/>
  <c r="BN35" i="16" s="1"/>
  <c r="BT35" i="16" s="1"/>
  <c r="BZ35" i="16" s="1"/>
  <c r="CF35" i="16" s="1"/>
  <c r="CL35" i="16" s="1"/>
  <c r="CR35" i="16" s="1"/>
  <c r="DE35" i="16" s="1"/>
  <c r="R23" i="16"/>
  <c r="V23" i="16"/>
  <c r="P14" i="16"/>
  <c r="R14" i="16" s="1"/>
  <c r="T14" i="16"/>
  <c r="V70" i="16"/>
  <c r="AM53" i="16"/>
  <c r="AM80" i="16"/>
  <c r="AR64" i="16"/>
  <c r="AD59" i="16"/>
  <c r="U59" i="16"/>
  <c r="AM55" i="16"/>
  <c r="AJ55" i="16"/>
  <c r="V42" i="16"/>
  <c r="R42" i="16"/>
  <c r="AM37" i="16"/>
  <c r="AF50" i="16"/>
  <c r="AD47" i="16"/>
  <c r="U47" i="16"/>
  <c r="P44" i="16"/>
  <c r="R44" i="16" s="1"/>
  <c r="S44" i="16"/>
  <c r="AM41" i="16"/>
  <c r="V78" i="16"/>
  <c r="R78" i="16"/>
  <c r="T30" i="16"/>
  <c r="P30" i="16"/>
  <c r="AJ27" i="16"/>
  <c r="AM27" i="16"/>
  <c r="V22" i="16"/>
  <c r="AM30" i="16"/>
  <c r="R27" i="16"/>
  <c r="V27" i="16"/>
  <c r="AF32" i="16"/>
  <c r="AM15" i="16"/>
  <c r="AM46" i="16"/>
  <c r="AR24" i="16"/>
  <c r="AM29" i="16"/>
  <c r="AM20" i="16"/>
  <c r="AM28" i="16"/>
  <c r="AM39" i="16"/>
  <c r="P18" i="16"/>
  <c r="R18" i="16" s="1"/>
  <c r="T18" i="16"/>
  <c r="V19" i="16"/>
  <c r="R19" i="16"/>
  <c r="AF20" i="16"/>
  <c r="T46" i="16"/>
  <c r="P46" i="16"/>
  <c r="R46" i="16" s="1"/>
  <c r="P77" i="16"/>
  <c r="R77" i="16" s="1"/>
  <c r="T77" i="16"/>
  <c r="R69" i="16"/>
  <c r="V69" i="16"/>
  <c r="R63" i="16"/>
  <c r="V63" i="16"/>
  <c r="W63" i="16" s="1"/>
  <c r="R40" i="16"/>
  <c r="V40" i="16"/>
  <c r="W40" i="16" s="1"/>
  <c r="W83" i="16"/>
  <c r="AF83" i="16"/>
  <c r="T65" i="16"/>
  <c r="P65" i="16"/>
  <c r="R65" i="16" s="1"/>
  <c r="T72" i="16"/>
  <c r="P72" i="16"/>
  <c r="R72" i="16" s="1"/>
  <c r="AD81" i="16"/>
  <c r="U81" i="16"/>
  <c r="W81" i="16" s="1"/>
  <c r="AM78" i="16"/>
  <c r="AJ78" i="16"/>
  <c r="T75" i="16"/>
  <c r="P75" i="16"/>
  <c r="P69" i="16"/>
  <c r="T69" i="16"/>
  <c r="W64" i="16"/>
  <c r="AF64" i="16"/>
  <c r="U36" i="16"/>
  <c r="AD36" i="16"/>
  <c r="AI36" i="16" s="1"/>
  <c r="AN36" i="16" s="1"/>
  <c r="AS36" i="16" s="1"/>
  <c r="AX36" i="16" s="1"/>
  <c r="BC36" i="16" s="1"/>
  <c r="BH36" i="16" s="1"/>
  <c r="BN36" i="16" s="1"/>
  <c r="BT36" i="16" s="1"/>
  <c r="BZ36" i="16" s="1"/>
  <c r="CF36" i="16" s="1"/>
  <c r="CL36" i="16" s="1"/>
  <c r="CR36" i="16" s="1"/>
  <c r="DE36" i="16" s="1"/>
  <c r="V73" i="16"/>
  <c r="R73" i="16"/>
  <c r="AR54" i="16"/>
  <c r="AK46" i="16"/>
  <c r="AP46" i="16" s="1"/>
  <c r="AU46" i="16" s="1"/>
  <c r="AZ46" i="16" s="1"/>
  <c r="BE46" i="16" s="1"/>
  <c r="BK46" i="16" s="1"/>
  <c r="BQ46" i="16" s="1"/>
  <c r="BW46" i="16" s="1"/>
  <c r="CC46" i="16" s="1"/>
  <c r="CO46" i="16" s="1"/>
  <c r="CU46" i="16" s="1"/>
  <c r="DF46" i="16" s="1"/>
  <c r="AM42" i="16"/>
  <c r="R37" i="16"/>
  <c r="V37" i="16"/>
  <c r="AF62" i="16"/>
  <c r="V38" i="16"/>
  <c r="R38" i="16"/>
  <c r="R25" i="16"/>
  <c r="V25" i="16"/>
  <c r="R17" i="16"/>
  <c r="V17" i="16"/>
  <c r="AK65" i="16"/>
  <c r="AP65" i="16" s="1"/>
  <c r="AU65" i="16" s="1"/>
  <c r="AZ65" i="16" s="1"/>
  <c r="BE65" i="16" s="1"/>
  <c r="BK65" i="16" s="1"/>
  <c r="BQ65" i="16" s="1"/>
  <c r="BW65" i="16" s="1"/>
  <c r="CC65" i="16" s="1"/>
  <c r="CO65" i="16" s="1"/>
  <c r="CU65" i="16" s="1"/>
  <c r="DF65" i="16" s="1"/>
  <c r="P51" i="16"/>
  <c r="R51" i="16" s="1"/>
  <c r="S51" i="16"/>
  <c r="AM47" i="16"/>
  <c r="AR62" i="16"/>
  <c r="T52" i="16"/>
  <c r="P52" i="16"/>
  <c r="R52" i="16" s="1"/>
  <c r="AF47" i="16"/>
  <c r="W47" i="16"/>
  <c r="AH36" i="16"/>
  <c r="V29" i="16"/>
  <c r="R29" i="16"/>
  <c r="AR22" i="16"/>
  <c r="AE73" i="16"/>
  <c r="AF34" i="16"/>
  <c r="AM33" i="16"/>
  <c r="P32" i="16"/>
  <c r="R32" i="16" s="1"/>
  <c r="S32" i="16"/>
  <c r="AD29" i="16"/>
  <c r="U29" i="16"/>
  <c r="AM21" i="16"/>
  <c r="AK18" i="16"/>
  <c r="AP18" i="16" s="1"/>
  <c r="AU18" i="16" s="1"/>
  <c r="AZ18" i="16" s="1"/>
  <c r="BE18" i="16" s="1"/>
  <c r="BK18" i="16" s="1"/>
  <c r="BQ18" i="16" s="1"/>
  <c r="BW18" i="16" s="1"/>
  <c r="CC18" i="16" s="1"/>
  <c r="CO18" i="16" s="1"/>
  <c r="CU18" i="16" s="1"/>
  <c r="DF18" i="16" s="1"/>
  <c r="AK35" i="16"/>
  <c r="AP35" i="16" s="1"/>
  <c r="AU35" i="16" s="1"/>
  <c r="AZ35" i="16" s="1"/>
  <c r="BE35" i="16" s="1"/>
  <c r="BK35" i="16" s="1"/>
  <c r="BQ35" i="16" s="1"/>
  <c r="BW35" i="16" s="1"/>
  <c r="CC35" i="16" s="1"/>
  <c r="CO35" i="16" s="1"/>
  <c r="CU35" i="16" s="1"/>
  <c r="DF35" i="16" s="1"/>
  <c r="AF28" i="16"/>
  <c r="AD21" i="16"/>
  <c r="U21" i="16"/>
  <c r="AM74" i="16"/>
  <c r="AE34" i="16"/>
  <c r="AH34" i="16"/>
  <c r="R30" i="16"/>
  <c r="V30" i="16"/>
  <c r="AW50" i="16"/>
  <c r="U34" i="16"/>
  <c r="W34" i="16" s="1"/>
  <c r="AK14" i="16"/>
  <c r="AP14" i="16" s="1"/>
  <c r="AU14" i="16" s="1"/>
  <c r="AZ14" i="16" s="1"/>
  <c r="BE14" i="16" s="1"/>
  <c r="BK14" i="16" s="1"/>
  <c r="BQ14" i="16" s="1"/>
  <c r="BW14" i="16" s="1"/>
  <c r="CC14" i="16" s="1"/>
  <c r="CO14" i="16" s="1"/>
  <c r="CU14" i="16" s="1"/>
  <c r="DF14" i="16" s="1"/>
  <c r="AD12" i="16"/>
  <c r="U12" i="16"/>
  <c r="AD25" i="16"/>
  <c r="U25" i="16"/>
  <c r="AF11" i="16"/>
  <c r="AM14" i="16"/>
  <c r="S84" i="16"/>
  <c r="P84" i="16"/>
  <c r="R84" i="16" s="1"/>
  <c r="AK81" i="16"/>
  <c r="AP81" i="16" s="1"/>
  <c r="AU81" i="16" s="1"/>
  <c r="AZ81" i="16" s="1"/>
  <c r="BE81" i="16" s="1"/>
  <c r="BK81" i="16" s="1"/>
  <c r="BQ81" i="16" s="1"/>
  <c r="BW81" i="16" s="1"/>
  <c r="CC81" i="16" s="1"/>
  <c r="CI81" i="16" s="1"/>
  <c r="CO81" i="16" s="1"/>
  <c r="CU81" i="16" s="1"/>
  <c r="DA81" i="16" s="1"/>
  <c r="DF81" i="16" s="1"/>
  <c r="AK72" i="16"/>
  <c r="AP72" i="16" s="1"/>
  <c r="AU72" i="16" s="1"/>
  <c r="AZ72" i="16" s="1"/>
  <c r="BE72" i="16" s="1"/>
  <c r="BK72" i="16" s="1"/>
  <c r="BQ72" i="16" s="1"/>
  <c r="BW72" i="16" s="1"/>
  <c r="CC72" i="16" s="1"/>
  <c r="CO72" i="16" s="1"/>
  <c r="CU72" i="16" s="1"/>
  <c r="DF72" i="16" s="1"/>
  <c r="V75" i="16"/>
  <c r="R75" i="16"/>
  <c r="AD50" i="16"/>
  <c r="U50" i="16"/>
  <c r="W50" i="16" s="1"/>
  <c r="AR72" i="16"/>
  <c r="BB67" i="16"/>
  <c r="AK54" i="16"/>
  <c r="AP54" i="16" s="1"/>
  <c r="AU54" i="16" s="1"/>
  <c r="AZ54" i="16" s="1"/>
  <c r="BE54" i="16" s="1"/>
  <c r="BK54" i="16" s="1"/>
  <c r="BQ54" i="16" s="1"/>
  <c r="BW54" i="16" s="1"/>
  <c r="CC54" i="16" s="1"/>
  <c r="CO54" i="16" s="1"/>
  <c r="CU54" i="16" s="1"/>
  <c r="DF54" i="16" s="1"/>
  <c r="BB25" i="16"/>
  <c r="AM52" i="16"/>
  <c r="T22" i="16"/>
  <c r="P22" i="16"/>
  <c r="R22" i="16" s="1"/>
  <c r="V21" i="16"/>
  <c r="R21" i="16"/>
  <c r="AK24" i="16"/>
  <c r="AP24" i="16" s="1"/>
  <c r="AU24" i="16" s="1"/>
  <c r="AZ24" i="16" s="1"/>
  <c r="BE24" i="16" s="1"/>
  <c r="BK24" i="16" s="1"/>
  <c r="BQ24" i="16" s="1"/>
  <c r="BW24" i="16" s="1"/>
  <c r="CC24" i="16" s="1"/>
  <c r="CO24" i="16" s="1"/>
  <c r="CU24" i="16" s="1"/>
  <c r="DF24" i="16" s="1"/>
  <c r="AK26" i="16"/>
  <c r="AP26" i="16" s="1"/>
  <c r="AU26" i="16" s="1"/>
  <c r="AZ26" i="16" s="1"/>
  <c r="BE26" i="16" s="1"/>
  <c r="BK26" i="16" s="1"/>
  <c r="BQ26" i="16" s="1"/>
  <c r="BW26" i="16" s="1"/>
  <c r="CC26" i="16" s="1"/>
  <c r="CO26" i="16" s="1"/>
  <c r="CU26" i="16" s="1"/>
  <c r="DF26" i="16" s="1"/>
  <c r="AM11" i="16"/>
  <c r="AD82" i="16"/>
  <c r="U82" i="16"/>
  <c r="W82" i="16" s="1"/>
  <c r="AR81" i="16"/>
  <c r="AM66" i="16"/>
  <c r="AJ66" i="16"/>
  <c r="AM82" i="16"/>
  <c r="R67" i="16"/>
  <c r="V67" i="16"/>
  <c r="T41" i="16"/>
  <c r="P41" i="16"/>
  <c r="R41" i="16" s="1"/>
  <c r="R80" i="16"/>
  <c r="V80" i="16"/>
  <c r="AR77" i="16"/>
  <c r="P61" i="16"/>
  <c r="R61" i="16" s="1"/>
  <c r="AF66" i="16"/>
  <c r="W66" i="16"/>
  <c r="AF61" i="16"/>
  <c r="P57" i="16"/>
  <c r="R57" i="16" s="1"/>
  <c r="S57" i="16"/>
  <c r="P24" i="16"/>
  <c r="R24" i="16" s="1"/>
  <c r="T24" i="16"/>
  <c r="AW71" i="16"/>
  <c r="V55" i="16"/>
  <c r="R55" i="16"/>
  <c r="AM69" i="16"/>
  <c r="AF57" i="16"/>
  <c r="AD62" i="16"/>
  <c r="U62" i="16"/>
  <c r="W62" i="16" s="1"/>
  <c r="AM59" i="16"/>
  <c r="V53" i="16"/>
  <c r="R53" i="16"/>
  <c r="AK39" i="16"/>
  <c r="AP39" i="16" s="1"/>
  <c r="AU39" i="16" s="1"/>
  <c r="AZ39" i="16" s="1"/>
  <c r="BE39" i="16" s="1"/>
  <c r="BK39" i="16" s="1"/>
  <c r="BQ39" i="16" s="1"/>
  <c r="BW39" i="16" s="1"/>
  <c r="CC39" i="16" s="1"/>
  <c r="CO39" i="16" s="1"/>
  <c r="CU39" i="16" s="1"/>
  <c r="DF39" i="16" s="1"/>
  <c r="AF36" i="16"/>
  <c r="W36" i="16"/>
  <c r="T48" i="16"/>
  <c r="P48" i="16"/>
  <c r="R48" i="16" s="1"/>
  <c r="AE35" i="16"/>
  <c r="AG35" i="16" s="1"/>
  <c r="AH35" i="16"/>
  <c r="AM48" i="16"/>
  <c r="AJ73" i="16"/>
  <c r="AM73" i="16"/>
  <c r="V15" i="16"/>
  <c r="R15" i="16"/>
  <c r="AD23" i="16"/>
  <c r="U23" i="16"/>
  <c r="T20" i="16"/>
  <c r="P20" i="16"/>
  <c r="R20" i="16" s="1"/>
  <c r="BB17" i="16"/>
  <c r="BB12" i="16"/>
  <c r="AE19" i="16"/>
  <c r="AM26" i="16"/>
  <c r="AD17" i="16"/>
  <c r="U17" i="16"/>
  <c r="AM23" i="16"/>
  <c r="AY444" i="15"/>
  <c r="AK436" i="15"/>
  <c r="AI436" i="15"/>
  <c r="AT425" i="15"/>
  <c r="AU425" i="15"/>
  <c r="AQ404" i="15"/>
  <c r="AP404" i="15"/>
  <c r="AK354" i="15"/>
  <c r="AI354" i="15"/>
  <c r="AP418" i="15"/>
  <c r="AQ418" i="15"/>
  <c r="AK402" i="15"/>
  <c r="AI402" i="15"/>
  <c r="AU373" i="15"/>
  <c r="AU352" i="15"/>
  <c r="AT352" i="15"/>
  <c r="AQ362" i="15"/>
  <c r="AK331" i="15"/>
  <c r="AI331" i="15"/>
  <c r="AP297" i="15"/>
  <c r="AQ297" i="15"/>
  <c r="AQ285" i="15"/>
  <c r="AP285" i="15"/>
  <c r="AK411" i="15"/>
  <c r="AI411" i="15"/>
  <c r="AL293" i="15"/>
  <c r="AK268" i="15"/>
  <c r="AI268" i="15"/>
  <c r="AI173" i="15"/>
  <c r="AJ173" i="15"/>
  <c r="AY272" i="15"/>
  <c r="AX272" i="15"/>
  <c r="AJ49" i="15"/>
  <c r="AI49" i="15"/>
  <c r="AM292" i="15"/>
  <c r="AL292" i="15"/>
  <c r="AL277" i="15"/>
  <c r="AM262" i="15"/>
  <c r="AL262" i="15"/>
  <c r="AM152" i="15"/>
  <c r="AL152" i="15"/>
  <c r="AM85" i="15"/>
  <c r="AL85" i="15"/>
  <c r="W90" i="15"/>
  <c r="X90" i="15"/>
  <c r="Z90" i="15" s="1"/>
  <c r="X171" i="15"/>
  <c r="W171" i="15"/>
  <c r="Z171" i="15" s="1"/>
  <c r="AL104" i="15"/>
  <c r="AM104" i="15"/>
  <c r="AL72" i="15"/>
  <c r="AM72" i="15"/>
  <c r="AQ227" i="15"/>
  <c r="AP227" i="15"/>
  <c r="X153" i="15"/>
  <c r="W153" i="15"/>
  <c r="Z153" i="15" s="1"/>
  <c r="AQ138" i="15"/>
  <c r="AP138" i="15"/>
  <c r="X128" i="15"/>
  <c r="W128" i="15"/>
  <c r="Z128" i="15" s="1"/>
  <c r="W48" i="15"/>
  <c r="X48" i="15"/>
  <c r="Z48" i="15" s="1"/>
  <c r="AM35" i="15"/>
  <c r="AL35" i="15"/>
  <c r="AT14" i="15"/>
  <c r="AU14" i="15"/>
  <c r="AQ219" i="15"/>
  <c r="AQ137" i="15"/>
  <c r="AP137" i="15"/>
  <c r="X96" i="15"/>
  <c r="Z96" i="15" s="1"/>
  <c r="W96" i="15"/>
  <c r="W52" i="15"/>
  <c r="X52" i="15"/>
  <c r="Z52" i="15" s="1"/>
  <c r="W51" i="15"/>
  <c r="X51" i="15"/>
  <c r="Z51" i="15" s="1"/>
  <c r="X35" i="15"/>
  <c r="Z35" i="15" s="1"/>
  <c r="W35" i="15"/>
  <c r="X27" i="15"/>
  <c r="Z27" i="15" s="1"/>
  <c r="W27" i="15"/>
  <c r="AL15" i="15"/>
  <c r="AM15" i="15"/>
  <c r="X106" i="15"/>
  <c r="Z106" i="15" s="1"/>
  <c r="W106" i="15"/>
  <c r="AQ97" i="15"/>
  <c r="AP97" i="15"/>
  <c r="X78" i="15"/>
  <c r="Z78" i="15" s="1"/>
  <c r="W78" i="15"/>
  <c r="X45" i="15"/>
  <c r="Z45" i="15" s="1"/>
  <c r="W45" i="15"/>
  <c r="AL40" i="15"/>
  <c r="AM40" i="15"/>
  <c r="AQ453" i="15"/>
  <c r="AP453" i="15"/>
  <c r="AL447" i="15"/>
  <c r="AQ435" i="15"/>
  <c r="AP435" i="15"/>
  <c r="AL431" i="15"/>
  <c r="AQ430" i="15"/>
  <c r="AP430" i="15"/>
  <c r="AI408" i="15"/>
  <c r="AL434" i="15"/>
  <c r="AT429" i="15"/>
  <c r="AU429" i="15"/>
  <c r="AU431" i="15"/>
  <c r="AT431" i="15"/>
  <c r="AY420" i="15"/>
  <c r="AX420" i="15"/>
  <c r="AT416" i="15"/>
  <c r="AU416" i="15"/>
  <c r="AI407" i="15"/>
  <c r="AK407" i="15"/>
  <c r="AI398" i="15"/>
  <c r="AK398" i="15"/>
  <c r="AQ392" i="15"/>
  <c r="AQ451" i="15"/>
  <c r="AP415" i="15"/>
  <c r="AQ415" i="15"/>
  <c r="AY411" i="15"/>
  <c r="AT403" i="15"/>
  <c r="AU403" i="15"/>
  <c r="AU407" i="15"/>
  <c r="AQ396" i="15"/>
  <c r="AP396" i="15"/>
  <c r="AK389" i="15"/>
  <c r="AI389" i="15"/>
  <c r="AK385" i="15"/>
  <c r="AI385" i="15"/>
  <c r="AM372" i="15"/>
  <c r="AL372" i="15"/>
  <c r="AN381" i="15"/>
  <c r="AL381" i="15"/>
  <c r="AL377" i="15"/>
  <c r="AM377" i="15"/>
  <c r="AI399" i="15"/>
  <c r="AL387" i="15"/>
  <c r="AQ376" i="15"/>
  <c r="AI367" i="15"/>
  <c r="AK367" i="15"/>
  <c r="AP356" i="15"/>
  <c r="AK340" i="15"/>
  <c r="AI340" i="15"/>
  <c r="AU330" i="15"/>
  <c r="AT330" i="15"/>
  <c r="AU322" i="15"/>
  <c r="AT322" i="15"/>
  <c r="AI373" i="15"/>
  <c r="AK373" i="15"/>
  <c r="AL363" i="15"/>
  <c r="AM363" i="15"/>
  <c r="AI349" i="15"/>
  <c r="AK349" i="15"/>
  <c r="AM383" i="15"/>
  <c r="AL383" i="15"/>
  <c r="AQ357" i="15"/>
  <c r="AM350" i="15"/>
  <c r="AL350" i="15"/>
  <c r="AN345" i="15"/>
  <c r="AL345" i="15"/>
  <c r="AQ332" i="15"/>
  <c r="AP332" i="15"/>
  <c r="AQ324" i="15"/>
  <c r="AP324" i="15"/>
  <c r="AN312" i="15"/>
  <c r="AL312" i="15"/>
  <c r="AI262" i="15"/>
  <c r="AP391" i="15"/>
  <c r="AQ391" i="15"/>
  <c r="AQ354" i="15"/>
  <c r="AT347" i="15"/>
  <c r="AU347" i="15"/>
  <c r="AQ307" i="15"/>
  <c r="AP307" i="15"/>
  <c r="AK357" i="15"/>
  <c r="AI357" i="15"/>
  <c r="AQ309" i="15"/>
  <c r="AI292" i="15"/>
  <c r="AY288" i="15"/>
  <c r="AX288" i="15"/>
  <c r="AY265" i="15"/>
  <c r="AX265" i="15"/>
  <c r="AQ249" i="15"/>
  <c r="AP249" i="15"/>
  <c r="AQ241" i="15"/>
  <c r="AP241" i="15"/>
  <c r="AJ180" i="15"/>
  <c r="AI180" i="15"/>
  <c r="AQ340" i="15"/>
  <c r="AQ329" i="15"/>
  <c r="AP329" i="15"/>
  <c r="AK298" i="15"/>
  <c r="AI298" i="15"/>
  <c r="AQ293" i="15"/>
  <c r="AP293" i="15"/>
  <c r="AQ281" i="15"/>
  <c r="AP281" i="15"/>
  <c r="AK271" i="15"/>
  <c r="AI271" i="15"/>
  <c r="AJ201" i="15"/>
  <c r="AI201" i="15"/>
  <c r="AQ271" i="15"/>
  <c r="AY229" i="15"/>
  <c r="AX229" i="15"/>
  <c r="AL223" i="15"/>
  <c r="AY220" i="15"/>
  <c r="AQ215" i="15"/>
  <c r="AP215" i="15"/>
  <c r="AM166" i="15"/>
  <c r="AL166" i="15"/>
  <c r="AQ155" i="15"/>
  <c r="AP155" i="15"/>
  <c r="AJ112" i="15"/>
  <c r="AI112" i="15"/>
  <c r="AJ102" i="15"/>
  <c r="AI102" i="15"/>
  <c r="AJ92" i="15"/>
  <c r="AI92" i="15"/>
  <c r="AJ80" i="15"/>
  <c r="AI80" i="15"/>
  <c r="AQ61" i="15"/>
  <c r="AP61" i="15"/>
  <c r="AU268" i="15"/>
  <c r="AU236" i="15"/>
  <c r="AT236" i="15"/>
  <c r="AQ230" i="15"/>
  <c r="AP230" i="15"/>
  <c r="AI217" i="15"/>
  <c r="AU193" i="15"/>
  <c r="AT193" i="15"/>
  <c r="X158" i="15"/>
  <c r="W158" i="15"/>
  <c r="Z158" i="15" s="1"/>
  <c r="AJ115" i="15"/>
  <c r="AI115" i="15"/>
  <c r="AU258" i="15"/>
  <c r="AT258" i="15"/>
  <c r="AU232" i="15"/>
  <c r="AT232" i="15"/>
  <c r="AU164" i="15"/>
  <c r="AT164" i="15"/>
  <c r="AL139" i="15"/>
  <c r="AM139" i="15"/>
  <c r="AL90" i="15"/>
  <c r="AM90" i="15"/>
  <c r="AQ78" i="15"/>
  <c r="AP78" i="15"/>
  <c r="AL59" i="15"/>
  <c r="AI338" i="15"/>
  <c r="AI308" i="15"/>
  <c r="AQ289" i="15"/>
  <c r="AP289" i="15"/>
  <c r="AQ277" i="15"/>
  <c r="AP277" i="15"/>
  <c r="AQ270" i="15"/>
  <c r="AP270" i="15"/>
  <c r="AK259" i="15"/>
  <c r="AI259" i="15"/>
  <c r="AJ256" i="15"/>
  <c r="AI256" i="15"/>
  <c r="AJ194" i="15"/>
  <c r="AI194" i="15"/>
  <c r="AM176" i="15"/>
  <c r="AL176" i="15"/>
  <c r="X172" i="15"/>
  <c r="W172" i="15"/>
  <c r="Z172" i="15" s="1"/>
  <c r="AQ161" i="15"/>
  <c r="AP161" i="15"/>
  <c r="W151" i="15"/>
  <c r="Z151" i="15" s="1"/>
  <c r="X151" i="15"/>
  <c r="AL148" i="15"/>
  <c r="AM148" i="15"/>
  <c r="AM93" i="15"/>
  <c r="AL93" i="15"/>
  <c r="AM89" i="15"/>
  <c r="AL89" i="15"/>
  <c r="X68" i="15"/>
  <c r="Z68" i="15" s="1"/>
  <c r="W68" i="15"/>
  <c r="AL62" i="15"/>
  <c r="AM62" i="15"/>
  <c r="AM54" i="15"/>
  <c r="AL54" i="15"/>
  <c r="AL443" i="15"/>
  <c r="AM443" i="15"/>
  <c r="AU348" i="15"/>
  <c r="AT348" i="15"/>
  <c r="AU327" i="15"/>
  <c r="AU296" i="15"/>
  <c r="AK251" i="15"/>
  <c r="AI251" i="15"/>
  <c r="AQ242" i="15"/>
  <c r="AP242" i="15"/>
  <c r="AL236" i="15"/>
  <c r="AU282" i="15"/>
  <c r="AT282" i="15"/>
  <c r="AQ248" i="15"/>
  <c r="AP248" i="15"/>
  <c r="AY239" i="15"/>
  <c r="AX239" i="15"/>
  <c r="AL218" i="15"/>
  <c r="X175" i="15"/>
  <c r="W175" i="15"/>
  <c r="Z175" i="15" s="1"/>
  <c r="AM135" i="15"/>
  <c r="AL135" i="15"/>
  <c r="AQ129" i="15"/>
  <c r="AP129" i="15"/>
  <c r="AQ127" i="15"/>
  <c r="AP127" i="15"/>
  <c r="AQ82" i="15"/>
  <c r="AP82" i="15"/>
  <c r="X180" i="15"/>
  <c r="W180" i="15"/>
  <c r="Z180" i="15" s="1"/>
  <c r="X122" i="15"/>
  <c r="W122" i="15"/>
  <c r="Z122" i="15" s="1"/>
  <c r="W111" i="15"/>
  <c r="X111" i="15"/>
  <c r="Z111" i="15" s="1"/>
  <c r="X99" i="15"/>
  <c r="Z99" i="15" s="1"/>
  <c r="W99" i="15"/>
  <c r="X80" i="15"/>
  <c r="Z80" i="15" s="1"/>
  <c r="W80" i="15"/>
  <c r="X67" i="15"/>
  <c r="Z67" i="15" s="1"/>
  <c r="W67" i="15"/>
  <c r="AP52" i="15"/>
  <c r="AQ52" i="15"/>
  <c r="AM31" i="15"/>
  <c r="AL31" i="15"/>
  <c r="AM23" i="15"/>
  <c r="AL23" i="15"/>
  <c r="W76" i="15"/>
  <c r="X76" i="15"/>
  <c r="Z76" i="15" s="1"/>
  <c r="W61" i="15"/>
  <c r="X61" i="15"/>
  <c r="Z61" i="15" s="1"/>
  <c r="AM16" i="15"/>
  <c r="AL16" i="15"/>
  <c r="X185" i="15"/>
  <c r="W185" i="15"/>
  <c r="Z185" i="15" s="1"/>
  <c r="W162" i="15"/>
  <c r="Z162" i="15" s="1"/>
  <c r="X162" i="15"/>
  <c r="W145" i="15"/>
  <c r="Z145" i="15" s="1"/>
  <c r="X145" i="15"/>
  <c r="X112" i="15"/>
  <c r="Z112" i="15" s="1"/>
  <c r="W112" i="15"/>
  <c r="AP56" i="15"/>
  <c r="AQ56" i="15"/>
  <c r="AT46" i="15"/>
  <c r="AU46" i="15"/>
  <c r="AL34" i="15"/>
  <c r="AM34" i="15"/>
  <c r="AQ20" i="15"/>
  <c r="AP20" i="15"/>
  <c r="AQ253" i="15"/>
  <c r="AP253" i="15"/>
  <c r="AU223" i="15"/>
  <c r="AT223" i="15"/>
  <c r="X170" i="15"/>
  <c r="W170" i="15"/>
  <c r="Z170" i="15" s="1"/>
  <c r="W79" i="15"/>
  <c r="X79" i="15"/>
  <c r="Z79" i="15" s="1"/>
  <c r="X62" i="15"/>
  <c r="Z62" i="15" s="1"/>
  <c r="W62" i="15"/>
  <c r="W59" i="15"/>
  <c r="X59" i="15"/>
  <c r="Z59" i="15" s="1"/>
  <c r="AP48" i="15"/>
  <c r="AQ48" i="15"/>
  <c r="X31" i="15"/>
  <c r="Z31" i="15" s="1"/>
  <c r="W31" i="15"/>
  <c r="W23" i="15"/>
  <c r="X23" i="15"/>
  <c r="Z23" i="15" s="1"/>
  <c r="AQ245" i="15"/>
  <c r="AP245" i="15"/>
  <c r="X146" i="15"/>
  <c r="W146" i="15"/>
  <c r="Z146" i="15" s="1"/>
  <c r="W123" i="15"/>
  <c r="Z123" i="15" s="1"/>
  <c r="X123" i="15"/>
  <c r="W55" i="15"/>
  <c r="X55" i="15"/>
  <c r="Z55" i="15" s="1"/>
  <c r="W46" i="15"/>
  <c r="X46" i="15"/>
  <c r="Z46" i="15" s="1"/>
  <c r="AQ44" i="15"/>
  <c r="AP44" i="15"/>
  <c r="AM38" i="15"/>
  <c r="AL38" i="15"/>
  <c r="AU33" i="15"/>
  <c r="AT33" i="15"/>
  <c r="W26" i="15"/>
  <c r="X26" i="15"/>
  <c r="Z26" i="15" s="1"/>
  <c r="W137" i="15"/>
  <c r="Z137" i="15" s="1"/>
  <c r="X137" i="15"/>
  <c r="W75" i="15"/>
  <c r="X75" i="15"/>
  <c r="Z75" i="15" s="1"/>
  <c r="AL30" i="15"/>
  <c r="AM30" i="15"/>
  <c r="AQ24" i="15"/>
  <c r="AP24" i="15"/>
  <c r="X17" i="15"/>
  <c r="Z17" i="15" s="1"/>
  <c r="W17" i="15"/>
  <c r="AQ447" i="15"/>
  <c r="AP447" i="15"/>
  <c r="AJ393" i="15"/>
  <c r="AI393" i="15"/>
  <c r="AU427" i="15"/>
  <c r="AT427" i="15"/>
  <c r="AJ414" i="15"/>
  <c r="AI414" i="15"/>
  <c r="AN397" i="15"/>
  <c r="AL397" i="15"/>
  <c r="AQ398" i="15"/>
  <c r="AP370" i="15"/>
  <c r="AQ370" i="15"/>
  <c r="AQ405" i="15"/>
  <c r="AQ402" i="15"/>
  <c r="AM338" i="15"/>
  <c r="AL338" i="15"/>
  <c r="AK306" i="15"/>
  <c r="AI306" i="15"/>
  <c r="AM308" i="15"/>
  <c r="AL308" i="15"/>
  <c r="AU275" i="15"/>
  <c r="AT275" i="15"/>
  <c r="AQ226" i="15"/>
  <c r="AP226" i="15"/>
  <c r="AY213" i="15"/>
  <c r="AJ76" i="15"/>
  <c r="AI76" i="15"/>
  <c r="AM99" i="15"/>
  <c r="AL99" i="15"/>
  <c r="AM81" i="15"/>
  <c r="AL81" i="15"/>
  <c r="AJ66" i="15"/>
  <c r="AI66" i="15"/>
  <c r="AM225" i="15"/>
  <c r="AL225" i="15"/>
  <c r="AM68" i="15"/>
  <c r="AL68" i="15"/>
  <c r="AI309" i="15"/>
  <c r="AK309" i="15"/>
  <c r="AQ172" i="15"/>
  <c r="AP172" i="15"/>
  <c r="AQ264" i="15"/>
  <c r="AJ183" i="15"/>
  <c r="AI183" i="15"/>
  <c r="AQ154" i="15"/>
  <c r="AP154" i="15"/>
  <c r="AI135" i="15"/>
  <c r="X173" i="15"/>
  <c r="W173" i="15"/>
  <c r="Z173" i="15" s="1"/>
  <c r="AQ142" i="15"/>
  <c r="AP142" i="15"/>
  <c r="X132" i="15"/>
  <c r="W132" i="15"/>
  <c r="Z132" i="15" s="1"/>
  <c r="AQ107" i="15"/>
  <c r="AP107" i="15"/>
  <c r="AL41" i="15"/>
  <c r="AM41" i="15"/>
  <c r="AM27" i="15"/>
  <c r="AL27" i="15"/>
  <c r="AU18" i="15"/>
  <c r="AT18" i="15"/>
  <c r="W148" i="15"/>
  <c r="Z148" i="15" s="1"/>
  <c r="X148" i="15"/>
  <c r="X131" i="15"/>
  <c r="W131" i="15"/>
  <c r="Z131" i="15" s="1"/>
  <c r="X154" i="15"/>
  <c r="W154" i="15"/>
  <c r="Z154" i="15" s="1"/>
  <c r="AP223" i="15"/>
  <c r="X82" i="15"/>
  <c r="Z82" i="15" s="1"/>
  <c r="W82" i="15"/>
  <c r="X41" i="15"/>
  <c r="Z41" i="15" s="1"/>
  <c r="W41" i="15"/>
  <c r="X129" i="15"/>
  <c r="W129" i="15"/>
  <c r="Z129" i="15" s="1"/>
  <c r="X56" i="15"/>
  <c r="Z56" i="15" s="1"/>
  <c r="W56" i="15"/>
  <c r="AK451" i="15"/>
  <c r="AI451" i="15"/>
  <c r="AQ448" i="15"/>
  <c r="AK440" i="15"/>
  <c r="AI440" i="15"/>
  <c r="AK433" i="15"/>
  <c r="AI433" i="15"/>
  <c r="AU446" i="15"/>
  <c r="AT446" i="15"/>
  <c r="AN444" i="15"/>
  <c r="AL444" i="15"/>
  <c r="AP441" i="15"/>
  <c r="AQ441" i="15"/>
  <c r="AL435" i="15"/>
  <c r="AQ433" i="15"/>
  <c r="AL432" i="15"/>
  <c r="AU423" i="15"/>
  <c r="AT423" i="15"/>
  <c r="AK448" i="15"/>
  <c r="AI448" i="15"/>
  <c r="AI438" i="15"/>
  <c r="AK438" i="15"/>
  <c r="AQ434" i="15"/>
  <c r="AP434" i="15"/>
  <c r="AK424" i="15"/>
  <c r="AI424" i="15"/>
  <c r="AY424" i="15"/>
  <c r="AL419" i="15"/>
  <c r="AK405" i="15"/>
  <c r="AI405" i="15"/>
  <c r="AI413" i="15"/>
  <c r="AK413" i="15"/>
  <c r="AQ401" i="15"/>
  <c r="AP401" i="15"/>
  <c r="AM399" i="15"/>
  <c r="AL399" i="15"/>
  <c r="AN410" i="15"/>
  <c r="AL410" i="15"/>
  <c r="AQ388" i="15"/>
  <c r="AP388" i="15"/>
  <c r="AL378" i="15"/>
  <c r="AK371" i="15"/>
  <c r="AI371" i="15"/>
  <c r="AU366" i="15"/>
  <c r="AY410" i="15"/>
  <c r="AI386" i="15"/>
  <c r="AK386" i="15"/>
  <c r="AQ360" i="15"/>
  <c r="AP360" i="15"/>
  <c r="AQ409" i="15"/>
  <c r="AP409" i="15"/>
  <c r="AQ400" i="15"/>
  <c r="AP400" i="15"/>
  <c r="AU397" i="15"/>
  <c r="AQ387" i="15"/>
  <c r="AP387" i="15"/>
  <c r="AT380" i="15"/>
  <c r="AU380" i="15"/>
  <c r="AK365" i="15"/>
  <c r="AI365" i="15"/>
  <c r="AQ436" i="15"/>
  <c r="AQ385" i="15"/>
  <c r="AP379" i="15"/>
  <c r="AQ379" i="15"/>
  <c r="AQ371" i="15"/>
  <c r="AU356" i="15"/>
  <c r="AT356" i="15"/>
  <c r="AU381" i="15"/>
  <c r="AQ365" i="15"/>
  <c r="AY349" i="15"/>
  <c r="AQ343" i="15"/>
  <c r="AL336" i="15"/>
  <c r="AQ298" i="15"/>
  <c r="AL353" i="15"/>
  <c r="AP342" i="15"/>
  <c r="AQ342" i="15"/>
  <c r="AK335" i="15"/>
  <c r="AI335" i="15"/>
  <c r="AK327" i="15"/>
  <c r="AI327" i="15"/>
  <c r="AQ325" i="15"/>
  <c r="AP325" i="15"/>
  <c r="AM304" i="15"/>
  <c r="AL304" i="15"/>
  <c r="AM276" i="15"/>
  <c r="AL276" i="15"/>
  <c r="AQ205" i="15"/>
  <c r="AP205" i="15"/>
  <c r="AQ203" i="15"/>
  <c r="AP203" i="15"/>
  <c r="AU299" i="15"/>
  <c r="AL290" i="15"/>
  <c r="AM284" i="15"/>
  <c r="AL284" i="15"/>
  <c r="AM269" i="15"/>
  <c r="AL269" i="15"/>
  <c r="AQ267" i="15"/>
  <c r="AP267" i="15"/>
  <c r="AN260" i="15"/>
  <c r="AL260" i="15"/>
  <c r="AJ179" i="15"/>
  <c r="AI179" i="15"/>
  <c r="AJ169" i="15"/>
  <c r="AI169" i="15"/>
  <c r="AI339" i="15"/>
  <c r="AK339" i="15"/>
  <c r="AQ333" i="15"/>
  <c r="AP333" i="15"/>
  <c r="AQ301" i="15"/>
  <c r="AP301" i="15"/>
  <c r="AI276" i="15"/>
  <c r="AQ196" i="15"/>
  <c r="AP196" i="15"/>
  <c r="AJ182" i="15"/>
  <c r="AI182" i="15"/>
  <c r="AJ88" i="15"/>
  <c r="AI88" i="15"/>
  <c r="AJ70" i="15"/>
  <c r="AI70" i="15"/>
  <c r="AJ57" i="15"/>
  <c r="AI57" i="15"/>
  <c r="AK246" i="15"/>
  <c r="AI246" i="15"/>
  <c r="AM233" i="15"/>
  <c r="AL233" i="15"/>
  <c r="AJ101" i="15"/>
  <c r="AI101" i="15"/>
  <c r="AM77" i="15"/>
  <c r="AL77" i="15"/>
  <c r="AL302" i="15"/>
  <c r="AM302" i="15"/>
  <c r="AL215" i="15"/>
  <c r="X176" i="15"/>
  <c r="W176" i="15"/>
  <c r="Z176" i="15" s="1"/>
  <c r="AQ133" i="15"/>
  <c r="AP133" i="15"/>
  <c r="AQ131" i="15"/>
  <c r="AP131" i="15"/>
  <c r="AQ125" i="15"/>
  <c r="AP125" i="15"/>
  <c r="AQ96" i="15"/>
  <c r="AP96" i="15"/>
  <c r="AY382" i="15"/>
  <c r="AI310" i="15"/>
  <c r="AQ294" i="15"/>
  <c r="AP294" i="15"/>
  <c r="AU287" i="15"/>
  <c r="AT287" i="15"/>
  <c r="AQ278" i="15"/>
  <c r="AP278" i="15"/>
  <c r="AL273" i="15"/>
  <c r="AL263" i="15"/>
  <c r="AK261" i="15"/>
  <c r="AI261" i="15"/>
  <c r="AL257" i="15"/>
  <c r="AL254" i="15"/>
  <c r="AQ234" i="15"/>
  <c r="AU228" i="15"/>
  <c r="AT228" i="15"/>
  <c r="AL222" i="15"/>
  <c r="AU216" i="15"/>
  <c r="AT216" i="15"/>
  <c r="AM158" i="15"/>
  <c r="AL158" i="15"/>
  <c r="AM103" i="15"/>
  <c r="AL103" i="15"/>
  <c r="X93" i="15"/>
  <c r="Z93" i="15" s="1"/>
  <c r="W93" i="15"/>
  <c r="AM71" i="15"/>
  <c r="AL71" i="15"/>
  <c r="AP348" i="15"/>
  <c r="AK319" i="15"/>
  <c r="AI319" i="15"/>
  <c r="AP290" i="15"/>
  <c r="AP231" i="15"/>
  <c r="AQ199" i="15"/>
  <c r="AP199" i="15"/>
  <c r="W183" i="15"/>
  <c r="Z183" i="15" s="1"/>
  <c r="X183" i="15"/>
  <c r="AJ87" i="15"/>
  <c r="AI87" i="15"/>
  <c r="AU260" i="15"/>
  <c r="AL240" i="15"/>
  <c r="AP236" i="15"/>
  <c r="AI225" i="15"/>
  <c r="AQ218" i="15"/>
  <c r="AP218" i="15"/>
  <c r="X169" i="15"/>
  <c r="W169" i="15"/>
  <c r="Z169" i="15" s="1"/>
  <c r="AL149" i="15"/>
  <c r="AM149" i="15"/>
  <c r="AQ162" i="15"/>
  <c r="AP162" i="15"/>
  <c r="AQ144" i="15"/>
  <c r="AP144" i="15"/>
  <c r="AQ140" i="15"/>
  <c r="AP140" i="15"/>
  <c r="X134" i="15"/>
  <c r="W134" i="15"/>
  <c r="Z134" i="15" s="1"/>
  <c r="X130" i="15"/>
  <c r="W130" i="15"/>
  <c r="Z130" i="15" s="1"/>
  <c r="X126" i="15"/>
  <c r="W126" i="15"/>
  <c r="Z126" i="15" s="1"/>
  <c r="AQ79" i="15"/>
  <c r="AP79" i="15"/>
  <c r="X64" i="15"/>
  <c r="Z64" i="15" s="1"/>
  <c r="W64" i="15"/>
  <c r="X50" i="15"/>
  <c r="Z50" i="15" s="1"/>
  <c r="W50" i="15"/>
  <c r="X33" i="15"/>
  <c r="Z33" i="15" s="1"/>
  <c r="W33" i="15"/>
  <c r="X29" i="15"/>
  <c r="Z29" i="15" s="1"/>
  <c r="W29" i="15"/>
  <c r="X25" i="15"/>
  <c r="Z25" i="15" s="1"/>
  <c r="W25" i="15"/>
  <c r="X21" i="15"/>
  <c r="Z21" i="15" s="1"/>
  <c r="W21" i="15"/>
  <c r="AQ246" i="15"/>
  <c r="AP163" i="15"/>
  <c r="X152" i="15"/>
  <c r="W152" i="15"/>
  <c r="Z152" i="15" s="1"/>
  <c r="AQ141" i="15"/>
  <c r="AP141" i="15"/>
  <c r="X133" i="15"/>
  <c r="W133" i="15"/>
  <c r="Z133" i="15" s="1"/>
  <c r="X127" i="15"/>
  <c r="W127" i="15"/>
  <c r="Z127" i="15" s="1"/>
  <c r="AQ83" i="15"/>
  <c r="AP83" i="15"/>
  <c r="W22" i="15"/>
  <c r="X22" i="15"/>
  <c r="Z22" i="15" s="1"/>
  <c r="X18" i="15"/>
  <c r="Z18" i="15" s="1"/>
  <c r="W18" i="15"/>
  <c r="X14" i="15"/>
  <c r="Z14" i="15" s="1"/>
  <c r="W14" i="15"/>
  <c r="X167" i="15"/>
  <c r="W167" i="15"/>
  <c r="Z167" i="15" s="1"/>
  <c r="X54" i="15"/>
  <c r="Z54" i="15" s="1"/>
  <c r="W54" i="15"/>
  <c r="AP51" i="15"/>
  <c r="AU251" i="15"/>
  <c r="AI213" i="15"/>
  <c r="AK213" i="15"/>
  <c r="X166" i="15"/>
  <c r="W166" i="15"/>
  <c r="Z166" i="15" s="1"/>
  <c r="X74" i="15"/>
  <c r="Z74" i="15" s="1"/>
  <c r="W74" i="15"/>
  <c r="AP59" i="15"/>
  <c r="AL37" i="15"/>
  <c r="AM37" i="15"/>
  <c r="AQ17" i="15"/>
  <c r="AP17" i="15"/>
  <c r="AP13" i="15"/>
  <c r="AQ13" i="15"/>
  <c r="AU243" i="15"/>
  <c r="W150" i="15"/>
  <c r="Z150" i="15" s="1"/>
  <c r="X150" i="15"/>
  <c r="AQ145" i="15"/>
  <c r="AP145" i="15"/>
  <c r="X125" i="15"/>
  <c r="W125" i="15"/>
  <c r="Z125" i="15" s="1"/>
  <c r="AQ75" i="15"/>
  <c r="AP75" i="15"/>
  <c r="X58" i="15"/>
  <c r="Z58" i="15" s="1"/>
  <c r="W58" i="15"/>
  <c r="AP55" i="15"/>
  <c r="AP45" i="15"/>
  <c r="AQ45" i="15"/>
  <c r="W40" i="15"/>
  <c r="X40" i="15"/>
  <c r="Z40" i="15" s="1"/>
  <c r="AQ286" i="15"/>
  <c r="AP286" i="15"/>
  <c r="AQ111" i="15"/>
  <c r="AP111" i="15"/>
  <c r="AQ32" i="15"/>
  <c r="AP32" i="15"/>
  <c r="AP28" i="15"/>
  <c r="AQ28" i="15"/>
  <c r="AL22" i="15"/>
  <c r="AM22" i="15"/>
  <c r="AQ445" i="15"/>
  <c r="AP445" i="15"/>
  <c r="AP450" i="15"/>
  <c r="AQ450" i="15"/>
  <c r="AU440" i="15"/>
  <c r="AL417" i="15"/>
  <c r="AM408" i="15"/>
  <c r="AL408" i="15"/>
  <c r="AK362" i="15"/>
  <c r="AI362" i="15"/>
  <c r="AQ386" i="15"/>
  <c r="AT378" i="15"/>
  <c r="AU378" i="15"/>
  <c r="AL366" i="15"/>
  <c r="AN366" i="15"/>
  <c r="AP364" i="15"/>
  <c r="AQ364" i="15"/>
  <c r="AQ422" i="15"/>
  <c r="AQ339" i="15"/>
  <c r="AP344" i="15"/>
  <c r="AQ344" i="15"/>
  <c r="AK323" i="15"/>
  <c r="AI323" i="15"/>
  <c r="AY279" i="15"/>
  <c r="AX279" i="15"/>
  <c r="AQ204" i="15"/>
  <c r="AP204" i="15"/>
  <c r="AJ185" i="15"/>
  <c r="AI185" i="15"/>
  <c r="AK264" i="15"/>
  <c r="AI264" i="15"/>
  <c r="AM195" i="15"/>
  <c r="AL195" i="15"/>
  <c r="AQ355" i="15"/>
  <c r="AP355" i="15"/>
  <c r="X177" i="15"/>
  <c r="W177" i="15"/>
  <c r="Z177" i="15" s="1"/>
  <c r="AJ146" i="15"/>
  <c r="AI146" i="15"/>
  <c r="AQ134" i="15"/>
  <c r="AP134" i="15"/>
  <c r="AQ132" i="15"/>
  <c r="AP132" i="15"/>
  <c r="AQ126" i="15"/>
  <c r="AP126" i="15"/>
  <c r="AL51" i="15"/>
  <c r="AU331" i="15"/>
  <c r="AM64" i="15"/>
  <c r="AL64" i="15"/>
  <c r="AY300" i="15"/>
  <c r="AM153" i="15"/>
  <c r="AL153" i="15"/>
  <c r="AP452" i="15"/>
  <c r="AQ452" i="15"/>
  <c r="AQ449" i="15"/>
  <c r="AP449" i="15"/>
  <c r="AQ437" i="15"/>
  <c r="AP437" i="15"/>
  <c r="AQ442" i="15"/>
  <c r="AQ438" i="15"/>
  <c r="AM439" i="15"/>
  <c r="AL439" i="15"/>
  <c r="AP432" i="15"/>
  <c r="AQ432" i="15"/>
  <c r="AQ426" i="15"/>
  <c r="AP426" i="15"/>
  <c r="AK422" i="15"/>
  <c r="AI422" i="15"/>
  <c r="AY428" i="15"/>
  <c r="AX428" i="15"/>
  <c r="AQ419" i="15"/>
  <c r="AP419" i="15"/>
  <c r="AU406" i="15"/>
  <c r="AT406" i="15"/>
  <c r="AQ390" i="15"/>
  <c r="AP390" i="15"/>
  <c r="AK376" i="15"/>
  <c r="AI376" i="15"/>
  <c r="AQ361" i="15"/>
  <c r="AP361" i="15"/>
  <c r="AQ417" i="15"/>
  <c r="AP417" i="15"/>
  <c r="AM412" i="15"/>
  <c r="AL412" i="15"/>
  <c r="AQ413" i="15"/>
  <c r="AQ394" i="15"/>
  <c r="AP394" i="15"/>
  <c r="AU375" i="15"/>
  <c r="AT375" i="15"/>
  <c r="AQ389" i="15"/>
  <c r="AQ369" i="15"/>
  <c r="AP369" i="15"/>
  <c r="AP378" i="15"/>
  <c r="AU367" i="15"/>
  <c r="AI382" i="15"/>
  <c r="AK382" i="15"/>
  <c r="AK358" i="15"/>
  <c r="AI358" i="15"/>
  <c r="AU334" i="15"/>
  <c r="AT334" i="15"/>
  <c r="AU326" i="15"/>
  <c r="AT326" i="15"/>
  <c r="AM368" i="15"/>
  <c r="AL368" i="15"/>
  <c r="AM359" i="15"/>
  <c r="AL359" i="15"/>
  <c r="AQ395" i="15"/>
  <c r="AP395" i="15"/>
  <c r="AL351" i="15"/>
  <c r="AM351" i="15"/>
  <c r="AQ336" i="15"/>
  <c r="AP336" i="15"/>
  <c r="AQ328" i="15"/>
  <c r="AP328" i="15"/>
  <c r="AU319" i="15"/>
  <c r="AL310" i="15"/>
  <c r="AM310" i="15"/>
  <c r="AK392" i="15"/>
  <c r="AI392" i="15"/>
  <c r="AU384" i="15"/>
  <c r="AT384" i="15"/>
  <c r="AI359" i="15"/>
  <c r="AP353" i="15"/>
  <c r="AQ353" i="15"/>
  <c r="AU345" i="15"/>
  <c r="AQ341" i="15"/>
  <c r="AP341" i="15"/>
  <c r="AU312" i="15"/>
  <c r="AU358" i="15"/>
  <c r="AQ305" i="15"/>
  <c r="AP305" i="15"/>
  <c r="AL285" i="15"/>
  <c r="AJ170" i="15"/>
  <c r="AI170" i="15"/>
  <c r="AP346" i="15"/>
  <c r="AQ346" i="15"/>
  <c r="AN296" i="15"/>
  <c r="AL296" i="15"/>
  <c r="AQ255" i="15"/>
  <c r="AP255" i="15"/>
  <c r="AQ335" i="15"/>
  <c r="AQ313" i="15"/>
  <c r="AP313" i="15"/>
  <c r="AI300" i="15"/>
  <c r="AK300" i="15"/>
  <c r="AL226" i="15"/>
  <c r="AM217" i="15"/>
  <c r="AL217" i="15"/>
  <c r="AQ214" i="15"/>
  <c r="AP214" i="15"/>
  <c r="AM167" i="15"/>
  <c r="AL167" i="15"/>
  <c r="AJ123" i="15"/>
  <c r="AI123" i="15"/>
  <c r="AJ108" i="15"/>
  <c r="AI108" i="15"/>
  <c r="AJ98" i="15"/>
  <c r="AI98" i="15"/>
  <c r="AJ67" i="15"/>
  <c r="AI67" i="15"/>
  <c r="AJ53" i="15"/>
  <c r="AI53" i="15"/>
  <c r="AQ280" i="15"/>
  <c r="AP280" i="15"/>
  <c r="AM252" i="15"/>
  <c r="AL252" i="15"/>
  <c r="AK243" i="15"/>
  <c r="AI243" i="15"/>
  <c r="AU224" i="15"/>
  <c r="AT224" i="15"/>
  <c r="W161" i="15"/>
  <c r="Z161" i="15" s="1"/>
  <c r="X161" i="15"/>
  <c r="AM113" i="15"/>
  <c r="AL113" i="15"/>
  <c r="AL355" i="15"/>
  <c r="AQ259" i="15"/>
  <c r="AY247" i="15"/>
  <c r="AX247" i="15"/>
  <c r="AL163" i="15"/>
  <c r="AL151" i="15"/>
  <c r="AM151" i="15"/>
  <c r="AL143" i="15"/>
  <c r="AM143" i="15"/>
  <c r="AL94" i="15"/>
  <c r="AM94" i="15"/>
  <c r="AL65" i="15"/>
  <c r="AM65" i="15"/>
  <c r="AP337" i="15"/>
  <c r="AQ337" i="15"/>
  <c r="AL294" i="15"/>
  <c r="AM291" i="15"/>
  <c r="AL291" i="15"/>
  <c r="AP273" i="15"/>
  <c r="AQ273" i="15"/>
  <c r="AQ263" i="15"/>
  <c r="AP263" i="15"/>
  <c r="AQ257" i="15"/>
  <c r="AP257" i="15"/>
  <c r="AQ254" i="15"/>
  <c r="AP254" i="15"/>
  <c r="AL231" i="15"/>
  <c r="AQ222" i="15"/>
  <c r="AP222" i="15"/>
  <c r="AQ200" i="15"/>
  <c r="AP200" i="15"/>
  <c r="AM177" i="15"/>
  <c r="AL177" i="15"/>
  <c r="AM175" i="15"/>
  <c r="AL175" i="15"/>
  <c r="AJ171" i="15"/>
  <c r="AI171" i="15"/>
  <c r="AM156" i="15"/>
  <c r="AL156" i="15"/>
  <c r="AL150" i="15"/>
  <c r="AM150" i="15"/>
  <c r="AJ122" i="15"/>
  <c r="AI122" i="15"/>
  <c r="X71" i="15"/>
  <c r="Z71" i="15" s="1"/>
  <c r="W71" i="15"/>
  <c r="AM58" i="15"/>
  <c r="AL58" i="15"/>
  <c r="AM50" i="15"/>
  <c r="AL50" i="15"/>
  <c r="AK442" i="15"/>
  <c r="AI442" i="15"/>
  <c r="AQ323" i="15"/>
  <c r="AQ306" i="15"/>
  <c r="AN299" i="15"/>
  <c r="AL299" i="15"/>
  <c r="AU290" i="15"/>
  <c r="AT290" i="15"/>
  <c r="AU283" i="15"/>
  <c r="AT283" i="15"/>
  <c r="AU261" i="15"/>
  <c r="AQ250" i="15"/>
  <c r="AP250" i="15"/>
  <c r="AM244" i="15"/>
  <c r="AL244" i="15"/>
  <c r="AU231" i="15"/>
  <c r="AT231" i="15"/>
  <c r="AK220" i="15"/>
  <c r="AI220" i="15"/>
  <c r="AJ198" i="15"/>
  <c r="AI198" i="15"/>
  <c r="X155" i="15"/>
  <c r="W155" i="15"/>
  <c r="Z155" i="15" s="1"/>
  <c r="AJ91" i="15"/>
  <c r="AI91" i="15"/>
  <c r="AK343" i="15"/>
  <c r="AI343" i="15"/>
  <c r="AJ295" i="15"/>
  <c r="AI295" i="15"/>
  <c r="AQ240" i="15"/>
  <c r="AP240" i="15"/>
  <c r="AL235" i="15"/>
  <c r="AM235" i="15"/>
  <c r="AY221" i="15"/>
  <c r="AX221" i="15"/>
  <c r="AQ130" i="15"/>
  <c r="AP130" i="15"/>
  <c r="AQ128" i="15"/>
  <c r="AP128" i="15"/>
  <c r="AQ106" i="15"/>
  <c r="AP106" i="15"/>
  <c r="AL86" i="15"/>
  <c r="AM86" i="15"/>
  <c r="AQ74" i="15"/>
  <c r="AP74" i="15"/>
  <c r="X182" i="15"/>
  <c r="W182" i="15"/>
  <c r="Z182" i="15" s="1"/>
  <c r="X179" i="15"/>
  <c r="W179" i="15"/>
  <c r="Z179" i="15" s="1"/>
  <c r="X113" i="15"/>
  <c r="Z113" i="15" s="1"/>
  <c r="W113" i="15"/>
  <c r="W108" i="15"/>
  <c r="X108" i="15"/>
  <c r="Z108" i="15" s="1"/>
  <c r="X102" i="15"/>
  <c r="Z102" i="15" s="1"/>
  <c r="W102" i="15"/>
  <c r="W97" i="15"/>
  <c r="X97" i="15"/>
  <c r="Z97" i="15" s="1"/>
  <c r="X88" i="15"/>
  <c r="Z88" i="15" s="1"/>
  <c r="W88" i="15"/>
  <c r="X44" i="15"/>
  <c r="Z44" i="15" s="1"/>
  <c r="W44" i="15"/>
  <c r="W37" i="15"/>
  <c r="X37" i="15"/>
  <c r="Z37" i="15" s="1"/>
  <c r="W15" i="15"/>
  <c r="X15" i="15"/>
  <c r="Z15" i="15" s="1"/>
  <c r="AU163" i="15"/>
  <c r="AT163" i="15"/>
  <c r="W138" i="15"/>
  <c r="Z138" i="15" s="1"/>
  <c r="X138" i="15"/>
  <c r="X70" i="15"/>
  <c r="Z70" i="15" s="1"/>
  <c r="W70" i="15"/>
  <c r="W30" i="15"/>
  <c r="X30" i="15"/>
  <c r="Z30" i="15" s="1"/>
  <c r="AU160" i="15"/>
  <c r="AT160" i="15"/>
  <c r="W141" i="15"/>
  <c r="Z141" i="15" s="1"/>
  <c r="X141" i="15"/>
  <c r="W83" i="15"/>
  <c r="X83" i="15"/>
  <c r="Z83" i="15" s="1"/>
  <c r="AU51" i="15"/>
  <c r="AT51" i="15"/>
  <c r="X49" i="15"/>
  <c r="Z49" i="15" s="1"/>
  <c r="W49" i="15"/>
  <c r="X38" i="15"/>
  <c r="Z38" i="15" s="1"/>
  <c r="W38" i="15"/>
  <c r="AL26" i="15"/>
  <c r="AM26" i="15"/>
  <c r="X16" i="15"/>
  <c r="Z16" i="15" s="1"/>
  <c r="W16" i="15"/>
  <c r="W107" i="15"/>
  <c r="X107" i="15"/>
  <c r="Z107" i="15" s="1"/>
  <c r="X81" i="15"/>
  <c r="Z81" i="15" s="1"/>
  <c r="W81" i="15"/>
  <c r="AU59" i="15"/>
  <c r="AT59" i="15"/>
  <c r="X57" i="15"/>
  <c r="Z57" i="15" s="1"/>
  <c r="W57" i="15"/>
  <c r="X42" i="15"/>
  <c r="Z42" i="15" s="1"/>
  <c r="W42" i="15"/>
  <c r="X32" i="15"/>
  <c r="Z32" i="15" s="1"/>
  <c r="W32" i="15"/>
  <c r="W28" i="15"/>
  <c r="X28" i="15"/>
  <c r="Z28" i="15" s="1"/>
  <c r="W24" i="15"/>
  <c r="X24" i="15"/>
  <c r="Z24" i="15" s="1"/>
  <c r="X20" i="15"/>
  <c r="Z20" i="15" s="1"/>
  <c r="W20" i="15"/>
  <c r="W142" i="15"/>
  <c r="Z142" i="15" s="1"/>
  <c r="X142" i="15"/>
  <c r="AU55" i="15"/>
  <c r="AT55" i="15"/>
  <c r="X53" i="15"/>
  <c r="Z53" i="15" s="1"/>
  <c r="W53" i="15"/>
  <c r="W34" i="15"/>
  <c r="X34" i="15"/>
  <c r="Z34" i="15" s="1"/>
  <c r="W98" i="15"/>
  <c r="X98" i="15"/>
  <c r="Z98" i="15" s="1"/>
  <c r="X92" i="15"/>
  <c r="Z92" i="15" s="1"/>
  <c r="W92" i="15"/>
  <c r="X77" i="15"/>
  <c r="Z77" i="15" s="1"/>
  <c r="W77" i="15"/>
  <c r="AQ42" i="15"/>
  <c r="AP42" i="15"/>
  <c r="W13" i="15"/>
  <c r="X13" i="15"/>
  <c r="Z13" i="15" s="1"/>
  <c r="AI64" i="16" l="1"/>
  <c r="AE64" i="16"/>
  <c r="AI83" i="16"/>
  <c r="AE83" i="16"/>
  <c r="AP234" i="15"/>
  <c r="AL234" i="15"/>
  <c r="AQ237" i="15"/>
  <c r="AP237" i="15"/>
  <c r="AD53" i="16"/>
  <c r="U53" i="16"/>
  <c r="AN219" i="15"/>
  <c r="AL219" i="15"/>
  <c r="AM21" i="15"/>
  <c r="AL21" i="15"/>
  <c r="AM29" i="15"/>
  <c r="AL29" i="15"/>
  <c r="AI15" i="16"/>
  <c r="AE15" i="16"/>
  <c r="AM25" i="15"/>
  <c r="AL25" i="15"/>
  <c r="U48" i="16"/>
  <c r="W48" i="16" s="1"/>
  <c r="AD48" i="16"/>
  <c r="AO73" i="16"/>
  <c r="AR73" i="16"/>
  <c r="AJ35" i="16"/>
  <c r="AL35" i="16" s="1"/>
  <c r="AM35" i="16"/>
  <c r="BB71" i="16"/>
  <c r="AC57" i="16"/>
  <c r="U57" i="16"/>
  <c r="W57" i="16" s="1"/>
  <c r="AW77" i="16"/>
  <c r="U41" i="16"/>
  <c r="W41" i="16" s="1"/>
  <c r="AD41" i="16"/>
  <c r="AR82" i="16"/>
  <c r="AW81" i="16"/>
  <c r="AR11" i="16"/>
  <c r="AR28" i="16"/>
  <c r="AR30" i="16"/>
  <c r="AR80" i="16"/>
  <c r="W23" i="16"/>
  <c r="AF23" i="16"/>
  <c r="AI67" i="16"/>
  <c r="AE67" i="16"/>
  <c r="AF77" i="16"/>
  <c r="AW75" i="16"/>
  <c r="AR38" i="16"/>
  <c r="AI33" i="16"/>
  <c r="AE33" i="16"/>
  <c r="AG33" i="16" s="1"/>
  <c r="W12" i="16"/>
  <c r="AF12" i="16"/>
  <c r="U11" i="16"/>
  <c r="W11" i="16" s="1"/>
  <c r="AD11" i="16"/>
  <c r="W76" i="16"/>
  <c r="AF76" i="16"/>
  <c r="BG17" i="16"/>
  <c r="AI23" i="16"/>
  <c r="AE23" i="16"/>
  <c r="AK36" i="16"/>
  <c r="AP36" i="16" s="1"/>
  <c r="AU36" i="16" s="1"/>
  <c r="AZ36" i="16" s="1"/>
  <c r="BE36" i="16" s="1"/>
  <c r="BK36" i="16" s="1"/>
  <c r="BQ36" i="16" s="1"/>
  <c r="BW36" i="16" s="1"/>
  <c r="CC36" i="16" s="1"/>
  <c r="CO36" i="16" s="1"/>
  <c r="CU36" i="16" s="1"/>
  <c r="DF36" i="16" s="1"/>
  <c r="AG36" i="16"/>
  <c r="W53" i="16"/>
  <c r="AF53" i="16"/>
  <c r="AI62" i="16"/>
  <c r="AE62" i="16"/>
  <c r="AG62" i="16" s="1"/>
  <c r="AR69" i="16"/>
  <c r="AG66" i="16"/>
  <c r="AK66" i="16"/>
  <c r="AP66" i="16" s="1"/>
  <c r="AU66" i="16" s="1"/>
  <c r="AZ66" i="16" s="1"/>
  <c r="BE66" i="16" s="1"/>
  <c r="BK66" i="16" s="1"/>
  <c r="BQ66" i="16" s="1"/>
  <c r="BW66" i="16" s="1"/>
  <c r="CC66" i="16" s="1"/>
  <c r="CI66" i="16" s="1"/>
  <c r="CO66" i="16" s="1"/>
  <c r="CU66" i="16" s="1"/>
  <c r="DA66" i="16" s="1"/>
  <c r="DF66" i="16" s="1"/>
  <c r="AF80" i="16"/>
  <c r="AD22" i="16"/>
  <c r="U22" i="16"/>
  <c r="W22" i="16" s="1"/>
  <c r="BG25" i="16"/>
  <c r="BG67" i="16"/>
  <c r="AI50" i="16"/>
  <c r="AE50" i="16"/>
  <c r="AG50" i="16" s="1"/>
  <c r="AC84" i="16"/>
  <c r="U84" i="16"/>
  <c r="W84" i="16" s="1"/>
  <c r="AK11" i="16"/>
  <c r="AP11" i="16" s="1"/>
  <c r="AU11" i="16" s="1"/>
  <c r="AZ11" i="16" s="1"/>
  <c r="BE11" i="16" s="1"/>
  <c r="BK11" i="16" s="1"/>
  <c r="BQ11" i="16" s="1"/>
  <c r="BW11" i="16" s="1"/>
  <c r="CC11" i="16" s="1"/>
  <c r="CO11" i="16" s="1"/>
  <c r="CU11" i="16" s="1"/>
  <c r="DF11" i="16" s="1"/>
  <c r="AI12" i="16"/>
  <c r="AE12" i="16"/>
  <c r="AM34" i="16"/>
  <c r="AJ34" i="16"/>
  <c r="AR21" i="16"/>
  <c r="AC32" i="16"/>
  <c r="U32" i="16"/>
  <c r="W32" i="16" s="1"/>
  <c r="AG34" i="16"/>
  <c r="AK34" i="16"/>
  <c r="AP34" i="16" s="1"/>
  <c r="AU34" i="16" s="1"/>
  <c r="AZ34" i="16" s="1"/>
  <c r="BE34" i="16" s="1"/>
  <c r="BK34" i="16" s="1"/>
  <c r="BQ34" i="16" s="1"/>
  <c r="BW34" i="16" s="1"/>
  <c r="CC34" i="16" s="1"/>
  <c r="CO34" i="16" s="1"/>
  <c r="CU34" i="16" s="1"/>
  <c r="DF34" i="16" s="1"/>
  <c r="AW22" i="16"/>
  <c r="AE36" i="16"/>
  <c r="U52" i="16"/>
  <c r="W52" i="16" s="1"/>
  <c r="AD52" i="16"/>
  <c r="AR47" i="16"/>
  <c r="AK62" i="16"/>
  <c r="AP62" i="16" s="1"/>
  <c r="AU62" i="16" s="1"/>
  <c r="AZ62" i="16" s="1"/>
  <c r="BE62" i="16" s="1"/>
  <c r="BK62" i="16" s="1"/>
  <c r="BQ62" i="16" s="1"/>
  <c r="BW62" i="16" s="1"/>
  <c r="CC62" i="16" s="1"/>
  <c r="CO62" i="16" s="1"/>
  <c r="CU62" i="16" s="1"/>
  <c r="DF62" i="16" s="1"/>
  <c r="AO78" i="16"/>
  <c r="AR78" i="16"/>
  <c r="AD72" i="16"/>
  <c r="U72" i="16"/>
  <c r="W72" i="16" s="1"/>
  <c r="AK20" i="16"/>
  <c r="AP20" i="16" s="1"/>
  <c r="AU20" i="16" s="1"/>
  <c r="AZ20" i="16" s="1"/>
  <c r="BE20" i="16" s="1"/>
  <c r="BK20" i="16" s="1"/>
  <c r="BQ20" i="16" s="1"/>
  <c r="BW20" i="16" s="1"/>
  <c r="CC20" i="16" s="1"/>
  <c r="CO20" i="16" s="1"/>
  <c r="CU20" i="16" s="1"/>
  <c r="DF20" i="16" s="1"/>
  <c r="AK32" i="16"/>
  <c r="AP32" i="16" s="1"/>
  <c r="AU32" i="16" s="1"/>
  <c r="AZ32" i="16" s="1"/>
  <c r="BE32" i="16" s="1"/>
  <c r="BK32" i="16" s="1"/>
  <c r="BQ32" i="16" s="1"/>
  <c r="BW32" i="16" s="1"/>
  <c r="CC32" i="16" s="1"/>
  <c r="CO32" i="16" s="1"/>
  <c r="CU32" i="16" s="1"/>
  <c r="DF32" i="16" s="1"/>
  <c r="AF78" i="16"/>
  <c r="W78" i="16"/>
  <c r="AK50" i="16"/>
  <c r="AP50" i="16" s="1"/>
  <c r="AU50" i="16" s="1"/>
  <c r="AZ50" i="16" s="1"/>
  <c r="BE50" i="16" s="1"/>
  <c r="BK50" i="16" s="1"/>
  <c r="BQ50" i="16" s="1"/>
  <c r="BW50" i="16" s="1"/>
  <c r="CC50" i="16" s="1"/>
  <c r="CO50" i="16" s="1"/>
  <c r="CU50" i="16" s="1"/>
  <c r="DF50" i="16" s="1"/>
  <c r="AF42" i="16"/>
  <c r="AI59" i="16"/>
  <c r="AE59" i="16"/>
  <c r="AF70" i="16"/>
  <c r="W59" i="16"/>
  <c r="AF59" i="16"/>
  <c r="AD37" i="16"/>
  <c r="U37" i="16"/>
  <c r="W37" i="16" s="1"/>
  <c r="AR18" i="16"/>
  <c r="AD38" i="16"/>
  <c r="U38" i="16"/>
  <c r="W38" i="16" s="1"/>
  <c r="AR65" i="16"/>
  <c r="AI54" i="16"/>
  <c r="AE54" i="16"/>
  <c r="AG54" i="16" s="1"/>
  <c r="AW76" i="16"/>
  <c r="AW83" i="16"/>
  <c r="AF84" i="16"/>
  <c r="AR23" i="16"/>
  <c r="AK28" i="16"/>
  <c r="AP28" i="16" s="1"/>
  <c r="AU28" i="16" s="1"/>
  <c r="AZ28" i="16" s="1"/>
  <c r="BE28" i="16" s="1"/>
  <c r="BK28" i="16" s="1"/>
  <c r="BQ28" i="16" s="1"/>
  <c r="BW28" i="16" s="1"/>
  <c r="CC28" i="16" s="1"/>
  <c r="CO28" i="16" s="1"/>
  <c r="CU28" i="16" s="1"/>
  <c r="DF28" i="16" s="1"/>
  <c r="AI29" i="16"/>
  <c r="AE29" i="16"/>
  <c r="AR33" i="16"/>
  <c r="AM36" i="16"/>
  <c r="AJ36" i="16"/>
  <c r="AL36" i="16" s="1"/>
  <c r="W25" i="16"/>
  <c r="AF25" i="16"/>
  <c r="AR42" i="16"/>
  <c r="AW54" i="16"/>
  <c r="AD69" i="16"/>
  <c r="U69" i="16"/>
  <c r="W69" i="16" s="1"/>
  <c r="AG83" i="16"/>
  <c r="AK83" i="16"/>
  <c r="U77" i="16"/>
  <c r="W77" i="16" s="1"/>
  <c r="AD77" i="16"/>
  <c r="U18" i="16"/>
  <c r="W18" i="16" s="1"/>
  <c r="AD18" i="16"/>
  <c r="AR29" i="16"/>
  <c r="AR46" i="16"/>
  <c r="AO27" i="16"/>
  <c r="AR27" i="16"/>
  <c r="AC44" i="16"/>
  <c r="U44" i="16"/>
  <c r="W44" i="16" s="1"/>
  <c r="AK51" i="16"/>
  <c r="AP51" i="16" s="1"/>
  <c r="AU51" i="16" s="1"/>
  <c r="AZ51" i="16" s="1"/>
  <c r="BE51" i="16" s="1"/>
  <c r="BK51" i="16" s="1"/>
  <c r="BQ51" i="16" s="1"/>
  <c r="BW51" i="16" s="1"/>
  <c r="CC51" i="16" s="1"/>
  <c r="CO51" i="16" s="1"/>
  <c r="CU51" i="16" s="1"/>
  <c r="DF51" i="16" s="1"/>
  <c r="AI76" i="16"/>
  <c r="AE76" i="16"/>
  <c r="AK44" i="16"/>
  <c r="AP44" i="16" s="1"/>
  <c r="AU44" i="16" s="1"/>
  <c r="AZ44" i="16" s="1"/>
  <c r="BE44" i="16" s="1"/>
  <c r="BK44" i="16" s="1"/>
  <c r="BQ44" i="16" s="1"/>
  <c r="BW44" i="16" s="1"/>
  <c r="CC44" i="16" s="1"/>
  <c r="CO44" i="16" s="1"/>
  <c r="CU44" i="16" s="1"/>
  <c r="DA44" i="16" s="1"/>
  <c r="DF44" i="16" s="1"/>
  <c r="AI17" i="16"/>
  <c r="AE17" i="16"/>
  <c r="AR48" i="16"/>
  <c r="AK57" i="16"/>
  <c r="AP57" i="16" s="1"/>
  <c r="AU57" i="16" s="1"/>
  <c r="AZ57" i="16" s="1"/>
  <c r="BE57" i="16" s="1"/>
  <c r="BK57" i="16" s="1"/>
  <c r="BQ57" i="16" s="1"/>
  <c r="BW57" i="16" s="1"/>
  <c r="CC57" i="16" s="1"/>
  <c r="CO57" i="16" s="1"/>
  <c r="CU57" i="16" s="1"/>
  <c r="DF57" i="16" s="1"/>
  <c r="U24" i="16"/>
  <c r="W24" i="16" s="1"/>
  <c r="AD24" i="16"/>
  <c r="AF67" i="16"/>
  <c r="W67" i="16"/>
  <c r="AR52" i="16"/>
  <c r="AR14" i="16"/>
  <c r="BB50" i="16"/>
  <c r="AI21" i="16"/>
  <c r="AE21" i="16"/>
  <c r="AW62" i="16"/>
  <c r="AC51" i="16"/>
  <c r="U51" i="16"/>
  <c r="W51" i="16" s="1"/>
  <c r="W17" i="16"/>
  <c r="AF17" i="16"/>
  <c r="AF37" i="16"/>
  <c r="AG64" i="16"/>
  <c r="AK64" i="16"/>
  <c r="AF69" i="16"/>
  <c r="AR39" i="16"/>
  <c r="AR20" i="16"/>
  <c r="AF27" i="16"/>
  <c r="W27" i="16"/>
  <c r="AF22" i="16"/>
  <c r="AR41" i="16"/>
  <c r="AR37" i="16"/>
  <c r="U14" i="16"/>
  <c r="W14" i="16" s="1"/>
  <c r="AD14" i="16"/>
  <c r="AD39" i="16"/>
  <c r="U39" i="16"/>
  <c r="W39" i="16" s="1"/>
  <c r="AF71" i="16"/>
  <c r="AK82" i="16"/>
  <c r="AP82" i="16" s="1"/>
  <c r="AU82" i="16" s="1"/>
  <c r="AZ82" i="16" s="1"/>
  <c r="BE82" i="16" s="1"/>
  <c r="BK82" i="16" s="1"/>
  <c r="BQ82" i="16" s="1"/>
  <c r="BW82" i="16" s="1"/>
  <c r="CC82" i="16" s="1"/>
  <c r="CI82" i="16" s="1"/>
  <c r="CO82" i="16" s="1"/>
  <c r="CU82" i="16" s="1"/>
  <c r="DA82" i="16" s="1"/>
  <c r="DF82" i="16" s="1"/>
  <c r="AG82" i="16"/>
  <c r="AD74" i="16"/>
  <c r="U74" i="16"/>
  <c r="W74" i="16" s="1"/>
  <c r="AD28" i="16"/>
  <c r="U28" i="16"/>
  <c r="W28" i="16" s="1"/>
  <c r="U26" i="16"/>
  <c r="W26" i="16" s="1"/>
  <c r="AD26" i="16"/>
  <c r="AR58" i="16"/>
  <c r="AR70" i="16"/>
  <c r="U42" i="16"/>
  <c r="W42" i="16" s="1"/>
  <c r="AD42" i="16"/>
  <c r="U70" i="16"/>
  <c r="W70" i="16" s="1"/>
  <c r="AD70" i="16"/>
  <c r="U80" i="16"/>
  <c r="W80" i="16" s="1"/>
  <c r="AD80" i="16"/>
  <c r="AR26" i="16"/>
  <c r="BG12" i="16"/>
  <c r="AD20" i="16"/>
  <c r="U20" i="16"/>
  <c r="W20" i="16" s="1"/>
  <c r="AF15" i="16"/>
  <c r="W15" i="16"/>
  <c r="AR59" i="16"/>
  <c r="AF55" i="16"/>
  <c r="W55" i="16"/>
  <c r="AK61" i="16"/>
  <c r="AP61" i="16" s="1"/>
  <c r="AU61" i="16" s="1"/>
  <c r="AZ61" i="16" s="1"/>
  <c r="BE61" i="16" s="1"/>
  <c r="BK61" i="16" s="1"/>
  <c r="BQ61" i="16" s="1"/>
  <c r="BW61" i="16" s="1"/>
  <c r="CC61" i="16" s="1"/>
  <c r="CO61" i="16" s="1"/>
  <c r="CU61" i="16" s="1"/>
  <c r="DF61" i="16" s="1"/>
  <c r="AG61" i="16"/>
  <c r="AO66" i="16"/>
  <c r="AR66" i="16"/>
  <c r="AI82" i="16"/>
  <c r="AE82" i="16"/>
  <c r="AF21" i="16"/>
  <c r="W21" i="16"/>
  <c r="AW72" i="16"/>
  <c r="AF75" i="16"/>
  <c r="AI25" i="16"/>
  <c r="AE25" i="16"/>
  <c r="AF30" i="16"/>
  <c r="AR74" i="16"/>
  <c r="AF29" i="16"/>
  <c r="W29" i="16"/>
  <c r="AK47" i="16"/>
  <c r="AF38" i="16"/>
  <c r="W73" i="16"/>
  <c r="AF73" i="16"/>
  <c r="AD75" i="16"/>
  <c r="U75" i="16"/>
  <c r="W75" i="16" s="1"/>
  <c r="AI81" i="16"/>
  <c r="AE81" i="16"/>
  <c r="AG81" i="16" s="1"/>
  <c r="U65" i="16"/>
  <c r="W65" i="16" s="1"/>
  <c r="AD65" i="16"/>
  <c r="AD46" i="16"/>
  <c r="U46" i="16"/>
  <c r="W46" i="16" s="1"/>
  <c r="W19" i="16"/>
  <c r="AF19" i="16"/>
  <c r="AW24" i="16"/>
  <c r="AR15" i="16"/>
  <c r="AD30" i="16"/>
  <c r="U30" i="16"/>
  <c r="W30" i="16" s="1"/>
  <c r="AI47" i="16"/>
  <c r="AE47" i="16"/>
  <c r="AG47" i="16" s="1"/>
  <c r="AO55" i="16"/>
  <c r="AR55" i="16"/>
  <c r="AW64" i="16"/>
  <c r="AR53" i="16"/>
  <c r="U58" i="16"/>
  <c r="W58" i="16" s="1"/>
  <c r="AD58" i="16"/>
  <c r="AM61" i="16"/>
  <c r="AJ61" i="16"/>
  <c r="AD71" i="16"/>
  <c r="U71" i="16"/>
  <c r="W71" i="16" s="1"/>
  <c r="AO19" i="16"/>
  <c r="AR19" i="16"/>
  <c r="AU263" i="15"/>
  <c r="AT263" i="15"/>
  <c r="AP291" i="15"/>
  <c r="AQ291" i="15"/>
  <c r="AQ143" i="15"/>
  <c r="AP143" i="15"/>
  <c r="AL170" i="15"/>
  <c r="AM170" i="15"/>
  <c r="AU353" i="15"/>
  <c r="AT353" i="15"/>
  <c r="AT328" i="15"/>
  <c r="AU328" i="15"/>
  <c r="AP359" i="15"/>
  <c r="AQ359" i="15"/>
  <c r="AN358" i="15"/>
  <c r="AL358" i="15"/>
  <c r="AU432" i="15"/>
  <c r="AT432" i="15"/>
  <c r="AU452" i="15"/>
  <c r="AT452" i="15"/>
  <c r="AU126" i="15"/>
  <c r="AT126" i="15"/>
  <c r="AQ195" i="15"/>
  <c r="AP195" i="15"/>
  <c r="BC279" i="15"/>
  <c r="BB279" i="15"/>
  <c r="AU386" i="15"/>
  <c r="AP408" i="15"/>
  <c r="AQ408" i="15"/>
  <c r="AQ22" i="15"/>
  <c r="AP22" i="15"/>
  <c r="AU75" i="15"/>
  <c r="AT75" i="15"/>
  <c r="AY243" i="15"/>
  <c r="AN213" i="15"/>
  <c r="AL213" i="15"/>
  <c r="AY260" i="15"/>
  <c r="AY287" i="15"/>
  <c r="AX287" i="15"/>
  <c r="AL57" i="15"/>
  <c r="AM57" i="15"/>
  <c r="AM88" i="15"/>
  <c r="AL88" i="15"/>
  <c r="AU325" i="15"/>
  <c r="AT325" i="15"/>
  <c r="AU343" i="15"/>
  <c r="AY356" i="15"/>
  <c r="AX356" i="15"/>
  <c r="AU409" i="15"/>
  <c r="AT409" i="15"/>
  <c r="AX423" i="15"/>
  <c r="AY423" i="15"/>
  <c r="AR444" i="15"/>
  <c r="AP444" i="15"/>
  <c r="AN433" i="15"/>
  <c r="AL433" i="15"/>
  <c r="AU264" i="15"/>
  <c r="AP225" i="15"/>
  <c r="AQ225" i="15"/>
  <c r="AU226" i="15"/>
  <c r="AT226" i="15"/>
  <c r="AQ308" i="15"/>
  <c r="AP308" i="15"/>
  <c r="AQ338" i="15"/>
  <c r="AP338" i="15"/>
  <c r="AM414" i="15"/>
  <c r="AL414" i="15"/>
  <c r="AX33" i="15"/>
  <c r="AY33" i="15"/>
  <c r="AU253" i="15"/>
  <c r="AT253" i="15"/>
  <c r="AU127" i="15"/>
  <c r="AT127" i="15"/>
  <c r="AQ135" i="15"/>
  <c r="AP135" i="15"/>
  <c r="AX348" i="15"/>
  <c r="AY348" i="15"/>
  <c r="AQ54" i="15"/>
  <c r="AP54" i="15"/>
  <c r="AM194" i="15"/>
  <c r="AL194" i="15"/>
  <c r="AY232" i="15"/>
  <c r="AX232" i="15"/>
  <c r="AM115" i="15"/>
  <c r="AL115" i="15"/>
  <c r="AU281" i="15"/>
  <c r="AT281" i="15"/>
  <c r="AT241" i="15"/>
  <c r="AU241" i="15"/>
  <c r="AU354" i="15"/>
  <c r="AT324" i="15"/>
  <c r="AU324" i="15"/>
  <c r="AN367" i="15"/>
  <c r="AL367" i="15"/>
  <c r="AY403" i="15"/>
  <c r="AX403" i="15"/>
  <c r="AY429" i="15"/>
  <c r="AX429" i="15"/>
  <c r="AQ40" i="15"/>
  <c r="AP40" i="15"/>
  <c r="AX14" i="15"/>
  <c r="AY14" i="15"/>
  <c r="AQ104" i="15"/>
  <c r="AP104" i="15"/>
  <c r="AL49" i="15"/>
  <c r="AM49" i="15"/>
  <c r="AU297" i="15"/>
  <c r="AT297" i="15"/>
  <c r="AU418" i="15"/>
  <c r="AT418" i="15"/>
  <c r="AY59" i="15"/>
  <c r="AX59" i="15"/>
  <c r="AY160" i="15"/>
  <c r="AX160" i="15"/>
  <c r="AU128" i="15"/>
  <c r="AT128" i="15"/>
  <c r="AT240" i="15"/>
  <c r="AU240" i="15"/>
  <c r="AY261" i="15"/>
  <c r="AM122" i="15"/>
  <c r="AL122" i="15"/>
  <c r="AU200" i="15"/>
  <c r="AT200" i="15"/>
  <c r="AN243" i="15"/>
  <c r="AL243" i="15"/>
  <c r="AT280" i="15"/>
  <c r="AU280" i="15"/>
  <c r="AL108" i="15"/>
  <c r="AM108" i="15"/>
  <c r="AP217" i="15"/>
  <c r="AQ217" i="15"/>
  <c r="AU346" i="15"/>
  <c r="AT346" i="15"/>
  <c r="AT341" i="15"/>
  <c r="AU341" i="15"/>
  <c r="AN382" i="15"/>
  <c r="AL382" i="15"/>
  <c r="AT361" i="15"/>
  <c r="AU361" i="15"/>
  <c r="AT419" i="15"/>
  <c r="AU419" i="15"/>
  <c r="AN422" i="15"/>
  <c r="AL422" i="15"/>
  <c r="AU438" i="15"/>
  <c r="BC300" i="15"/>
  <c r="AY378" i="15"/>
  <c r="AX378" i="15"/>
  <c r="AU286" i="15"/>
  <c r="AT286" i="15"/>
  <c r="AT13" i="15"/>
  <c r="AU13" i="15"/>
  <c r="AU79" i="15"/>
  <c r="AT79" i="15"/>
  <c r="AU140" i="15"/>
  <c r="AT140" i="15"/>
  <c r="AY216" i="15"/>
  <c r="AX216" i="15"/>
  <c r="BC382" i="15"/>
  <c r="AU133" i="15"/>
  <c r="AT133" i="15"/>
  <c r="AM169" i="15"/>
  <c r="AL169" i="15"/>
  <c r="AQ269" i="15"/>
  <c r="AP269" i="15"/>
  <c r="AU342" i="15"/>
  <c r="AT342" i="15"/>
  <c r="AU371" i="15"/>
  <c r="AU388" i="15"/>
  <c r="AT388" i="15"/>
  <c r="AQ399" i="15"/>
  <c r="AP399" i="15"/>
  <c r="AU441" i="15"/>
  <c r="AT441" i="15"/>
  <c r="AU370" i="15"/>
  <c r="AT370" i="15"/>
  <c r="AY46" i="15"/>
  <c r="AX46" i="15"/>
  <c r="AX282" i="15"/>
  <c r="AY282" i="15"/>
  <c r="AP62" i="15"/>
  <c r="AQ62" i="15"/>
  <c r="AQ148" i="15"/>
  <c r="AP148" i="15"/>
  <c r="AN259" i="15"/>
  <c r="AL259" i="15"/>
  <c r="AQ90" i="15"/>
  <c r="AP90" i="15"/>
  <c r="AY236" i="15"/>
  <c r="AX236" i="15"/>
  <c r="AM92" i="15"/>
  <c r="AL92" i="15"/>
  <c r="AL112" i="15"/>
  <c r="AM112" i="15"/>
  <c r="AQ166" i="15"/>
  <c r="AP166" i="15"/>
  <c r="AU309" i="15"/>
  <c r="AQ363" i="15"/>
  <c r="AP363" i="15"/>
  <c r="AR381" i="15"/>
  <c r="AP381" i="15"/>
  <c r="AN385" i="15"/>
  <c r="AL385" i="15"/>
  <c r="AU392" i="15"/>
  <c r="BC420" i="15"/>
  <c r="BB420" i="15"/>
  <c r="AT430" i="15"/>
  <c r="AU430" i="15"/>
  <c r="AU137" i="15"/>
  <c r="AT137" i="15"/>
  <c r="AU138" i="15"/>
  <c r="AT138" i="15"/>
  <c r="AU227" i="15"/>
  <c r="AT227" i="15"/>
  <c r="AQ152" i="15"/>
  <c r="AP152" i="15"/>
  <c r="AN411" i="15"/>
  <c r="AL411" i="15"/>
  <c r="AY373" i="15"/>
  <c r="AU404" i="15"/>
  <c r="AT404" i="15"/>
  <c r="AQ235" i="15"/>
  <c r="AP235" i="15"/>
  <c r="AU323" i="15"/>
  <c r="AQ150" i="15"/>
  <c r="AP150" i="15"/>
  <c r="AT257" i="15"/>
  <c r="AU257" i="15"/>
  <c r="AT337" i="15"/>
  <c r="AU337" i="15"/>
  <c r="AQ94" i="15"/>
  <c r="AP94" i="15"/>
  <c r="AQ151" i="15"/>
  <c r="AP151" i="15"/>
  <c r="BC247" i="15"/>
  <c r="BB247" i="15"/>
  <c r="AU313" i="15"/>
  <c r="AT313" i="15"/>
  <c r="AU255" i="15"/>
  <c r="AT255" i="15"/>
  <c r="AY345" i="15"/>
  <c r="AN392" i="15"/>
  <c r="AL392" i="15"/>
  <c r="AY319" i="15"/>
  <c r="AT336" i="15"/>
  <c r="AU336" i="15"/>
  <c r="AU395" i="15"/>
  <c r="AT395" i="15"/>
  <c r="AP368" i="15"/>
  <c r="AQ368" i="15"/>
  <c r="AX334" i="15"/>
  <c r="AY334" i="15"/>
  <c r="AU132" i="15"/>
  <c r="AT132" i="15"/>
  <c r="AL146" i="15"/>
  <c r="AM146" i="15"/>
  <c r="AU355" i="15"/>
  <c r="AT355" i="15"/>
  <c r="AN264" i="15"/>
  <c r="AL264" i="15"/>
  <c r="AT204" i="15"/>
  <c r="AU204" i="15"/>
  <c r="AN323" i="15"/>
  <c r="AL323" i="15"/>
  <c r="AU339" i="15"/>
  <c r="AN362" i="15"/>
  <c r="AL362" i="15"/>
  <c r="AY440" i="15"/>
  <c r="AT28" i="15"/>
  <c r="AU28" i="15"/>
  <c r="AU45" i="15"/>
  <c r="AT45" i="15"/>
  <c r="AU141" i="15"/>
  <c r="AT141" i="15"/>
  <c r="AQ149" i="15"/>
  <c r="AP149" i="15"/>
  <c r="AL87" i="15"/>
  <c r="AM87" i="15"/>
  <c r="AT199" i="15"/>
  <c r="AU199" i="15"/>
  <c r="AN319" i="15"/>
  <c r="AL319" i="15"/>
  <c r="AU234" i="15"/>
  <c r="AT234" i="15"/>
  <c r="AN261" i="15"/>
  <c r="AL261" i="15"/>
  <c r="AU278" i="15"/>
  <c r="AT278" i="15"/>
  <c r="AU294" i="15"/>
  <c r="AT294" i="15"/>
  <c r="AL101" i="15"/>
  <c r="AM101" i="15"/>
  <c r="AN246" i="15"/>
  <c r="AL246" i="15"/>
  <c r="AM70" i="15"/>
  <c r="AL70" i="15"/>
  <c r="AL182" i="15"/>
  <c r="AM182" i="15"/>
  <c r="AN339" i="15"/>
  <c r="AL339" i="15"/>
  <c r="AY299" i="15"/>
  <c r="AT205" i="15"/>
  <c r="AU205" i="15"/>
  <c r="AQ304" i="15"/>
  <c r="AP304" i="15"/>
  <c r="AN327" i="15"/>
  <c r="AL327" i="15"/>
  <c r="BC349" i="15"/>
  <c r="AY381" i="15"/>
  <c r="AN365" i="15"/>
  <c r="AL365" i="15"/>
  <c r="AU387" i="15"/>
  <c r="AT387" i="15"/>
  <c r="AU400" i="15"/>
  <c r="AT400" i="15"/>
  <c r="AT360" i="15"/>
  <c r="AU360" i="15"/>
  <c r="BC410" i="15"/>
  <c r="AN371" i="15"/>
  <c r="AL371" i="15"/>
  <c r="BC424" i="15"/>
  <c r="AU434" i="15"/>
  <c r="AT434" i="15"/>
  <c r="AN448" i="15"/>
  <c r="AL448" i="15"/>
  <c r="AY446" i="15"/>
  <c r="AX446" i="15"/>
  <c r="AN440" i="15"/>
  <c r="AL440" i="15"/>
  <c r="AN451" i="15"/>
  <c r="AL451" i="15"/>
  <c r="AM183" i="15"/>
  <c r="AL183" i="15"/>
  <c r="AU172" i="15"/>
  <c r="AT172" i="15"/>
  <c r="AQ68" i="15"/>
  <c r="AP68" i="15"/>
  <c r="AM66" i="15"/>
  <c r="AL66" i="15"/>
  <c r="AQ99" i="15"/>
  <c r="AP99" i="15"/>
  <c r="BC213" i="15"/>
  <c r="AY275" i="15"/>
  <c r="AX275" i="15"/>
  <c r="AN306" i="15"/>
  <c r="AL306" i="15"/>
  <c r="AR397" i="15"/>
  <c r="AP397" i="15"/>
  <c r="AY427" i="15"/>
  <c r="AX427" i="15"/>
  <c r="AU447" i="15"/>
  <c r="AT447" i="15"/>
  <c r="AT24" i="15"/>
  <c r="AU24" i="15"/>
  <c r="AP38" i="15"/>
  <c r="AQ38" i="15"/>
  <c r="AU245" i="15"/>
  <c r="AT245" i="15"/>
  <c r="AX223" i="15"/>
  <c r="AY223" i="15"/>
  <c r="AT20" i="15"/>
  <c r="AU20" i="15"/>
  <c r="AP16" i="15"/>
  <c r="AQ16" i="15"/>
  <c r="AP31" i="15"/>
  <c r="AQ31" i="15"/>
  <c r="AU82" i="15"/>
  <c r="AT82" i="15"/>
  <c r="AU129" i="15"/>
  <c r="AT129" i="15"/>
  <c r="AN251" i="15"/>
  <c r="AL251" i="15"/>
  <c r="AY327" i="15"/>
  <c r="AQ89" i="15"/>
  <c r="AP89" i="15"/>
  <c r="AU161" i="15"/>
  <c r="AT161" i="15"/>
  <c r="AQ176" i="15"/>
  <c r="AP176" i="15"/>
  <c r="AY164" i="15"/>
  <c r="AX164" i="15"/>
  <c r="AX258" i="15"/>
  <c r="AY258" i="15"/>
  <c r="AU271" i="15"/>
  <c r="AN271" i="15"/>
  <c r="AL271" i="15"/>
  <c r="AU293" i="15"/>
  <c r="AT293" i="15"/>
  <c r="AU329" i="15"/>
  <c r="AT329" i="15"/>
  <c r="AL180" i="15"/>
  <c r="AM180" i="15"/>
  <c r="AT249" i="15"/>
  <c r="AU249" i="15"/>
  <c r="BC288" i="15"/>
  <c r="BB288" i="15"/>
  <c r="AY347" i="15"/>
  <c r="AX347" i="15"/>
  <c r="AU391" i="15"/>
  <c r="AT391" i="15"/>
  <c r="AR312" i="15"/>
  <c r="AP312" i="15"/>
  <c r="AT332" i="15"/>
  <c r="AU332" i="15"/>
  <c r="AQ350" i="15"/>
  <c r="AP350" i="15"/>
  <c r="AQ383" i="15"/>
  <c r="AP383" i="15"/>
  <c r="AX322" i="15"/>
  <c r="AY322" i="15"/>
  <c r="AN340" i="15"/>
  <c r="AL340" i="15"/>
  <c r="AP377" i="15"/>
  <c r="AQ377" i="15"/>
  <c r="AY407" i="15"/>
  <c r="AN398" i="15"/>
  <c r="AL398" i="15"/>
  <c r="AX416" i="15"/>
  <c r="AY416" i="15"/>
  <c r="AQ15" i="15"/>
  <c r="AP15" i="15"/>
  <c r="AQ72" i="15"/>
  <c r="AP72" i="15"/>
  <c r="AP292" i="15"/>
  <c r="AQ292" i="15"/>
  <c r="BB272" i="15"/>
  <c r="BC272" i="15"/>
  <c r="AN268" i="15"/>
  <c r="AL268" i="15"/>
  <c r="AY425" i="15"/>
  <c r="AX425" i="15"/>
  <c r="AQ26" i="15"/>
  <c r="AP26" i="15"/>
  <c r="AQ86" i="15"/>
  <c r="AP86" i="15"/>
  <c r="AU306" i="15"/>
  <c r="AU254" i="15"/>
  <c r="AT254" i="15"/>
  <c r="AQ65" i="15"/>
  <c r="AP65" i="15"/>
  <c r="AU259" i="15"/>
  <c r="AR296" i="15"/>
  <c r="AP296" i="15"/>
  <c r="AY358" i="15"/>
  <c r="AX384" i="15"/>
  <c r="AY384" i="15"/>
  <c r="AX326" i="15"/>
  <c r="AY326" i="15"/>
  <c r="AU389" i="15"/>
  <c r="AU134" i="15"/>
  <c r="AT134" i="15"/>
  <c r="AM185" i="15"/>
  <c r="AL185" i="15"/>
  <c r="AU450" i="15"/>
  <c r="AT450" i="15"/>
  <c r="AU145" i="15"/>
  <c r="AT145" i="15"/>
  <c r="AT17" i="15"/>
  <c r="AU17" i="15"/>
  <c r="AU83" i="15"/>
  <c r="AT83" i="15"/>
  <c r="AY228" i="15"/>
  <c r="AX228" i="15"/>
  <c r="AP77" i="15"/>
  <c r="AQ77" i="15"/>
  <c r="AP233" i="15"/>
  <c r="AQ233" i="15"/>
  <c r="AU196" i="15"/>
  <c r="AT196" i="15"/>
  <c r="AT203" i="15"/>
  <c r="AU203" i="15"/>
  <c r="AP276" i="15"/>
  <c r="AQ276" i="15"/>
  <c r="AN335" i="15"/>
  <c r="AL335" i="15"/>
  <c r="AU365" i="15"/>
  <c r="AY397" i="15"/>
  <c r="AY366" i="15"/>
  <c r="AN413" i="15"/>
  <c r="AL413" i="15"/>
  <c r="AN424" i="15"/>
  <c r="AL424" i="15"/>
  <c r="AP41" i="15"/>
  <c r="AQ41" i="15"/>
  <c r="AU154" i="15"/>
  <c r="AT154" i="15"/>
  <c r="AQ81" i="15"/>
  <c r="AP81" i="15"/>
  <c r="AL76" i="15"/>
  <c r="AM76" i="15"/>
  <c r="AU405" i="15"/>
  <c r="AL393" i="15"/>
  <c r="AM393" i="15"/>
  <c r="AT44" i="15"/>
  <c r="AU44" i="15"/>
  <c r="AP23" i="15"/>
  <c r="AQ23" i="15"/>
  <c r="AU242" i="15"/>
  <c r="AT242" i="15"/>
  <c r="AQ93" i="15"/>
  <c r="AP93" i="15"/>
  <c r="AT78" i="15"/>
  <c r="AU78" i="15"/>
  <c r="AX193" i="15"/>
  <c r="AY193" i="15"/>
  <c r="BC229" i="15"/>
  <c r="BB229" i="15"/>
  <c r="AM201" i="15"/>
  <c r="AL201" i="15"/>
  <c r="AN298" i="15"/>
  <c r="AL298" i="15"/>
  <c r="BC265" i="15"/>
  <c r="BB265" i="15"/>
  <c r="AR345" i="15"/>
  <c r="AP345" i="15"/>
  <c r="AX330" i="15"/>
  <c r="AY330" i="15"/>
  <c r="AT415" i="15"/>
  <c r="AU415" i="15"/>
  <c r="AN407" i="15"/>
  <c r="AL407" i="15"/>
  <c r="AU435" i="15"/>
  <c r="AT435" i="15"/>
  <c r="AU362" i="15"/>
  <c r="AT42" i="15"/>
  <c r="AU42" i="15"/>
  <c r="AX55" i="15"/>
  <c r="AY55" i="15"/>
  <c r="AY163" i="15"/>
  <c r="AX163" i="15"/>
  <c r="BC221" i="15"/>
  <c r="BB221" i="15"/>
  <c r="AN343" i="15"/>
  <c r="AL343" i="15"/>
  <c r="AN220" i="15"/>
  <c r="AL220" i="15"/>
  <c r="AQ244" i="15"/>
  <c r="AP244" i="15"/>
  <c r="AX290" i="15"/>
  <c r="AY290" i="15"/>
  <c r="AN442" i="15"/>
  <c r="AL442" i="15"/>
  <c r="AQ58" i="15"/>
  <c r="AP58" i="15"/>
  <c r="AQ156" i="15"/>
  <c r="AP156" i="15"/>
  <c r="AQ175" i="15"/>
  <c r="AP175" i="15"/>
  <c r="AT273" i="15"/>
  <c r="AU273" i="15"/>
  <c r="AM67" i="15"/>
  <c r="AL67" i="15"/>
  <c r="AQ167" i="15"/>
  <c r="AP167" i="15"/>
  <c r="AT394" i="15"/>
  <c r="AU394" i="15"/>
  <c r="AQ412" i="15"/>
  <c r="AP412" i="15"/>
  <c r="AT390" i="15"/>
  <c r="AU390" i="15"/>
  <c r="AT437" i="15"/>
  <c r="AU437" i="15"/>
  <c r="AY331" i="15"/>
  <c r="AU364" i="15"/>
  <c r="AT364" i="15"/>
  <c r="AT32" i="15"/>
  <c r="AU32" i="15"/>
  <c r="AQ37" i="15"/>
  <c r="AP37" i="15"/>
  <c r="AU162" i="15"/>
  <c r="AT162" i="15"/>
  <c r="AQ71" i="15"/>
  <c r="AP71" i="15"/>
  <c r="AQ103" i="15"/>
  <c r="AP103" i="15"/>
  <c r="AU125" i="15"/>
  <c r="AT125" i="15"/>
  <c r="AQ302" i="15"/>
  <c r="AP302" i="15"/>
  <c r="AU333" i="15"/>
  <c r="AT333" i="15"/>
  <c r="AR260" i="15"/>
  <c r="AP260" i="15"/>
  <c r="AU298" i="15"/>
  <c r="AU385" i="15"/>
  <c r="AX18" i="15"/>
  <c r="AY18" i="15"/>
  <c r="AU402" i="15"/>
  <c r="BC239" i="15"/>
  <c r="BB239" i="15"/>
  <c r="AP443" i="15"/>
  <c r="AQ443" i="15"/>
  <c r="AU277" i="15"/>
  <c r="AT277" i="15"/>
  <c r="AT61" i="15"/>
  <c r="AU61" i="15"/>
  <c r="BC220" i="15"/>
  <c r="AT307" i="15"/>
  <c r="AU307" i="15"/>
  <c r="AU396" i="15"/>
  <c r="AT396" i="15"/>
  <c r="AN436" i="15"/>
  <c r="AL436" i="15"/>
  <c r="AY51" i="15"/>
  <c r="AX51" i="15"/>
  <c r="AU74" i="15"/>
  <c r="AT74" i="15"/>
  <c r="AU106" i="15"/>
  <c r="AT106" i="15"/>
  <c r="AT130" i="15"/>
  <c r="AU130" i="15"/>
  <c r="AL295" i="15"/>
  <c r="AM295" i="15"/>
  <c r="AL91" i="15"/>
  <c r="AM91" i="15"/>
  <c r="AM198" i="15"/>
  <c r="AL198" i="15"/>
  <c r="AX231" i="15"/>
  <c r="AY231" i="15"/>
  <c r="AU250" i="15"/>
  <c r="AT250" i="15"/>
  <c r="AY283" i="15"/>
  <c r="AX283" i="15"/>
  <c r="AR299" i="15"/>
  <c r="AP299" i="15"/>
  <c r="AQ50" i="15"/>
  <c r="AP50" i="15"/>
  <c r="AL171" i="15"/>
  <c r="AM171" i="15"/>
  <c r="AQ177" i="15"/>
  <c r="AP177" i="15"/>
  <c r="AU222" i="15"/>
  <c r="AT222" i="15"/>
  <c r="AQ113" i="15"/>
  <c r="AP113" i="15"/>
  <c r="AY224" i="15"/>
  <c r="AX224" i="15"/>
  <c r="AQ252" i="15"/>
  <c r="AP252" i="15"/>
  <c r="AL53" i="15"/>
  <c r="AM53" i="15"/>
  <c r="AL98" i="15"/>
  <c r="AM98" i="15"/>
  <c r="AL123" i="15"/>
  <c r="AM123" i="15"/>
  <c r="AU214" i="15"/>
  <c r="AT214" i="15"/>
  <c r="AN300" i="15"/>
  <c r="AL300" i="15"/>
  <c r="AU335" i="15"/>
  <c r="AU305" i="15"/>
  <c r="AT305" i="15"/>
  <c r="AY312" i="15"/>
  <c r="AP310" i="15"/>
  <c r="AQ310" i="15"/>
  <c r="AQ351" i="15"/>
  <c r="AP351" i="15"/>
  <c r="AY367" i="15"/>
  <c r="AU369" i="15"/>
  <c r="AT369" i="15"/>
  <c r="AX375" i="15"/>
  <c r="AY375" i="15"/>
  <c r="AU413" i="15"/>
  <c r="AT417" i="15"/>
  <c r="AU417" i="15"/>
  <c r="AN376" i="15"/>
  <c r="AL376" i="15"/>
  <c r="AX406" i="15"/>
  <c r="AY406" i="15"/>
  <c r="BC428" i="15"/>
  <c r="BB428" i="15"/>
  <c r="AT426" i="15"/>
  <c r="AU426" i="15"/>
  <c r="AP439" i="15"/>
  <c r="AQ439" i="15"/>
  <c r="AU442" i="15"/>
  <c r="AT449" i="15"/>
  <c r="AU449" i="15"/>
  <c r="AQ153" i="15"/>
  <c r="AP153" i="15"/>
  <c r="AQ64" i="15"/>
  <c r="AP64" i="15"/>
  <c r="AU344" i="15"/>
  <c r="AT344" i="15"/>
  <c r="AU422" i="15"/>
  <c r="AR366" i="15"/>
  <c r="AP366" i="15"/>
  <c r="AT445" i="15"/>
  <c r="AU445" i="15"/>
  <c r="AU111" i="15"/>
  <c r="AT111" i="15"/>
  <c r="AY251" i="15"/>
  <c r="AU246" i="15"/>
  <c r="AU144" i="15"/>
  <c r="AT144" i="15"/>
  <c r="AU218" i="15"/>
  <c r="AT218" i="15"/>
  <c r="AQ158" i="15"/>
  <c r="AP158" i="15"/>
  <c r="AT96" i="15"/>
  <c r="AU96" i="15"/>
  <c r="AU131" i="15"/>
  <c r="AT131" i="15"/>
  <c r="AU301" i="15"/>
  <c r="AT301" i="15"/>
  <c r="AM179" i="15"/>
  <c r="AL179" i="15"/>
  <c r="AU267" i="15"/>
  <c r="AT267" i="15"/>
  <c r="AP284" i="15"/>
  <c r="AQ284" i="15"/>
  <c r="AU379" i="15"/>
  <c r="AT379" i="15"/>
  <c r="AU436" i="15"/>
  <c r="AY380" i="15"/>
  <c r="AX380" i="15"/>
  <c r="AN386" i="15"/>
  <c r="AL386" i="15"/>
  <c r="AR410" i="15"/>
  <c r="AP410" i="15"/>
  <c r="AT401" i="15"/>
  <c r="AU401" i="15"/>
  <c r="AN405" i="15"/>
  <c r="AL405" i="15"/>
  <c r="AN438" i="15"/>
  <c r="AL438" i="15"/>
  <c r="AU433" i="15"/>
  <c r="AU448" i="15"/>
  <c r="AP27" i="15"/>
  <c r="AQ27" i="15"/>
  <c r="AU107" i="15"/>
  <c r="AT107" i="15"/>
  <c r="AU142" i="15"/>
  <c r="AT142" i="15"/>
  <c r="AN309" i="15"/>
  <c r="AL309" i="15"/>
  <c r="AU398" i="15"/>
  <c r="AQ30" i="15"/>
  <c r="AP30" i="15"/>
  <c r="AU48" i="15"/>
  <c r="AT48" i="15"/>
  <c r="AQ34" i="15"/>
  <c r="AP34" i="15"/>
  <c r="AU56" i="15"/>
  <c r="AT56" i="15"/>
  <c r="AU52" i="15"/>
  <c r="AT52" i="15"/>
  <c r="AT248" i="15"/>
  <c r="AU248" i="15"/>
  <c r="AY296" i="15"/>
  <c r="AL256" i="15"/>
  <c r="AM256" i="15"/>
  <c r="AU270" i="15"/>
  <c r="AT270" i="15"/>
  <c r="AT289" i="15"/>
  <c r="AU289" i="15"/>
  <c r="AQ139" i="15"/>
  <c r="AP139" i="15"/>
  <c r="AT230" i="15"/>
  <c r="AU230" i="15"/>
  <c r="AY268" i="15"/>
  <c r="AL80" i="15"/>
  <c r="AM80" i="15"/>
  <c r="AM102" i="15"/>
  <c r="AL102" i="15"/>
  <c r="AU155" i="15"/>
  <c r="AT155" i="15"/>
  <c r="AU215" i="15"/>
  <c r="AT215" i="15"/>
  <c r="AU340" i="15"/>
  <c r="AN357" i="15"/>
  <c r="AL357" i="15"/>
  <c r="AU357" i="15"/>
  <c r="AN349" i="15"/>
  <c r="AL349" i="15"/>
  <c r="AN373" i="15"/>
  <c r="AL373" i="15"/>
  <c r="AU376" i="15"/>
  <c r="AQ372" i="15"/>
  <c r="AP372" i="15"/>
  <c r="AN389" i="15"/>
  <c r="AL389" i="15"/>
  <c r="BC411" i="15"/>
  <c r="AU451" i="15"/>
  <c r="AX431" i="15"/>
  <c r="AY431" i="15"/>
  <c r="AT453" i="15"/>
  <c r="AU453" i="15"/>
  <c r="AU97" i="15"/>
  <c r="AT97" i="15"/>
  <c r="AU219" i="15"/>
  <c r="AP35" i="15"/>
  <c r="AQ35" i="15"/>
  <c r="AQ85" i="15"/>
  <c r="AP85" i="15"/>
  <c r="AQ262" i="15"/>
  <c r="AP262" i="15"/>
  <c r="AL173" i="15"/>
  <c r="AM173" i="15"/>
  <c r="AU285" i="15"/>
  <c r="AT285" i="15"/>
  <c r="AN331" i="15"/>
  <c r="AL331" i="15"/>
  <c r="AX352" i="15"/>
  <c r="AY352" i="15"/>
  <c r="AN402" i="15"/>
  <c r="AL402" i="15"/>
  <c r="AN354" i="15"/>
  <c r="AL354" i="15"/>
  <c r="BC444" i="15"/>
  <c r="AR219" i="15" l="1"/>
  <c r="AP219" i="15"/>
  <c r="AI53" i="16"/>
  <c r="AE53" i="16"/>
  <c r="AQ66" i="16"/>
  <c r="AP25" i="15"/>
  <c r="AQ25" i="15"/>
  <c r="AT237" i="15"/>
  <c r="AU237" i="15"/>
  <c r="AN15" i="16"/>
  <c r="AJ15" i="16"/>
  <c r="AL61" i="16"/>
  <c r="AP29" i="15"/>
  <c r="AQ29" i="15"/>
  <c r="AN83" i="16"/>
  <c r="AJ83" i="16"/>
  <c r="AP21" i="15"/>
  <c r="AQ21" i="15"/>
  <c r="AN64" i="16"/>
  <c r="AJ64" i="16"/>
  <c r="AI71" i="16"/>
  <c r="AE71" i="16"/>
  <c r="AG71" i="16" s="1"/>
  <c r="AI75" i="16"/>
  <c r="AE75" i="16"/>
  <c r="AK29" i="16"/>
  <c r="AP29" i="16" s="1"/>
  <c r="AU29" i="16" s="1"/>
  <c r="AZ29" i="16" s="1"/>
  <c r="BE29" i="16" s="1"/>
  <c r="BK29" i="16" s="1"/>
  <c r="BQ29" i="16" s="1"/>
  <c r="BW29" i="16" s="1"/>
  <c r="CC29" i="16" s="1"/>
  <c r="CO29" i="16" s="1"/>
  <c r="CU29" i="16" s="1"/>
  <c r="DF29" i="16" s="1"/>
  <c r="AG29" i="16"/>
  <c r="AG75" i="16"/>
  <c r="AK75" i="16"/>
  <c r="AP75" i="16" s="1"/>
  <c r="AU75" i="16" s="1"/>
  <c r="AZ75" i="16" s="1"/>
  <c r="BE75" i="16" s="1"/>
  <c r="BK75" i="16" s="1"/>
  <c r="BQ75" i="16" s="1"/>
  <c r="BW75" i="16" s="1"/>
  <c r="CC75" i="16" s="1"/>
  <c r="CO75" i="16" s="1"/>
  <c r="CU75" i="16" s="1"/>
  <c r="DF75" i="16" s="1"/>
  <c r="AG15" i="16"/>
  <c r="AK15" i="16"/>
  <c r="AT27" i="16"/>
  <c r="AW27" i="16"/>
  <c r="AI77" i="16"/>
  <c r="AE77" i="16"/>
  <c r="AG77" i="16" s="1"/>
  <c r="AK77" i="16"/>
  <c r="AP77" i="16" s="1"/>
  <c r="AU77" i="16" s="1"/>
  <c r="AZ77" i="16" s="1"/>
  <c r="BE77" i="16" s="1"/>
  <c r="BK77" i="16" s="1"/>
  <c r="BQ77" i="16" s="1"/>
  <c r="BW77" i="16" s="1"/>
  <c r="CC77" i="16" s="1"/>
  <c r="CO77" i="16" s="1"/>
  <c r="CU77" i="16" s="1"/>
  <c r="DF77" i="16" s="1"/>
  <c r="AT73" i="16"/>
  <c r="AW73" i="16"/>
  <c r="AT19" i="16"/>
  <c r="AW19" i="16"/>
  <c r="AT55" i="16"/>
  <c r="AW55" i="16"/>
  <c r="BB24" i="16"/>
  <c r="AG73" i="16"/>
  <c r="AK73" i="16"/>
  <c r="AI70" i="16"/>
  <c r="AE70" i="16"/>
  <c r="AI26" i="16"/>
  <c r="AE26" i="16"/>
  <c r="AG26" i="16" s="1"/>
  <c r="AK71" i="16"/>
  <c r="AP71" i="16" s="1"/>
  <c r="AU71" i="16" s="1"/>
  <c r="AZ71" i="16" s="1"/>
  <c r="BE71" i="16" s="1"/>
  <c r="BK71" i="16" s="1"/>
  <c r="BQ71" i="16" s="1"/>
  <c r="BW71" i="16" s="1"/>
  <c r="CC71" i="16" s="1"/>
  <c r="CO71" i="16" s="1"/>
  <c r="CU71" i="16" s="1"/>
  <c r="DF71" i="16" s="1"/>
  <c r="AI14" i="16"/>
  <c r="AE14" i="16"/>
  <c r="AG14" i="16" s="1"/>
  <c r="AG27" i="16"/>
  <c r="AK27" i="16"/>
  <c r="AP64" i="16"/>
  <c r="AL64" i="16"/>
  <c r="AG17" i="16"/>
  <c r="AK17" i="16"/>
  <c r="AP17" i="16" s="1"/>
  <c r="AU17" i="16" s="1"/>
  <c r="AZ17" i="16" s="1"/>
  <c r="BE17" i="16" s="1"/>
  <c r="BK17" i="16" s="1"/>
  <c r="BQ17" i="16" s="1"/>
  <c r="BW17" i="16" s="1"/>
  <c r="CC17" i="16" s="1"/>
  <c r="CO17" i="16" s="1"/>
  <c r="CU17" i="16" s="1"/>
  <c r="DF17" i="16" s="1"/>
  <c r="BG50" i="16"/>
  <c r="AW52" i="16"/>
  <c r="AK67" i="16"/>
  <c r="AG67" i="16"/>
  <c r="AN17" i="16"/>
  <c r="AJ17" i="16"/>
  <c r="AI69" i="16"/>
  <c r="AE69" i="16"/>
  <c r="AW42" i="16"/>
  <c r="AO36" i="16"/>
  <c r="AQ36" i="16" s="1"/>
  <c r="AR36" i="16"/>
  <c r="AN29" i="16"/>
  <c r="AJ29" i="16"/>
  <c r="AL29" i="16" s="1"/>
  <c r="AW23" i="16"/>
  <c r="BB83" i="16"/>
  <c r="AN54" i="16"/>
  <c r="AJ54" i="16"/>
  <c r="AL54" i="16" s="1"/>
  <c r="AI38" i="16"/>
  <c r="AE38" i="16"/>
  <c r="AI37" i="16"/>
  <c r="AE37" i="16"/>
  <c r="AK70" i="16"/>
  <c r="AP70" i="16" s="1"/>
  <c r="AU70" i="16" s="1"/>
  <c r="AZ70" i="16" s="1"/>
  <c r="BE70" i="16" s="1"/>
  <c r="BK70" i="16" s="1"/>
  <c r="BQ70" i="16" s="1"/>
  <c r="BW70" i="16" s="1"/>
  <c r="CC70" i="16" s="1"/>
  <c r="CO70" i="16" s="1"/>
  <c r="CU70" i="16" s="1"/>
  <c r="DF70" i="16" s="1"/>
  <c r="AG70" i="16"/>
  <c r="AK42" i="16"/>
  <c r="AP42" i="16" s="1"/>
  <c r="AU42" i="16" s="1"/>
  <c r="AZ42" i="16" s="1"/>
  <c r="BE42" i="16" s="1"/>
  <c r="BK42" i="16" s="1"/>
  <c r="BQ42" i="16" s="1"/>
  <c r="BW42" i="16" s="1"/>
  <c r="CC42" i="16" s="1"/>
  <c r="CO42" i="16" s="1"/>
  <c r="CU42" i="16" s="1"/>
  <c r="DF42" i="16" s="1"/>
  <c r="AG78" i="16"/>
  <c r="AK78" i="16"/>
  <c r="AT78" i="16"/>
  <c r="AW78" i="16"/>
  <c r="AN12" i="16"/>
  <c r="AJ12" i="16"/>
  <c r="AE84" i="16"/>
  <c r="AG84" i="16" s="1"/>
  <c r="AH84" i="16"/>
  <c r="AI22" i="16"/>
  <c r="AE22" i="16"/>
  <c r="AG22" i="16" s="1"/>
  <c r="AN62" i="16"/>
  <c r="AJ62" i="16"/>
  <c r="AL62" i="16" s="1"/>
  <c r="BM17" i="16"/>
  <c r="AI11" i="16"/>
  <c r="AE11" i="16"/>
  <c r="AG11" i="16" s="1"/>
  <c r="BB75" i="16"/>
  <c r="AW11" i="16"/>
  <c r="BG71" i="16"/>
  <c r="AW41" i="16"/>
  <c r="AW20" i="16"/>
  <c r="AK37" i="16"/>
  <c r="AP37" i="16" s="1"/>
  <c r="AU37" i="16" s="1"/>
  <c r="AZ37" i="16" s="1"/>
  <c r="BE37" i="16" s="1"/>
  <c r="BK37" i="16" s="1"/>
  <c r="BQ37" i="16" s="1"/>
  <c r="BW37" i="16" s="1"/>
  <c r="CC37" i="16" s="1"/>
  <c r="CO37" i="16" s="1"/>
  <c r="CU37" i="16" s="1"/>
  <c r="DF37" i="16" s="1"/>
  <c r="AG37" i="16"/>
  <c r="AE51" i="16"/>
  <c r="AG51" i="16" s="1"/>
  <c r="AH51" i="16"/>
  <c r="AN21" i="16"/>
  <c r="AJ21" i="16"/>
  <c r="AW14" i="16"/>
  <c r="AI72" i="16"/>
  <c r="AE72" i="16"/>
  <c r="AG72" i="16" s="1"/>
  <c r="AW21" i="16"/>
  <c r="AW30" i="16"/>
  <c r="AR61" i="16"/>
  <c r="AO61" i="16"/>
  <c r="AQ61" i="16" s="1"/>
  <c r="AW53" i="16"/>
  <c r="AI30" i="16"/>
  <c r="AE30" i="16"/>
  <c r="AI46" i="16"/>
  <c r="AE46" i="16"/>
  <c r="AG46" i="16" s="1"/>
  <c r="AN81" i="16"/>
  <c r="AJ81" i="16"/>
  <c r="AL81" i="16" s="1"/>
  <c r="AW74" i="16"/>
  <c r="AN25" i="16"/>
  <c r="AJ25" i="16"/>
  <c r="BB72" i="16"/>
  <c r="AN82" i="16"/>
  <c r="AJ82" i="16"/>
  <c r="AL82" i="16" s="1"/>
  <c r="AW59" i="16"/>
  <c r="AI20" i="16"/>
  <c r="AE20" i="16"/>
  <c r="AG20" i="16" s="1"/>
  <c r="AW26" i="16"/>
  <c r="AW70" i="16"/>
  <c r="AI74" i="16"/>
  <c r="AE74" i="16"/>
  <c r="AG74" i="16" s="1"/>
  <c r="AW39" i="16"/>
  <c r="BB62" i="16"/>
  <c r="AI24" i="16"/>
  <c r="AE24" i="16"/>
  <c r="AG24" i="16" s="1"/>
  <c r="AW48" i="16"/>
  <c r="AI18" i="16"/>
  <c r="AE18" i="16"/>
  <c r="AG18" i="16" s="1"/>
  <c r="AP83" i="16"/>
  <c r="AL83" i="16"/>
  <c r="AG25" i="16"/>
  <c r="AK25" i="16"/>
  <c r="AP25" i="16" s="1"/>
  <c r="AU25" i="16" s="1"/>
  <c r="AZ25" i="16" s="1"/>
  <c r="BE25" i="16" s="1"/>
  <c r="BK25" i="16" s="1"/>
  <c r="BQ25" i="16" s="1"/>
  <c r="BW25" i="16" s="1"/>
  <c r="CC25" i="16" s="1"/>
  <c r="CO25" i="16" s="1"/>
  <c r="CU25" i="16" s="1"/>
  <c r="DF25" i="16" s="1"/>
  <c r="AW33" i="16"/>
  <c r="BB76" i="16"/>
  <c r="AW65" i="16"/>
  <c r="AK59" i="16"/>
  <c r="AP59" i="16" s="1"/>
  <c r="AU59" i="16" s="1"/>
  <c r="AZ59" i="16" s="1"/>
  <c r="BE59" i="16" s="1"/>
  <c r="BK59" i="16" s="1"/>
  <c r="BQ59" i="16" s="1"/>
  <c r="BW59" i="16" s="1"/>
  <c r="CC59" i="16" s="1"/>
  <c r="CO59" i="16" s="1"/>
  <c r="CU59" i="16" s="1"/>
  <c r="DF59" i="16" s="1"/>
  <c r="AG59" i="16"/>
  <c r="AW47" i="16"/>
  <c r="BB22" i="16"/>
  <c r="AL34" i="16"/>
  <c r="BM25" i="16"/>
  <c r="AK53" i="16"/>
  <c r="AG53" i="16"/>
  <c r="AN33" i="16"/>
  <c r="AJ33" i="16"/>
  <c r="AL33" i="16" s="1"/>
  <c r="AN67" i="16"/>
  <c r="AJ67" i="16"/>
  <c r="AL67" i="16" s="1"/>
  <c r="AW80" i="16"/>
  <c r="AW28" i="16"/>
  <c r="AI41" i="16"/>
  <c r="AE41" i="16"/>
  <c r="AG41" i="16" s="1"/>
  <c r="AO35" i="16"/>
  <c r="AQ35" i="16" s="1"/>
  <c r="AR35" i="16"/>
  <c r="AI48" i="16"/>
  <c r="AE48" i="16"/>
  <c r="AG48" i="16" s="1"/>
  <c r="BB64" i="16"/>
  <c r="AN47" i="16"/>
  <c r="AJ47" i="16"/>
  <c r="AL47" i="16" s="1"/>
  <c r="AK38" i="16"/>
  <c r="AP38" i="16" s="1"/>
  <c r="AU38" i="16" s="1"/>
  <c r="AZ38" i="16" s="1"/>
  <c r="BE38" i="16" s="1"/>
  <c r="BK38" i="16" s="1"/>
  <c r="BQ38" i="16" s="1"/>
  <c r="BW38" i="16" s="1"/>
  <c r="CC38" i="16" s="1"/>
  <c r="CO38" i="16" s="1"/>
  <c r="CU38" i="16" s="1"/>
  <c r="DF38" i="16" s="1"/>
  <c r="AG38" i="16"/>
  <c r="AG30" i="16"/>
  <c r="AK30" i="16"/>
  <c r="AP30" i="16" s="1"/>
  <c r="AU30" i="16" s="1"/>
  <c r="AZ30" i="16" s="1"/>
  <c r="BE30" i="16" s="1"/>
  <c r="BK30" i="16" s="1"/>
  <c r="BQ30" i="16" s="1"/>
  <c r="BW30" i="16" s="1"/>
  <c r="CC30" i="16" s="1"/>
  <c r="CI30" i="16" s="1"/>
  <c r="CO30" i="16" s="1"/>
  <c r="CU30" i="16" s="1"/>
  <c r="DA30" i="16" s="1"/>
  <c r="DF30" i="16" s="1"/>
  <c r="AK21" i="16"/>
  <c r="AP21" i="16" s="1"/>
  <c r="AU21" i="16" s="1"/>
  <c r="AZ21" i="16" s="1"/>
  <c r="BE21" i="16" s="1"/>
  <c r="BK21" i="16" s="1"/>
  <c r="BQ21" i="16" s="1"/>
  <c r="BW21" i="16" s="1"/>
  <c r="CC21" i="16" s="1"/>
  <c r="CO21" i="16" s="1"/>
  <c r="CU21" i="16" s="1"/>
  <c r="DF21" i="16" s="1"/>
  <c r="AG21" i="16"/>
  <c r="AG55" i="16"/>
  <c r="AK55" i="16"/>
  <c r="AI28" i="16"/>
  <c r="AE28" i="16"/>
  <c r="AG28" i="16" s="1"/>
  <c r="AI39" i="16"/>
  <c r="AE39" i="16"/>
  <c r="AG39" i="16" s="1"/>
  <c r="AW29" i="16"/>
  <c r="BM67" i="16"/>
  <c r="AN23" i="16"/>
  <c r="AJ23" i="16"/>
  <c r="AW82" i="16"/>
  <c r="BB77" i="16"/>
  <c r="AI58" i="16"/>
  <c r="AE58" i="16"/>
  <c r="AG58" i="16" s="1"/>
  <c r="AW15" i="16"/>
  <c r="AK19" i="16"/>
  <c r="AG19" i="16"/>
  <c r="AI65" i="16"/>
  <c r="AE65" i="16"/>
  <c r="AG65" i="16" s="1"/>
  <c r="AT66" i="16"/>
  <c r="AV66" i="16" s="1"/>
  <c r="AW66" i="16"/>
  <c r="BM12" i="16"/>
  <c r="AI80" i="16"/>
  <c r="AE80" i="16"/>
  <c r="AG80" i="16" s="1"/>
  <c r="AI42" i="16"/>
  <c r="AE42" i="16"/>
  <c r="AG42" i="16" s="1"/>
  <c r="AW58" i="16"/>
  <c r="AW37" i="16"/>
  <c r="AK22" i="16"/>
  <c r="AP22" i="16" s="1"/>
  <c r="AU22" i="16" s="1"/>
  <c r="AZ22" i="16" s="1"/>
  <c r="BE22" i="16" s="1"/>
  <c r="BK22" i="16" s="1"/>
  <c r="BQ22" i="16" s="1"/>
  <c r="BW22" i="16" s="1"/>
  <c r="CC22" i="16" s="1"/>
  <c r="CO22" i="16" s="1"/>
  <c r="CU22" i="16" s="1"/>
  <c r="DF22" i="16" s="1"/>
  <c r="AG69" i="16"/>
  <c r="AK69" i="16"/>
  <c r="AP69" i="16" s="1"/>
  <c r="AU69" i="16" s="1"/>
  <c r="AZ69" i="16" s="1"/>
  <c r="BE69" i="16" s="1"/>
  <c r="BK69" i="16" s="1"/>
  <c r="BQ69" i="16" s="1"/>
  <c r="BW69" i="16" s="1"/>
  <c r="CC69" i="16" s="1"/>
  <c r="CO69" i="16" s="1"/>
  <c r="CU69" i="16" s="1"/>
  <c r="DF69" i="16" s="1"/>
  <c r="AL66" i="16"/>
  <c r="AN76" i="16"/>
  <c r="AJ76" i="16"/>
  <c r="AE44" i="16"/>
  <c r="AG44" i="16" s="1"/>
  <c r="AH44" i="16"/>
  <c r="AW46" i="16"/>
  <c r="BB54" i="16"/>
  <c r="AK84" i="16"/>
  <c r="AP84" i="16" s="1"/>
  <c r="AU84" i="16" s="1"/>
  <c r="AZ84" i="16" s="1"/>
  <c r="BE84" i="16" s="1"/>
  <c r="BK84" i="16" s="1"/>
  <c r="BQ84" i="16" s="1"/>
  <c r="BW84" i="16" s="1"/>
  <c r="CC84" i="16" s="1"/>
  <c r="CI84" i="16" s="1"/>
  <c r="CO84" i="16" s="1"/>
  <c r="CU84" i="16" s="1"/>
  <c r="DA84" i="16" s="1"/>
  <c r="DF84" i="16" s="1"/>
  <c r="AW18" i="16"/>
  <c r="AN59" i="16"/>
  <c r="AJ59" i="16"/>
  <c r="AL59" i="16" s="1"/>
  <c r="AI52" i="16"/>
  <c r="AE52" i="16"/>
  <c r="AG52" i="16" s="1"/>
  <c r="AE32" i="16"/>
  <c r="AG32" i="16" s="1"/>
  <c r="AH32" i="16"/>
  <c r="AR34" i="16"/>
  <c r="AO34" i="16"/>
  <c r="AQ34" i="16" s="1"/>
  <c r="AN50" i="16"/>
  <c r="AJ50" i="16"/>
  <c r="AL50" i="16" s="1"/>
  <c r="AK80" i="16"/>
  <c r="AP80" i="16" s="1"/>
  <c r="AU80" i="16" s="1"/>
  <c r="AZ80" i="16" s="1"/>
  <c r="BE80" i="16" s="1"/>
  <c r="BK80" i="16" s="1"/>
  <c r="BQ80" i="16" s="1"/>
  <c r="BW80" i="16" s="1"/>
  <c r="CC80" i="16" s="1"/>
  <c r="CI80" i="16" s="1"/>
  <c r="CO80" i="16" s="1"/>
  <c r="CU80" i="16" s="1"/>
  <c r="DA80" i="16" s="1"/>
  <c r="DF80" i="16" s="1"/>
  <c r="AW69" i="16"/>
  <c r="AG76" i="16"/>
  <c r="AK76" i="16"/>
  <c r="AP76" i="16" s="1"/>
  <c r="AU76" i="16" s="1"/>
  <c r="AZ76" i="16" s="1"/>
  <c r="BE76" i="16" s="1"/>
  <c r="BK76" i="16" s="1"/>
  <c r="BQ76" i="16" s="1"/>
  <c r="BW76" i="16" s="1"/>
  <c r="CC76" i="16" s="1"/>
  <c r="CO76" i="16" s="1"/>
  <c r="CU76" i="16" s="1"/>
  <c r="DF76" i="16" s="1"/>
  <c r="AG12" i="16"/>
  <c r="AK12" i="16"/>
  <c r="AP12" i="16" s="1"/>
  <c r="AU12" i="16" s="1"/>
  <c r="AZ12" i="16" s="1"/>
  <c r="BE12" i="16" s="1"/>
  <c r="BK12" i="16" s="1"/>
  <c r="BQ12" i="16" s="1"/>
  <c r="BW12" i="16" s="1"/>
  <c r="CC12" i="16" s="1"/>
  <c r="CO12" i="16" s="1"/>
  <c r="CU12" i="16" s="1"/>
  <c r="DF12" i="16" s="1"/>
  <c r="AW38" i="16"/>
  <c r="AG23" i="16"/>
  <c r="AK23" i="16"/>
  <c r="AP23" i="16" s="1"/>
  <c r="AU23" i="16" s="1"/>
  <c r="AZ23" i="16" s="1"/>
  <c r="BE23" i="16" s="1"/>
  <c r="BK23" i="16" s="1"/>
  <c r="BQ23" i="16" s="1"/>
  <c r="BW23" i="16" s="1"/>
  <c r="CC23" i="16" s="1"/>
  <c r="CO23" i="16" s="1"/>
  <c r="CU23" i="16" s="1"/>
  <c r="DF23" i="16" s="1"/>
  <c r="BB81" i="16"/>
  <c r="AE57" i="16"/>
  <c r="AG57" i="16" s="1"/>
  <c r="AH57" i="16"/>
  <c r="AY453" i="15"/>
  <c r="AX453" i="15"/>
  <c r="AY376" i="15"/>
  <c r="AT284" i="15"/>
  <c r="AU284" i="15"/>
  <c r="AX445" i="15"/>
  <c r="AY445" i="15"/>
  <c r="AU439" i="15"/>
  <c r="AT439" i="15"/>
  <c r="BB231" i="15"/>
  <c r="BC231" i="15"/>
  <c r="AP91" i="15"/>
  <c r="AQ91" i="15"/>
  <c r="AY307" i="15"/>
  <c r="AX307" i="15"/>
  <c r="AU443" i="15"/>
  <c r="AT443" i="15"/>
  <c r="AY390" i="15"/>
  <c r="AX390" i="15"/>
  <c r="BB330" i="15"/>
  <c r="BC330" i="15"/>
  <c r="BB193" i="15"/>
  <c r="BC193" i="15"/>
  <c r="AP76" i="15"/>
  <c r="AQ76" i="15"/>
  <c r="BC366" i="15"/>
  <c r="AT276" i="15"/>
  <c r="AU276" i="15"/>
  <c r="AU377" i="15"/>
  <c r="AT377" i="15"/>
  <c r="AX249" i="15"/>
  <c r="AY249" i="15"/>
  <c r="BB223" i="15"/>
  <c r="BC223" i="15"/>
  <c r="AY360" i="15"/>
  <c r="AX360" i="15"/>
  <c r="AX205" i="15"/>
  <c r="AY205" i="15"/>
  <c r="AP101" i="15"/>
  <c r="AQ101" i="15"/>
  <c r="BB334" i="15"/>
  <c r="BC334" i="15"/>
  <c r="AY337" i="15"/>
  <c r="AX337" i="15"/>
  <c r="AY392" i="15"/>
  <c r="AP112" i="15"/>
  <c r="AQ112" i="15"/>
  <c r="AY419" i="15"/>
  <c r="AX419" i="15"/>
  <c r="AY240" i="15"/>
  <c r="AX240" i="15"/>
  <c r="BC14" i="15"/>
  <c r="BB14" i="15"/>
  <c r="AY354" i="15"/>
  <c r="AT225" i="15"/>
  <c r="AU225" i="15"/>
  <c r="BB423" i="15"/>
  <c r="BC423" i="15"/>
  <c r="AP57" i="15"/>
  <c r="AQ57" i="15"/>
  <c r="BC260" i="15"/>
  <c r="AY386" i="15"/>
  <c r="AY328" i="15"/>
  <c r="AX328" i="15"/>
  <c r="AP170" i="15"/>
  <c r="AQ170" i="15"/>
  <c r="BG444" i="15"/>
  <c r="AY219" i="15"/>
  <c r="AR349" i="15"/>
  <c r="AP349" i="15"/>
  <c r="AR357" i="15"/>
  <c r="AP357" i="15"/>
  <c r="AP102" i="15"/>
  <c r="AQ102" i="15"/>
  <c r="AU139" i="15"/>
  <c r="AT139" i="15"/>
  <c r="BC296" i="15"/>
  <c r="AU30" i="15"/>
  <c r="AT30" i="15"/>
  <c r="AX107" i="15"/>
  <c r="AY107" i="15"/>
  <c r="AR438" i="15"/>
  <c r="AP438" i="15"/>
  <c r="AR386" i="15"/>
  <c r="AP386" i="15"/>
  <c r="AT158" i="15"/>
  <c r="AU158" i="15"/>
  <c r="BC251" i="15"/>
  <c r="AY422" i="15"/>
  <c r="BF428" i="15"/>
  <c r="BG428" i="15"/>
  <c r="AR376" i="15"/>
  <c r="AP376" i="15"/>
  <c r="AX369" i="15"/>
  <c r="AY369" i="15"/>
  <c r="AU351" i="15"/>
  <c r="AT351" i="15"/>
  <c r="AY335" i="15"/>
  <c r="AT113" i="15"/>
  <c r="AU113" i="15"/>
  <c r="BB283" i="15"/>
  <c r="BC283" i="15"/>
  <c r="AX74" i="15"/>
  <c r="AY74" i="15"/>
  <c r="AY385" i="15"/>
  <c r="AV260" i="15"/>
  <c r="AT260" i="15"/>
  <c r="AU302" i="15"/>
  <c r="AT302" i="15"/>
  <c r="AY162" i="15"/>
  <c r="AX162" i="15"/>
  <c r="BC331" i="15"/>
  <c r="AP67" i="15"/>
  <c r="AQ67" i="15"/>
  <c r="AU175" i="15"/>
  <c r="AT175" i="15"/>
  <c r="AU58" i="15"/>
  <c r="AT58" i="15"/>
  <c r="AR220" i="15"/>
  <c r="AP220" i="15"/>
  <c r="BF221" i="15"/>
  <c r="BG221" i="15"/>
  <c r="AY362" i="15"/>
  <c r="AR407" i="15"/>
  <c r="AP407" i="15"/>
  <c r="BF265" i="15"/>
  <c r="BG265" i="15"/>
  <c r="AP201" i="15"/>
  <c r="AQ201" i="15"/>
  <c r="AU93" i="15"/>
  <c r="AT93" i="15"/>
  <c r="AX154" i="15"/>
  <c r="AY154" i="15"/>
  <c r="AR424" i="15"/>
  <c r="AP424" i="15"/>
  <c r="AY365" i="15"/>
  <c r="AX196" i="15"/>
  <c r="AY196" i="15"/>
  <c r="AX83" i="15"/>
  <c r="AY83" i="15"/>
  <c r="AX145" i="15"/>
  <c r="AY145" i="15"/>
  <c r="AP185" i="15"/>
  <c r="AQ185" i="15"/>
  <c r="AY389" i="15"/>
  <c r="AV296" i="15"/>
  <c r="AT296" i="15"/>
  <c r="AU65" i="15"/>
  <c r="AT65" i="15"/>
  <c r="AY306" i="15"/>
  <c r="AU26" i="15"/>
  <c r="AT26" i="15"/>
  <c r="AR268" i="15"/>
  <c r="AP268" i="15"/>
  <c r="AU15" i="15"/>
  <c r="AT15" i="15"/>
  <c r="AR398" i="15"/>
  <c r="AP398" i="15"/>
  <c r="AT350" i="15"/>
  <c r="AU350" i="15"/>
  <c r="AV312" i="15"/>
  <c r="AT312" i="15"/>
  <c r="BB347" i="15"/>
  <c r="BC347" i="15"/>
  <c r="AX329" i="15"/>
  <c r="AY329" i="15"/>
  <c r="AR271" i="15"/>
  <c r="AP271" i="15"/>
  <c r="AU176" i="15"/>
  <c r="AT176" i="15"/>
  <c r="AU89" i="15"/>
  <c r="AT89" i="15"/>
  <c r="AR251" i="15"/>
  <c r="AP251" i="15"/>
  <c r="AX82" i="15"/>
  <c r="AY82" i="15"/>
  <c r="AY447" i="15"/>
  <c r="AX447" i="15"/>
  <c r="AV397" i="15"/>
  <c r="AT397" i="15"/>
  <c r="BB275" i="15"/>
  <c r="BC275" i="15"/>
  <c r="AT99" i="15"/>
  <c r="AU99" i="15"/>
  <c r="AU68" i="15"/>
  <c r="AT68" i="15"/>
  <c r="AP183" i="15"/>
  <c r="AQ183" i="15"/>
  <c r="AR451" i="15"/>
  <c r="AP451" i="15"/>
  <c r="BB446" i="15"/>
  <c r="BC446" i="15"/>
  <c r="AX434" i="15"/>
  <c r="AY434" i="15"/>
  <c r="AR371" i="15"/>
  <c r="AP371" i="15"/>
  <c r="AX387" i="15"/>
  <c r="AY387" i="15"/>
  <c r="AR327" i="15"/>
  <c r="AP327" i="15"/>
  <c r="AR339" i="15"/>
  <c r="AP339" i="15"/>
  <c r="AP70" i="15"/>
  <c r="AQ70" i="15"/>
  <c r="AY278" i="15"/>
  <c r="AX278" i="15"/>
  <c r="AX234" i="15"/>
  <c r="AY234" i="15"/>
  <c r="AU149" i="15"/>
  <c r="AT149" i="15"/>
  <c r="AY45" i="15"/>
  <c r="AX45" i="15"/>
  <c r="AR362" i="15"/>
  <c r="AP362" i="15"/>
  <c r="AR323" i="15"/>
  <c r="AP323" i="15"/>
  <c r="AR264" i="15"/>
  <c r="AP264" i="15"/>
  <c r="AX395" i="15"/>
  <c r="AY395" i="15"/>
  <c r="BG319" i="15"/>
  <c r="BC345" i="15"/>
  <c r="AX313" i="15"/>
  <c r="AY313" i="15"/>
  <c r="AU151" i="15"/>
  <c r="AT151" i="15"/>
  <c r="AY323" i="15"/>
  <c r="AX404" i="15"/>
  <c r="AY404" i="15"/>
  <c r="AR411" i="15"/>
  <c r="AP411" i="15"/>
  <c r="AY227" i="15"/>
  <c r="AX227" i="15"/>
  <c r="AX137" i="15"/>
  <c r="AY137" i="15"/>
  <c r="AV381" i="15"/>
  <c r="AT381" i="15"/>
  <c r="AY309" i="15"/>
  <c r="BC236" i="15"/>
  <c r="BB236" i="15"/>
  <c r="AR259" i="15"/>
  <c r="AP259" i="15"/>
  <c r="BC46" i="15"/>
  <c r="BB46" i="15"/>
  <c r="AX441" i="15"/>
  <c r="AY441" i="15"/>
  <c r="AY388" i="15"/>
  <c r="AX388" i="15"/>
  <c r="AX342" i="15"/>
  <c r="AY342" i="15"/>
  <c r="AP169" i="15"/>
  <c r="AQ169" i="15"/>
  <c r="BG382" i="15"/>
  <c r="AY140" i="15"/>
  <c r="AX140" i="15"/>
  <c r="BC378" i="15"/>
  <c r="BB378" i="15"/>
  <c r="AY438" i="15"/>
  <c r="AR382" i="15"/>
  <c r="AP382" i="15"/>
  <c r="AX346" i="15"/>
  <c r="AY346" i="15"/>
  <c r="AR243" i="15"/>
  <c r="AP243" i="15"/>
  <c r="AP122" i="15"/>
  <c r="AQ122" i="15"/>
  <c r="BB160" i="15"/>
  <c r="BC160" i="15"/>
  <c r="AY418" i="15"/>
  <c r="AX418" i="15"/>
  <c r="BC429" i="15"/>
  <c r="BB429" i="15"/>
  <c r="AR367" i="15"/>
  <c r="AP367" i="15"/>
  <c r="AX281" i="15"/>
  <c r="AY281" i="15"/>
  <c r="BB232" i="15"/>
  <c r="BC232" i="15"/>
  <c r="AT54" i="15"/>
  <c r="AU54" i="15"/>
  <c r="AT135" i="15"/>
  <c r="AU135" i="15"/>
  <c r="AX253" i="15"/>
  <c r="AY253" i="15"/>
  <c r="AP414" i="15"/>
  <c r="AQ414" i="15"/>
  <c r="AT308" i="15"/>
  <c r="AU308" i="15"/>
  <c r="AR433" i="15"/>
  <c r="AP433" i="15"/>
  <c r="BB356" i="15"/>
  <c r="BC356" i="15"/>
  <c r="AX325" i="15"/>
  <c r="AY325" i="15"/>
  <c r="BC243" i="15"/>
  <c r="AU22" i="15"/>
  <c r="AT22" i="15"/>
  <c r="AT195" i="15"/>
  <c r="AU195" i="15"/>
  <c r="AY452" i="15"/>
  <c r="AX452" i="15"/>
  <c r="AR358" i="15"/>
  <c r="AP358" i="15"/>
  <c r="BB352" i="15"/>
  <c r="BC352" i="15"/>
  <c r="AU35" i="15"/>
  <c r="AT35" i="15"/>
  <c r="BB431" i="15"/>
  <c r="BC431" i="15"/>
  <c r="BG411" i="15"/>
  <c r="AP80" i="15"/>
  <c r="AQ80" i="15"/>
  <c r="AX230" i="15"/>
  <c r="AY230" i="15"/>
  <c r="AX289" i="15"/>
  <c r="AY289" i="15"/>
  <c r="AP256" i="15"/>
  <c r="AQ256" i="15"/>
  <c r="AY248" i="15"/>
  <c r="AX248" i="15"/>
  <c r="AY398" i="15"/>
  <c r="AU27" i="15"/>
  <c r="AT27" i="15"/>
  <c r="AY433" i="15"/>
  <c r="AX96" i="15"/>
  <c r="AY96" i="15"/>
  <c r="AY442" i="15"/>
  <c r="AX426" i="15"/>
  <c r="AY426" i="15"/>
  <c r="BB406" i="15"/>
  <c r="BC406" i="15"/>
  <c r="AY417" i="15"/>
  <c r="AX417" i="15"/>
  <c r="BC375" i="15"/>
  <c r="BB375" i="15"/>
  <c r="AU310" i="15"/>
  <c r="AT310" i="15"/>
  <c r="AP123" i="15"/>
  <c r="AQ123" i="15"/>
  <c r="AQ53" i="15"/>
  <c r="AP53" i="15"/>
  <c r="AQ171" i="15"/>
  <c r="AP171" i="15"/>
  <c r="AP295" i="15"/>
  <c r="AQ295" i="15"/>
  <c r="BC18" i="15"/>
  <c r="BB18" i="15"/>
  <c r="AY298" i="15"/>
  <c r="AY437" i="15"/>
  <c r="AX437" i="15"/>
  <c r="AY273" i="15"/>
  <c r="AX273" i="15"/>
  <c r="AY42" i="15"/>
  <c r="AX42" i="15"/>
  <c r="AY415" i="15"/>
  <c r="AX415" i="15"/>
  <c r="AX78" i="15"/>
  <c r="AY78" i="15"/>
  <c r="AY44" i="15"/>
  <c r="AX44" i="15"/>
  <c r="AY405" i="15"/>
  <c r="AU41" i="15"/>
  <c r="AT41" i="15"/>
  <c r="BC397" i="15"/>
  <c r="AX203" i="15"/>
  <c r="AY203" i="15"/>
  <c r="AT233" i="15"/>
  <c r="AU233" i="15"/>
  <c r="AY17" i="15"/>
  <c r="AX17" i="15"/>
  <c r="BB326" i="15"/>
  <c r="BC326" i="15"/>
  <c r="AY259" i="15"/>
  <c r="BF272" i="15"/>
  <c r="BG272" i="15"/>
  <c r="BC416" i="15"/>
  <c r="BB416" i="15"/>
  <c r="AY332" i="15"/>
  <c r="AX332" i="15"/>
  <c r="AP180" i="15"/>
  <c r="AQ180" i="15"/>
  <c r="AU31" i="15"/>
  <c r="AT31" i="15"/>
  <c r="AY20" i="15"/>
  <c r="AX20" i="15"/>
  <c r="AY24" i="15"/>
  <c r="AX24" i="15"/>
  <c r="BC299" i="15"/>
  <c r="AP182" i="15"/>
  <c r="AQ182" i="15"/>
  <c r="AP87" i="15"/>
  <c r="AQ87" i="15"/>
  <c r="AX204" i="15"/>
  <c r="AY204" i="15"/>
  <c r="AT368" i="15"/>
  <c r="AU368" i="15"/>
  <c r="AY336" i="15"/>
  <c r="AX336" i="15"/>
  <c r="AY257" i="15"/>
  <c r="AX257" i="15"/>
  <c r="BB282" i="15"/>
  <c r="BC282" i="15"/>
  <c r="AY371" i="15"/>
  <c r="AX361" i="15"/>
  <c r="AY361" i="15"/>
  <c r="AY341" i="15"/>
  <c r="AX341" i="15"/>
  <c r="AT217" i="15"/>
  <c r="AU217" i="15"/>
  <c r="AY280" i="15"/>
  <c r="AX280" i="15"/>
  <c r="AY324" i="15"/>
  <c r="AX324" i="15"/>
  <c r="AX241" i="15"/>
  <c r="AY241" i="15"/>
  <c r="BC348" i="15"/>
  <c r="BB348" i="15"/>
  <c r="BC33" i="15"/>
  <c r="BB33" i="15"/>
  <c r="AY343" i="15"/>
  <c r="AT408" i="15"/>
  <c r="AU408" i="15"/>
  <c r="AU359" i="15"/>
  <c r="AT359" i="15"/>
  <c r="AQ173" i="15"/>
  <c r="AP173" i="15"/>
  <c r="AY451" i="15"/>
  <c r="AY401" i="15"/>
  <c r="AX401" i="15"/>
  <c r="AY449" i="15"/>
  <c r="AX449" i="15"/>
  <c r="BC312" i="15"/>
  <c r="AP98" i="15"/>
  <c r="AQ98" i="15"/>
  <c r="AX130" i="15"/>
  <c r="AY130" i="15"/>
  <c r="AX61" i="15"/>
  <c r="AY61" i="15"/>
  <c r="AY32" i="15"/>
  <c r="AX32" i="15"/>
  <c r="AY394" i="15"/>
  <c r="AX394" i="15"/>
  <c r="BB290" i="15"/>
  <c r="BC290" i="15"/>
  <c r="BB55" i="15"/>
  <c r="BC55" i="15"/>
  <c r="AU23" i="15"/>
  <c r="AT23" i="15"/>
  <c r="AP393" i="15"/>
  <c r="AQ393" i="15"/>
  <c r="AT77" i="15"/>
  <c r="AU77" i="15"/>
  <c r="BB384" i="15"/>
  <c r="BC384" i="15"/>
  <c r="AT292" i="15"/>
  <c r="AU292" i="15"/>
  <c r="BB322" i="15"/>
  <c r="BC322" i="15"/>
  <c r="BC258" i="15"/>
  <c r="BB258" i="15"/>
  <c r="AU16" i="15"/>
  <c r="AT16" i="15"/>
  <c r="AU38" i="15"/>
  <c r="AT38" i="15"/>
  <c r="BC381" i="15"/>
  <c r="AX199" i="15"/>
  <c r="AY199" i="15"/>
  <c r="AY28" i="15"/>
  <c r="AX28" i="15"/>
  <c r="AQ146" i="15"/>
  <c r="AP146" i="15"/>
  <c r="AX430" i="15"/>
  <c r="AY430" i="15"/>
  <c r="AU62" i="15"/>
  <c r="AT62" i="15"/>
  <c r="AY13" i="15"/>
  <c r="AX13" i="15"/>
  <c r="AP108" i="15"/>
  <c r="AQ108" i="15"/>
  <c r="AP49" i="15"/>
  <c r="AQ49" i="15"/>
  <c r="AU291" i="15"/>
  <c r="AT291" i="15"/>
  <c r="AR402" i="15"/>
  <c r="AP402" i="15"/>
  <c r="AR331" i="15"/>
  <c r="AP331" i="15"/>
  <c r="AU85" i="15"/>
  <c r="AT85" i="15"/>
  <c r="AR389" i="15"/>
  <c r="AP389" i="15"/>
  <c r="AX215" i="15"/>
  <c r="AY215" i="15"/>
  <c r="BC268" i="15"/>
  <c r="AX270" i="15"/>
  <c r="AY270" i="15"/>
  <c r="AX52" i="15"/>
  <c r="AY52" i="15"/>
  <c r="AT34" i="15"/>
  <c r="AU34" i="15"/>
  <c r="AR309" i="15"/>
  <c r="AP309" i="15"/>
  <c r="AY448" i="15"/>
  <c r="AY436" i="15"/>
  <c r="AP179" i="15"/>
  <c r="AQ179" i="15"/>
  <c r="AX131" i="15"/>
  <c r="AY131" i="15"/>
  <c r="AY144" i="15"/>
  <c r="AX144" i="15"/>
  <c r="AU64" i="15"/>
  <c r="AT64" i="15"/>
  <c r="AY413" i="15"/>
  <c r="AX214" i="15"/>
  <c r="AY214" i="15"/>
  <c r="AT252" i="15"/>
  <c r="AU252" i="15"/>
  <c r="AU177" i="15"/>
  <c r="AT177" i="15"/>
  <c r="AU50" i="15"/>
  <c r="AT50" i="15"/>
  <c r="AR436" i="15"/>
  <c r="AP436" i="15"/>
  <c r="AY402" i="15"/>
  <c r="AU103" i="15"/>
  <c r="AT103" i="15"/>
  <c r="AR354" i="15"/>
  <c r="AP354" i="15"/>
  <c r="AX285" i="15"/>
  <c r="AY285" i="15"/>
  <c r="AT262" i="15"/>
  <c r="AU262" i="15"/>
  <c r="AX97" i="15"/>
  <c r="AY97" i="15"/>
  <c r="AU372" i="15"/>
  <c r="AT372" i="15"/>
  <c r="AR373" i="15"/>
  <c r="AP373" i="15"/>
  <c r="AY357" i="15"/>
  <c r="AY340" i="15"/>
  <c r="AX155" i="15"/>
  <c r="AY155" i="15"/>
  <c r="AY56" i="15"/>
  <c r="AX56" i="15"/>
  <c r="AY48" i="15"/>
  <c r="AX48" i="15"/>
  <c r="AY142" i="15"/>
  <c r="AX142" i="15"/>
  <c r="AR405" i="15"/>
  <c r="AP405" i="15"/>
  <c r="AV410" i="15"/>
  <c r="AT410" i="15"/>
  <c r="BB380" i="15"/>
  <c r="BC380" i="15"/>
  <c r="AX379" i="15"/>
  <c r="AY379" i="15"/>
  <c r="AX267" i="15"/>
  <c r="AY267" i="15"/>
  <c r="AX301" i="15"/>
  <c r="AY301" i="15"/>
  <c r="AX218" i="15"/>
  <c r="AY218" i="15"/>
  <c r="AY246" i="15"/>
  <c r="AX111" i="15"/>
  <c r="AY111" i="15"/>
  <c r="AV366" i="15"/>
  <c r="AT366" i="15"/>
  <c r="AY344" i="15"/>
  <c r="AX344" i="15"/>
  <c r="AU153" i="15"/>
  <c r="AT153" i="15"/>
  <c r="BC367" i="15"/>
  <c r="AX305" i="15"/>
  <c r="AY305" i="15"/>
  <c r="AR300" i="15"/>
  <c r="AP300" i="15"/>
  <c r="BB224" i="15"/>
  <c r="BC224" i="15"/>
  <c r="AX222" i="15"/>
  <c r="AY222" i="15"/>
  <c r="AV299" i="15"/>
  <c r="AT299" i="15"/>
  <c r="AX250" i="15"/>
  <c r="AY250" i="15"/>
  <c r="AP198" i="15"/>
  <c r="AQ198" i="15"/>
  <c r="AX106" i="15"/>
  <c r="AY106" i="15"/>
  <c r="BB51" i="15"/>
  <c r="BC51" i="15"/>
  <c r="AY396" i="15"/>
  <c r="AX396" i="15"/>
  <c r="BG220" i="15"/>
  <c r="AX277" i="15"/>
  <c r="AY277" i="15"/>
  <c r="BF239" i="15"/>
  <c r="BG239" i="15"/>
  <c r="AX333" i="15"/>
  <c r="AY333" i="15"/>
  <c r="AX125" i="15"/>
  <c r="AY125" i="15"/>
  <c r="AU71" i="15"/>
  <c r="AT71" i="15"/>
  <c r="AU37" i="15"/>
  <c r="AT37" i="15"/>
  <c r="AX364" i="15"/>
  <c r="AY364" i="15"/>
  <c r="AT412" i="15"/>
  <c r="AU412" i="15"/>
  <c r="AU167" i="15"/>
  <c r="AT167" i="15"/>
  <c r="AU156" i="15"/>
  <c r="AT156" i="15"/>
  <c r="AR442" i="15"/>
  <c r="AP442" i="15"/>
  <c r="AT244" i="15"/>
  <c r="AU244" i="15"/>
  <c r="AR343" i="15"/>
  <c r="AP343" i="15"/>
  <c r="BB163" i="15"/>
  <c r="BC163" i="15"/>
  <c r="AY435" i="15"/>
  <c r="AX435" i="15"/>
  <c r="AV345" i="15"/>
  <c r="AT345" i="15"/>
  <c r="AR298" i="15"/>
  <c r="AP298" i="15"/>
  <c r="BF229" i="15"/>
  <c r="BG229" i="15"/>
  <c r="AX242" i="15"/>
  <c r="AY242" i="15"/>
  <c r="AT81" i="15"/>
  <c r="AU81" i="15"/>
  <c r="AR413" i="15"/>
  <c r="AP413" i="15"/>
  <c r="AR335" i="15"/>
  <c r="AP335" i="15"/>
  <c r="BC228" i="15"/>
  <c r="BB228" i="15"/>
  <c r="AX450" i="15"/>
  <c r="AY450" i="15"/>
  <c r="AX134" i="15"/>
  <c r="AY134" i="15"/>
  <c r="BC358" i="15"/>
  <c r="AX254" i="15"/>
  <c r="AY254" i="15"/>
  <c r="AU86" i="15"/>
  <c r="AT86" i="15"/>
  <c r="BC425" i="15"/>
  <c r="BB425" i="15"/>
  <c r="AU72" i="15"/>
  <c r="AT72" i="15"/>
  <c r="BC407" i="15"/>
  <c r="AR340" i="15"/>
  <c r="AP340" i="15"/>
  <c r="AT383" i="15"/>
  <c r="AU383" i="15"/>
  <c r="AX391" i="15"/>
  <c r="AY391" i="15"/>
  <c r="BF288" i="15"/>
  <c r="BG288" i="15"/>
  <c r="AX293" i="15"/>
  <c r="AY293" i="15"/>
  <c r="AY271" i="15"/>
  <c r="BB164" i="15"/>
  <c r="BC164" i="15"/>
  <c r="AX161" i="15"/>
  <c r="AY161" i="15"/>
  <c r="BC327" i="15"/>
  <c r="AX129" i="15"/>
  <c r="AY129" i="15"/>
  <c r="AX245" i="15"/>
  <c r="AY245" i="15"/>
  <c r="BB427" i="15"/>
  <c r="BC427" i="15"/>
  <c r="AR306" i="15"/>
  <c r="AP306" i="15"/>
  <c r="BG213" i="15"/>
  <c r="AP66" i="15"/>
  <c r="AQ66" i="15"/>
  <c r="AX172" i="15"/>
  <c r="AY172" i="15"/>
  <c r="AR440" i="15"/>
  <c r="AP440" i="15"/>
  <c r="AR448" i="15"/>
  <c r="AP448" i="15"/>
  <c r="BG424" i="15"/>
  <c r="BG410" i="15"/>
  <c r="AX400" i="15"/>
  <c r="AY400" i="15"/>
  <c r="AR365" i="15"/>
  <c r="AP365" i="15"/>
  <c r="BG349" i="15"/>
  <c r="AT304" i="15"/>
  <c r="AU304" i="15"/>
  <c r="AR246" i="15"/>
  <c r="AP246" i="15"/>
  <c r="AY294" i="15"/>
  <c r="AX294" i="15"/>
  <c r="AR261" i="15"/>
  <c r="AP261" i="15"/>
  <c r="AR319" i="15"/>
  <c r="AP319" i="15"/>
  <c r="AX141" i="15"/>
  <c r="AY141" i="15"/>
  <c r="BC440" i="15"/>
  <c r="AY339" i="15"/>
  <c r="AX355" i="15"/>
  <c r="AY355" i="15"/>
  <c r="AX132" i="15"/>
  <c r="AY132" i="15"/>
  <c r="AR392" i="15"/>
  <c r="AP392" i="15"/>
  <c r="AY255" i="15"/>
  <c r="AX255" i="15"/>
  <c r="BF247" i="15"/>
  <c r="BG247" i="15"/>
  <c r="AU94" i="15"/>
  <c r="AT94" i="15"/>
  <c r="AU150" i="15"/>
  <c r="AT150" i="15"/>
  <c r="AU235" i="15"/>
  <c r="AT235" i="15"/>
  <c r="BC373" i="15"/>
  <c r="AU152" i="15"/>
  <c r="AT152" i="15"/>
  <c r="AY138" i="15"/>
  <c r="AX138" i="15"/>
  <c r="BF420" i="15"/>
  <c r="BG420" i="15"/>
  <c r="AR385" i="15"/>
  <c r="AP385" i="15"/>
  <c r="AT363" i="15"/>
  <c r="AU363" i="15"/>
  <c r="AU166" i="15"/>
  <c r="AT166" i="15"/>
  <c r="AP92" i="15"/>
  <c r="AQ92" i="15"/>
  <c r="AU90" i="15"/>
  <c r="AT90" i="15"/>
  <c r="AU148" i="15"/>
  <c r="AT148" i="15"/>
  <c r="AY370" i="15"/>
  <c r="AX370" i="15"/>
  <c r="AT399" i="15"/>
  <c r="AU399" i="15"/>
  <c r="AT269" i="15"/>
  <c r="AU269" i="15"/>
  <c r="AX133" i="15"/>
  <c r="AY133" i="15"/>
  <c r="BB216" i="15"/>
  <c r="BC216" i="15"/>
  <c r="AX79" i="15"/>
  <c r="AY79" i="15"/>
  <c r="AY286" i="15"/>
  <c r="AX286" i="15"/>
  <c r="BG300" i="15"/>
  <c r="AR422" i="15"/>
  <c r="AP422" i="15"/>
  <c r="AY200" i="15"/>
  <c r="AX200" i="15"/>
  <c r="BC261" i="15"/>
  <c r="AX128" i="15"/>
  <c r="AY128" i="15"/>
  <c r="BB59" i="15"/>
  <c r="BC59" i="15"/>
  <c r="AX297" i="15"/>
  <c r="AY297" i="15"/>
  <c r="AU104" i="15"/>
  <c r="AT104" i="15"/>
  <c r="AU40" i="15"/>
  <c r="AT40" i="15"/>
  <c r="BC403" i="15"/>
  <c r="BB403" i="15"/>
  <c r="AP115" i="15"/>
  <c r="AQ115" i="15"/>
  <c r="AP194" i="15"/>
  <c r="AQ194" i="15"/>
  <c r="AX127" i="15"/>
  <c r="AY127" i="15"/>
  <c r="AT338" i="15"/>
  <c r="AU338" i="15"/>
  <c r="AX226" i="15"/>
  <c r="AY226" i="15"/>
  <c r="AY264" i="15"/>
  <c r="AV444" i="15"/>
  <c r="AT444" i="15"/>
  <c r="AX409" i="15"/>
  <c r="AY409" i="15"/>
  <c r="AP88" i="15"/>
  <c r="AQ88" i="15"/>
  <c r="BC287" i="15"/>
  <c r="BB287" i="15"/>
  <c r="AR213" i="15"/>
  <c r="AP213" i="15"/>
  <c r="AX75" i="15"/>
  <c r="AY75" i="15"/>
  <c r="BF279" i="15"/>
  <c r="BG279" i="15"/>
  <c r="AX126" i="15"/>
  <c r="AY126" i="15"/>
  <c r="AY432" i="15"/>
  <c r="AX432" i="15"/>
  <c r="AY353" i="15"/>
  <c r="AX353" i="15"/>
  <c r="AU143" i="15"/>
  <c r="AT143" i="15"/>
  <c r="AX263" i="15"/>
  <c r="AY263" i="15"/>
  <c r="AY237" i="15" l="1"/>
  <c r="AX237" i="15"/>
  <c r="AS15" i="16"/>
  <c r="AO15" i="16"/>
  <c r="AS64" i="16"/>
  <c r="AO64" i="16"/>
  <c r="AU25" i="15"/>
  <c r="AT25" i="15"/>
  <c r="AT21" i="15"/>
  <c r="AU21" i="15"/>
  <c r="AL17" i="16"/>
  <c r="AS83" i="16"/>
  <c r="AO83" i="16"/>
  <c r="AN53" i="16"/>
  <c r="AJ53" i="16"/>
  <c r="AT29" i="15"/>
  <c r="AU29" i="15"/>
  <c r="AV219" i="15"/>
  <c r="AT219" i="15"/>
  <c r="BG77" i="16"/>
  <c r="BB29" i="16"/>
  <c r="AW35" i="16"/>
  <c r="AT35" i="16"/>
  <c r="AV35" i="16" s="1"/>
  <c r="BG62" i="16"/>
  <c r="AW61" i="16"/>
  <c r="AT61" i="16"/>
  <c r="AV61" i="16" s="1"/>
  <c r="BB14" i="16"/>
  <c r="AM51" i="16"/>
  <c r="AJ51" i="16"/>
  <c r="AL51" i="16" s="1"/>
  <c r="AN11" i="16"/>
  <c r="AJ11" i="16"/>
  <c r="AL11" i="16" s="1"/>
  <c r="AS62" i="16"/>
  <c r="AO62" i="16"/>
  <c r="AQ62" i="16" s="1"/>
  <c r="AN37" i="16"/>
  <c r="AJ37" i="16"/>
  <c r="AL37" i="16" s="1"/>
  <c r="AN69" i="16"/>
  <c r="AJ69" i="16"/>
  <c r="AL69" i="16" s="1"/>
  <c r="BM50" i="16"/>
  <c r="AY55" i="16"/>
  <c r="BB55" i="16"/>
  <c r="AN75" i="16"/>
  <c r="AJ75" i="16"/>
  <c r="AL75" i="16" s="1"/>
  <c r="BG81" i="16"/>
  <c r="BB38" i="16"/>
  <c r="AM44" i="16"/>
  <c r="AJ44" i="16"/>
  <c r="AL44" i="16" s="1"/>
  <c r="BB58" i="16"/>
  <c r="AN80" i="16"/>
  <c r="AJ80" i="16"/>
  <c r="AL80" i="16" s="1"/>
  <c r="AP19" i="16"/>
  <c r="AL19" i="16"/>
  <c r="BS67" i="16"/>
  <c r="AN28" i="16"/>
  <c r="AJ28" i="16"/>
  <c r="AL28" i="16" s="1"/>
  <c r="BB28" i="16"/>
  <c r="AS67" i="16"/>
  <c r="AO67" i="16"/>
  <c r="AQ67" i="16" s="1"/>
  <c r="AP53" i="16"/>
  <c r="AL53" i="16"/>
  <c r="BG22" i="16"/>
  <c r="BB65" i="16"/>
  <c r="BB33" i="16"/>
  <c r="AU83" i="16"/>
  <c r="AQ83" i="16"/>
  <c r="BB48" i="16"/>
  <c r="AN74" i="16"/>
  <c r="AJ74" i="16"/>
  <c r="AL74" i="16" s="1"/>
  <c r="BB26" i="16"/>
  <c r="BB59" i="16"/>
  <c r="BG72" i="16"/>
  <c r="AN46" i="16"/>
  <c r="AJ46" i="16"/>
  <c r="AL46" i="16" s="1"/>
  <c r="BB20" i="16"/>
  <c r="BM71" i="16"/>
  <c r="BG75" i="16"/>
  <c r="BS17" i="16"/>
  <c r="AL12" i="16"/>
  <c r="AP78" i="16"/>
  <c r="AL78" i="16"/>
  <c r="BG83" i="16"/>
  <c r="AU64" i="16"/>
  <c r="AQ64" i="16"/>
  <c r="AN14" i="16"/>
  <c r="AJ14" i="16"/>
  <c r="AL14" i="16" s="1"/>
  <c r="AN26" i="16"/>
  <c r="AJ26" i="16"/>
  <c r="AL26" i="16" s="1"/>
  <c r="BB73" i="16"/>
  <c r="AY73" i="16"/>
  <c r="AP15" i="16"/>
  <c r="AL15" i="16"/>
  <c r="AS50" i="16"/>
  <c r="AO50" i="16"/>
  <c r="AQ50" i="16" s="1"/>
  <c r="AS59" i="16"/>
  <c r="AO59" i="16"/>
  <c r="AQ59" i="16" s="1"/>
  <c r="AS76" i="16"/>
  <c r="AO76" i="16"/>
  <c r="AQ76" i="16" s="1"/>
  <c r="AS54" i="16"/>
  <c r="AO54" i="16"/>
  <c r="AQ54" i="16" s="1"/>
  <c r="AP73" i="16"/>
  <c r="AL73" i="16"/>
  <c r="AW34" i="16"/>
  <c r="AT34" i="16"/>
  <c r="AV34" i="16" s="1"/>
  <c r="AN52" i="16"/>
  <c r="AJ52" i="16"/>
  <c r="AL52" i="16" s="1"/>
  <c r="BB18" i="16"/>
  <c r="BG54" i="16"/>
  <c r="BS12" i="16"/>
  <c r="BB15" i="16"/>
  <c r="AN58" i="16"/>
  <c r="AJ58" i="16"/>
  <c r="AL58" i="16" s="1"/>
  <c r="BB82" i="16"/>
  <c r="AP55" i="16"/>
  <c r="AL55" i="16"/>
  <c r="BB80" i="16"/>
  <c r="BS25" i="16"/>
  <c r="BB39" i="16"/>
  <c r="AL25" i="16"/>
  <c r="BB53" i="16"/>
  <c r="BB30" i="16"/>
  <c r="AL21" i="16"/>
  <c r="AN22" i="16"/>
  <c r="AJ22" i="16"/>
  <c r="AL22" i="16" s="1"/>
  <c r="AS12" i="16"/>
  <c r="AO12" i="16"/>
  <c r="AQ12" i="16" s="1"/>
  <c r="AN38" i="16"/>
  <c r="AJ38" i="16"/>
  <c r="AL38" i="16" s="1"/>
  <c r="AS29" i="16"/>
  <c r="AO29" i="16"/>
  <c r="AQ29" i="16" s="1"/>
  <c r="BB42" i="16"/>
  <c r="AP27" i="16"/>
  <c r="AL27" i="16"/>
  <c r="BG24" i="16"/>
  <c r="AN77" i="16"/>
  <c r="AJ77" i="16"/>
  <c r="AL77" i="16" s="1"/>
  <c r="AY66" i="16"/>
  <c r="BA66" i="16" s="1"/>
  <c r="BB66" i="16"/>
  <c r="AS23" i="16"/>
  <c r="AO23" i="16"/>
  <c r="AQ23" i="16" s="1"/>
  <c r="BG64" i="16"/>
  <c r="BB47" i="16"/>
  <c r="BB74" i="16"/>
  <c r="BB21" i="16"/>
  <c r="AM57" i="16"/>
  <c r="AJ57" i="16"/>
  <c r="AL57" i="16" s="1"/>
  <c r="BB69" i="16"/>
  <c r="AM32" i="16"/>
  <c r="AJ32" i="16"/>
  <c r="AL32" i="16" s="1"/>
  <c r="BB46" i="16"/>
  <c r="AL76" i="16"/>
  <c r="BB37" i="16"/>
  <c r="AN42" i="16"/>
  <c r="AJ42" i="16"/>
  <c r="AL42" i="16" s="1"/>
  <c r="AN65" i="16"/>
  <c r="AJ65" i="16"/>
  <c r="AL65" i="16" s="1"/>
  <c r="AL23" i="16"/>
  <c r="AN39" i="16"/>
  <c r="AJ39" i="16"/>
  <c r="AL39" i="16" s="1"/>
  <c r="AS47" i="16"/>
  <c r="AO47" i="16"/>
  <c r="AQ47" i="16" s="1"/>
  <c r="AN48" i="16"/>
  <c r="AJ48" i="16"/>
  <c r="AL48" i="16" s="1"/>
  <c r="AN41" i="16"/>
  <c r="AJ41" i="16"/>
  <c r="AL41" i="16" s="1"/>
  <c r="AS33" i="16"/>
  <c r="AO33" i="16"/>
  <c r="AQ33" i="16" s="1"/>
  <c r="BG76" i="16"/>
  <c r="AN18" i="16"/>
  <c r="AJ18" i="16"/>
  <c r="AL18" i="16" s="1"/>
  <c r="AN24" i="16"/>
  <c r="AJ24" i="16"/>
  <c r="AL24" i="16" s="1"/>
  <c r="BB70" i="16"/>
  <c r="AN20" i="16"/>
  <c r="AJ20" i="16"/>
  <c r="AL20" i="16" s="1"/>
  <c r="AS82" i="16"/>
  <c r="AO82" i="16"/>
  <c r="AQ82" i="16" s="1"/>
  <c r="AS25" i="16"/>
  <c r="AO25" i="16"/>
  <c r="AQ25" i="16" s="1"/>
  <c r="AS81" i="16"/>
  <c r="AO81" i="16"/>
  <c r="AQ81" i="16" s="1"/>
  <c r="AN30" i="16"/>
  <c r="AJ30" i="16"/>
  <c r="AL30" i="16" s="1"/>
  <c r="AN72" i="16"/>
  <c r="AJ72" i="16"/>
  <c r="AL72" i="16" s="1"/>
  <c r="AS21" i="16"/>
  <c r="AO21" i="16"/>
  <c r="AQ21" i="16" s="1"/>
  <c r="BB41" i="16"/>
  <c r="BB11" i="16"/>
  <c r="AJ84" i="16"/>
  <c r="AL84" i="16" s="1"/>
  <c r="AM84" i="16"/>
  <c r="BB78" i="16"/>
  <c r="AY78" i="16"/>
  <c r="BB23" i="16"/>
  <c r="AT36" i="16"/>
  <c r="AV36" i="16" s="1"/>
  <c r="AW36" i="16"/>
  <c r="AS17" i="16"/>
  <c r="AO17" i="16"/>
  <c r="AQ17" i="16" s="1"/>
  <c r="BB52" i="16"/>
  <c r="AN70" i="16"/>
  <c r="AJ70" i="16"/>
  <c r="AL70" i="16" s="1"/>
  <c r="BB19" i="16"/>
  <c r="AY19" i="16"/>
  <c r="BB27" i="16"/>
  <c r="AY27" i="16"/>
  <c r="AN71" i="16"/>
  <c r="AJ71" i="16"/>
  <c r="AL71" i="16" s="1"/>
  <c r="BC263" i="15"/>
  <c r="BB263" i="15"/>
  <c r="BC126" i="15"/>
  <c r="BB126" i="15"/>
  <c r="BB409" i="15"/>
  <c r="BC409" i="15"/>
  <c r="AX338" i="15"/>
  <c r="AY338" i="15"/>
  <c r="AY269" i="15"/>
  <c r="AX269" i="15"/>
  <c r="BG373" i="15"/>
  <c r="BK247" i="15"/>
  <c r="BJ247" i="15"/>
  <c r="BC172" i="15"/>
  <c r="BB172" i="15"/>
  <c r="BG427" i="15"/>
  <c r="BF427" i="15"/>
  <c r="BB161" i="15"/>
  <c r="BC161" i="15"/>
  <c r="BJ288" i="15"/>
  <c r="BK288" i="15"/>
  <c r="BC254" i="15"/>
  <c r="BB254" i="15"/>
  <c r="BB242" i="15"/>
  <c r="BC242" i="15"/>
  <c r="BC277" i="15"/>
  <c r="BB277" i="15"/>
  <c r="BC106" i="15"/>
  <c r="BB106" i="15"/>
  <c r="BC222" i="15"/>
  <c r="BB222" i="15"/>
  <c r="BC218" i="15"/>
  <c r="BB218" i="15"/>
  <c r="BG380" i="15"/>
  <c r="BF380" i="15"/>
  <c r="AY252" i="15"/>
  <c r="AX252" i="15"/>
  <c r="AX34" i="15"/>
  <c r="AY34" i="15"/>
  <c r="BB215" i="15"/>
  <c r="BC215" i="15"/>
  <c r="AT49" i="15"/>
  <c r="AU49" i="15"/>
  <c r="BG322" i="15"/>
  <c r="BF322" i="15"/>
  <c r="AU393" i="15"/>
  <c r="AT393" i="15"/>
  <c r="BB61" i="15"/>
  <c r="BC61" i="15"/>
  <c r="AY217" i="15"/>
  <c r="AX217" i="15"/>
  <c r="BG282" i="15"/>
  <c r="BF282" i="15"/>
  <c r="AX368" i="15"/>
  <c r="AY368" i="15"/>
  <c r="BC203" i="15"/>
  <c r="BB203" i="15"/>
  <c r="BC96" i="15"/>
  <c r="BB96" i="15"/>
  <c r="AU80" i="15"/>
  <c r="AT80" i="15"/>
  <c r="BG352" i="15"/>
  <c r="BF352" i="15"/>
  <c r="BC325" i="15"/>
  <c r="BB325" i="15"/>
  <c r="AY135" i="15"/>
  <c r="AX135" i="15"/>
  <c r="AU122" i="15"/>
  <c r="AT122" i="15"/>
  <c r="AU169" i="15"/>
  <c r="AT169" i="15"/>
  <c r="BK319" i="15"/>
  <c r="BC434" i="15"/>
  <c r="BB434" i="15"/>
  <c r="AU185" i="15"/>
  <c r="AT185" i="15"/>
  <c r="AU201" i="15"/>
  <c r="AT201" i="15"/>
  <c r="BJ221" i="15"/>
  <c r="BK221" i="15"/>
  <c r="BC74" i="15"/>
  <c r="BB74" i="15"/>
  <c r="AT57" i="15"/>
  <c r="AU57" i="15"/>
  <c r="BG334" i="15"/>
  <c r="BF334" i="15"/>
  <c r="BC205" i="15"/>
  <c r="BB205" i="15"/>
  <c r="BG366" i="15"/>
  <c r="BG193" i="15"/>
  <c r="BF193" i="15"/>
  <c r="BG231" i="15"/>
  <c r="BF231" i="15"/>
  <c r="BC445" i="15"/>
  <c r="BB445" i="15"/>
  <c r="BC353" i="15"/>
  <c r="BB353" i="15"/>
  <c r="BF287" i="15"/>
  <c r="BG287" i="15"/>
  <c r="AY104" i="15"/>
  <c r="AX104" i="15"/>
  <c r="AV422" i="15"/>
  <c r="AT422" i="15"/>
  <c r="AX90" i="15"/>
  <c r="AY90" i="15"/>
  <c r="AV385" i="15"/>
  <c r="AT385" i="15"/>
  <c r="AX150" i="15"/>
  <c r="AY150" i="15"/>
  <c r="BG440" i="15"/>
  <c r="BB294" i="15"/>
  <c r="BC294" i="15"/>
  <c r="AV448" i="15"/>
  <c r="AT448" i="15"/>
  <c r="BC271" i="15"/>
  <c r="BG407" i="15"/>
  <c r="BF228" i="15"/>
  <c r="BG228" i="15"/>
  <c r="AV298" i="15"/>
  <c r="AT298" i="15"/>
  <c r="AV343" i="15"/>
  <c r="AT343" i="15"/>
  <c r="AX167" i="15"/>
  <c r="AY167" i="15"/>
  <c r="AV300" i="15"/>
  <c r="AT300" i="15"/>
  <c r="BC344" i="15"/>
  <c r="BB344" i="15"/>
  <c r="BB48" i="15"/>
  <c r="BC48" i="15"/>
  <c r="AX372" i="15"/>
  <c r="AY372" i="15"/>
  <c r="AX50" i="15"/>
  <c r="AY50" i="15"/>
  <c r="BC413" i="15"/>
  <c r="BC448" i="15"/>
  <c r="AX85" i="15"/>
  <c r="AY85" i="15"/>
  <c r="BC13" i="15"/>
  <c r="BB13" i="15"/>
  <c r="BG381" i="15"/>
  <c r="BC394" i="15"/>
  <c r="BB394" i="15"/>
  <c r="BC451" i="15"/>
  <c r="BC343" i="15"/>
  <c r="BC324" i="15"/>
  <c r="BB324" i="15"/>
  <c r="BC257" i="15"/>
  <c r="BB257" i="15"/>
  <c r="BG416" i="15"/>
  <c r="BF416" i="15"/>
  <c r="BB17" i="15"/>
  <c r="BC17" i="15"/>
  <c r="BB44" i="15"/>
  <c r="BC44" i="15"/>
  <c r="BC273" i="15"/>
  <c r="BB273" i="15"/>
  <c r="AT53" i="15"/>
  <c r="AU53" i="15"/>
  <c r="BB417" i="15"/>
  <c r="BC417" i="15"/>
  <c r="AY27" i="15"/>
  <c r="AX27" i="15"/>
  <c r="BC452" i="15"/>
  <c r="BB452" i="15"/>
  <c r="AV433" i="15"/>
  <c r="AT433" i="15"/>
  <c r="AV367" i="15"/>
  <c r="AT367" i="15"/>
  <c r="BC438" i="15"/>
  <c r="BF46" i="15"/>
  <c r="BG46" i="15"/>
  <c r="AZ381" i="15"/>
  <c r="AX381" i="15"/>
  <c r="AV362" i="15"/>
  <c r="AT362" i="15"/>
  <c r="AV339" i="15"/>
  <c r="AT339" i="15"/>
  <c r="AX68" i="15"/>
  <c r="AY68" i="15"/>
  <c r="AV251" i="15"/>
  <c r="AT251" i="15"/>
  <c r="AZ312" i="15"/>
  <c r="AX312" i="15"/>
  <c r="AV268" i="15"/>
  <c r="AT268" i="15"/>
  <c r="AZ296" i="15"/>
  <c r="AX296" i="15"/>
  <c r="BC365" i="15"/>
  <c r="AV407" i="15"/>
  <c r="AT407" i="15"/>
  <c r="BB162" i="15"/>
  <c r="BC162" i="15"/>
  <c r="AV376" i="15"/>
  <c r="AT376" i="15"/>
  <c r="AY30" i="15"/>
  <c r="AX30" i="15"/>
  <c r="AV357" i="15"/>
  <c r="AT357" i="15"/>
  <c r="BC386" i="15"/>
  <c r="BG14" i="15"/>
  <c r="BF14" i="15"/>
  <c r="BC419" i="15"/>
  <c r="BB419" i="15"/>
  <c r="AY377" i="15"/>
  <c r="AX377" i="15"/>
  <c r="BB390" i="15"/>
  <c r="BC390" i="15"/>
  <c r="BC307" i="15"/>
  <c r="BB307" i="15"/>
  <c r="BK279" i="15"/>
  <c r="BJ279" i="15"/>
  <c r="AT88" i="15"/>
  <c r="AU88" i="15"/>
  <c r="BC226" i="15"/>
  <c r="BB226" i="15"/>
  <c r="BC127" i="15"/>
  <c r="BB127" i="15"/>
  <c r="AU115" i="15"/>
  <c r="AT115" i="15"/>
  <c r="BC297" i="15"/>
  <c r="BB297" i="15"/>
  <c r="BC128" i="15"/>
  <c r="BB128" i="15"/>
  <c r="BB79" i="15"/>
  <c r="BC79" i="15"/>
  <c r="BC133" i="15"/>
  <c r="BB133" i="15"/>
  <c r="AX399" i="15"/>
  <c r="AY399" i="15"/>
  <c r="AT92" i="15"/>
  <c r="AU92" i="15"/>
  <c r="AY363" i="15"/>
  <c r="AX363" i="15"/>
  <c r="BJ420" i="15"/>
  <c r="BK420" i="15"/>
  <c r="BC132" i="15"/>
  <c r="BB132" i="15"/>
  <c r="BB141" i="15"/>
  <c r="BC141" i="15"/>
  <c r="BB400" i="15"/>
  <c r="BC400" i="15"/>
  <c r="BK424" i="15"/>
  <c r="AU66" i="15"/>
  <c r="AT66" i="15"/>
  <c r="BC245" i="15"/>
  <c r="BB245" i="15"/>
  <c r="BG164" i="15"/>
  <c r="BF164" i="15"/>
  <c r="BC293" i="15"/>
  <c r="BB293" i="15"/>
  <c r="BC391" i="15"/>
  <c r="BB391" i="15"/>
  <c r="BC450" i="15"/>
  <c r="BB450" i="15"/>
  <c r="AY81" i="15"/>
  <c r="AX81" i="15"/>
  <c r="BJ229" i="15"/>
  <c r="BK229" i="15"/>
  <c r="BG163" i="15"/>
  <c r="BF163" i="15"/>
  <c r="AY244" i="15"/>
  <c r="AX244" i="15"/>
  <c r="AX412" i="15"/>
  <c r="AY412" i="15"/>
  <c r="BC125" i="15"/>
  <c r="BB125" i="15"/>
  <c r="BK239" i="15"/>
  <c r="BJ239" i="15"/>
  <c r="BK220" i="15"/>
  <c r="BG51" i="15"/>
  <c r="BF51" i="15"/>
  <c r="AT198" i="15"/>
  <c r="AU198" i="15"/>
  <c r="BF224" i="15"/>
  <c r="BG224" i="15"/>
  <c r="BB305" i="15"/>
  <c r="BC305" i="15"/>
  <c r="BC301" i="15"/>
  <c r="BB301" i="15"/>
  <c r="BC379" i="15"/>
  <c r="BB379" i="15"/>
  <c r="BB97" i="15"/>
  <c r="BC97" i="15"/>
  <c r="BC285" i="15"/>
  <c r="BB285" i="15"/>
  <c r="BC214" i="15"/>
  <c r="BB214" i="15"/>
  <c r="BC131" i="15"/>
  <c r="BB131" i="15"/>
  <c r="BB52" i="15"/>
  <c r="BC52" i="15"/>
  <c r="AU108" i="15"/>
  <c r="AT108" i="15"/>
  <c r="BC199" i="15"/>
  <c r="BB199" i="15"/>
  <c r="AY292" i="15"/>
  <c r="AX292" i="15"/>
  <c r="AY77" i="15"/>
  <c r="AX77" i="15"/>
  <c r="BG290" i="15"/>
  <c r="BF290" i="15"/>
  <c r="BC130" i="15"/>
  <c r="BB130" i="15"/>
  <c r="AX408" i="15"/>
  <c r="AY408" i="15"/>
  <c r="BC241" i="15"/>
  <c r="BB241" i="15"/>
  <c r="BC204" i="15"/>
  <c r="BB204" i="15"/>
  <c r="AU87" i="15"/>
  <c r="AT87" i="15"/>
  <c r="BK272" i="15"/>
  <c r="BJ272" i="15"/>
  <c r="BG326" i="15"/>
  <c r="BF326" i="15"/>
  <c r="AY233" i="15"/>
  <c r="AX233" i="15"/>
  <c r="BC78" i="15"/>
  <c r="BB78" i="15"/>
  <c r="AU123" i="15"/>
  <c r="AT123" i="15"/>
  <c r="BF406" i="15"/>
  <c r="BG406" i="15"/>
  <c r="AU256" i="15"/>
  <c r="AT256" i="15"/>
  <c r="BC230" i="15"/>
  <c r="BB230" i="15"/>
  <c r="BK411" i="15"/>
  <c r="AY195" i="15"/>
  <c r="AX195" i="15"/>
  <c r="BG356" i="15"/>
  <c r="BF356" i="15"/>
  <c r="AX308" i="15"/>
  <c r="AY308" i="15"/>
  <c r="BC253" i="15"/>
  <c r="BB253" i="15"/>
  <c r="AX54" i="15"/>
  <c r="AY54" i="15"/>
  <c r="BC281" i="15"/>
  <c r="BB281" i="15"/>
  <c r="BG160" i="15"/>
  <c r="BF160" i="15"/>
  <c r="BC342" i="15"/>
  <c r="BB342" i="15"/>
  <c r="BC441" i="15"/>
  <c r="BB441" i="15"/>
  <c r="BB137" i="15"/>
  <c r="BC137" i="15"/>
  <c r="BC395" i="15"/>
  <c r="BB395" i="15"/>
  <c r="BC234" i="15"/>
  <c r="BB234" i="15"/>
  <c r="AT70" i="15"/>
  <c r="AU70" i="15"/>
  <c r="BG446" i="15"/>
  <c r="BF446" i="15"/>
  <c r="AU183" i="15"/>
  <c r="AT183" i="15"/>
  <c r="AY99" i="15"/>
  <c r="AX99" i="15"/>
  <c r="BC82" i="15"/>
  <c r="BB82" i="15"/>
  <c r="BG347" i="15"/>
  <c r="BF347" i="15"/>
  <c r="AX350" i="15"/>
  <c r="AY350" i="15"/>
  <c r="BB145" i="15"/>
  <c r="BC145" i="15"/>
  <c r="BC196" i="15"/>
  <c r="BB196" i="15"/>
  <c r="BK265" i="15"/>
  <c r="BJ265" i="15"/>
  <c r="BC385" i="15"/>
  <c r="BF283" i="15"/>
  <c r="BG283" i="15"/>
  <c r="BB369" i="15"/>
  <c r="BC369" i="15"/>
  <c r="BK428" i="15"/>
  <c r="BJ428" i="15"/>
  <c r="BB107" i="15"/>
  <c r="BC107" i="15"/>
  <c r="AT102" i="15"/>
  <c r="AU102" i="15"/>
  <c r="BK444" i="15"/>
  <c r="BG423" i="15"/>
  <c r="BF423" i="15"/>
  <c r="AU112" i="15"/>
  <c r="AT112" i="15"/>
  <c r="AU101" i="15"/>
  <c r="AT101" i="15"/>
  <c r="BC249" i="15"/>
  <c r="BB249" i="15"/>
  <c r="AY276" i="15"/>
  <c r="AX276" i="15"/>
  <c r="AU76" i="15"/>
  <c r="AT76" i="15"/>
  <c r="BG330" i="15"/>
  <c r="BF330" i="15"/>
  <c r="AU91" i="15"/>
  <c r="AT91" i="15"/>
  <c r="AY284" i="15"/>
  <c r="AX284" i="15"/>
  <c r="BB75" i="15"/>
  <c r="BC75" i="15"/>
  <c r="AU194" i="15"/>
  <c r="AT194" i="15"/>
  <c r="BG59" i="15"/>
  <c r="BF59" i="15"/>
  <c r="BF216" i="15"/>
  <c r="BG216" i="15"/>
  <c r="BC355" i="15"/>
  <c r="BB355" i="15"/>
  <c r="AX304" i="15"/>
  <c r="AY304" i="15"/>
  <c r="BK410" i="15"/>
  <c r="BK213" i="15"/>
  <c r="BC129" i="15"/>
  <c r="BB129" i="15"/>
  <c r="AX383" i="15"/>
  <c r="AY383" i="15"/>
  <c r="BC134" i="15"/>
  <c r="BB134" i="15"/>
  <c r="BC364" i="15"/>
  <c r="BB364" i="15"/>
  <c r="BC333" i="15"/>
  <c r="BB333" i="15"/>
  <c r="BB250" i="15"/>
  <c r="BC250" i="15"/>
  <c r="BB111" i="15"/>
  <c r="BC111" i="15"/>
  <c r="BB267" i="15"/>
  <c r="BC267" i="15"/>
  <c r="BC155" i="15"/>
  <c r="BB155" i="15"/>
  <c r="AY262" i="15"/>
  <c r="AX262" i="15"/>
  <c r="AU179" i="15"/>
  <c r="AT179" i="15"/>
  <c r="BC270" i="15"/>
  <c r="BB270" i="15"/>
  <c r="BC430" i="15"/>
  <c r="BB430" i="15"/>
  <c r="BG384" i="15"/>
  <c r="BF384" i="15"/>
  <c r="BG55" i="15"/>
  <c r="BF55" i="15"/>
  <c r="AU98" i="15"/>
  <c r="AT98" i="15"/>
  <c r="BB361" i="15"/>
  <c r="BC361" i="15"/>
  <c r="AU182" i="15"/>
  <c r="AT182" i="15"/>
  <c r="AU180" i="15"/>
  <c r="AT180" i="15"/>
  <c r="AU295" i="15"/>
  <c r="AT295" i="15"/>
  <c r="BC426" i="15"/>
  <c r="BB426" i="15"/>
  <c r="BC289" i="15"/>
  <c r="BB289" i="15"/>
  <c r="BG431" i="15"/>
  <c r="BF431" i="15"/>
  <c r="AU414" i="15"/>
  <c r="AT414" i="15"/>
  <c r="BF232" i="15"/>
  <c r="BG232" i="15"/>
  <c r="BC346" i="15"/>
  <c r="BB346" i="15"/>
  <c r="BC404" i="15"/>
  <c r="BB404" i="15"/>
  <c r="BB313" i="15"/>
  <c r="BC313" i="15"/>
  <c r="BC387" i="15"/>
  <c r="BB387" i="15"/>
  <c r="BF275" i="15"/>
  <c r="BG275" i="15"/>
  <c r="BC329" i="15"/>
  <c r="BB329" i="15"/>
  <c r="BB83" i="15"/>
  <c r="BC83" i="15"/>
  <c r="BC154" i="15"/>
  <c r="BB154" i="15"/>
  <c r="AT67" i="15"/>
  <c r="AU67" i="15"/>
  <c r="AY113" i="15"/>
  <c r="AX113" i="15"/>
  <c r="AY158" i="15"/>
  <c r="AX158" i="15"/>
  <c r="AU170" i="15"/>
  <c r="AT170" i="15"/>
  <c r="AY225" i="15"/>
  <c r="AX225" i="15"/>
  <c r="BG223" i="15"/>
  <c r="BF223" i="15"/>
  <c r="BC264" i="15"/>
  <c r="BF403" i="15"/>
  <c r="BG403" i="15"/>
  <c r="BG261" i="15"/>
  <c r="BB286" i="15"/>
  <c r="BC286" i="15"/>
  <c r="BC370" i="15"/>
  <c r="BB370" i="15"/>
  <c r="AX166" i="15"/>
  <c r="AY166" i="15"/>
  <c r="BB138" i="15"/>
  <c r="BC138" i="15"/>
  <c r="AV392" i="15"/>
  <c r="AT392" i="15"/>
  <c r="AV319" i="15"/>
  <c r="AT319" i="15"/>
  <c r="AV365" i="15"/>
  <c r="AT365" i="15"/>
  <c r="BG425" i="15"/>
  <c r="BF425" i="15"/>
  <c r="AV413" i="15"/>
  <c r="AT413" i="15"/>
  <c r="BB435" i="15"/>
  <c r="BC435" i="15"/>
  <c r="AV442" i="15"/>
  <c r="AT442" i="15"/>
  <c r="AX71" i="15"/>
  <c r="AY71" i="15"/>
  <c r="BB396" i="15"/>
  <c r="BC396" i="15"/>
  <c r="BG367" i="15"/>
  <c r="AV405" i="15"/>
  <c r="AT405" i="15"/>
  <c r="BC357" i="15"/>
  <c r="AV354" i="15"/>
  <c r="AT354" i="15"/>
  <c r="BC402" i="15"/>
  <c r="BB144" i="15"/>
  <c r="BC144" i="15"/>
  <c r="AV402" i="15"/>
  <c r="AT402" i="15"/>
  <c r="BB28" i="15"/>
  <c r="BC28" i="15"/>
  <c r="AX16" i="15"/>
  <c r="AY16" i="15"/>
  <c r="BC449" i="15"/>
  <c r="BB449" i="15"/>
  <c r="AX359" i="15"/>
  <c r="AY359" i="15"/>
  <c r="BF348" i="15"/>
  <c r="BG348" i="15"/>
  <c r="BB20" i="15"/>
  <c r="BC20" i="15"/>
  <c r="BC259" i="15"/>
  <c r="AY41" i="15"/>
  <c r="AX41" i="15"/>
  <c r="BC415" i="15"/>
  <c r="BB415" i="15"/>
  <c r="BC298" i="15"/>
  <c r="AY310" i="15"/>
  <c r="AX310" i="15"/>
  <c r="BC248" i="15"/>
  <c r="BB248" i="15"/>
  <c r="AY22" i="15"/>
  <c r="AX22" i="15"/>
  <c r="BB418" i="15"/>
  <c r="BC418" i="15"/>
  <c r="BB140" i="15"/>
  <c r="BC140" i="15"/>
  <c r="BB388" i="15"/>
  <c r="BC388" i="15"/>
  <c r="BF236" i="15"/>
  <c r="BG236" i="15"/>
  <c r="BB227" i="15"/>
  <c r="BC227" i="15"/>
  <c r="AV264" i="15"/>
  <c r="AT264" i="15"/>
  <c r="AX149" i="15"/>
  <c r="AY149" i="15"/>
  <c r="BB278" i="15"/>
  <c r="BC278" i="15"/>
  <c r="AV451" i="15"/>
  <c r="AT451" i="15"/>
  <c r="BB447" i="15"/>
  <c r="BC447" i="15"/>
  <c r="AX176" i="15"/>
  <c r="AY176" i="15"/>
  <c r="AV398" i="15"/>
  <c r="AT398" i="15"/>
  <c r="BC306" i="15"/>
  <c r="AX58" i="15"/>
  <c r="AY58" i="15"/>
  <c r="AZ260" i="15"/>
  <c r="AX260" i="15"/>
  <c r="AX351" i="15"/>
  <c r="AY351" i="15"/>
  <c r="BC422" i="15"/>
  <c r="AV438" i="15"/>
  <c r="AT438" i="15"/>
  <c r="AY139" i="15"/>
  <c r="AX139" i="15"/>
  <c r="BC219" i="15"/>
  <c r="BC392" i="15"/>
  <c r="BC376" i="15"/>
  <c r="AY143" i="15"/>
  <c r="AX143" i="15"/>
  <c r="BC432" i="15"/>
  <c r="BB432" i="15"/>
  <c r="AV213" i="15"/>
  <c r="AT213" i="15"/>
  <c r="AZ444" i="15"/>
  <c r="AX444" i="15"/>
  <c r="AY40" i="15"/>
  <c r="AX40" i="15"/>
  <c r="BB200" i="15"/>
  <c r="BC200" i="15"/>
  <c r="BK300" i="15"/>
  <c r="AX148" i="15"/>
  <c r="AY148" i="15"/>
  <c r="AX152" i="15"/>
  <c r="AY152" i="15"/>
  <c r="AY235" i="15"/>
  <c r="AX235" i="15"/>
  <c r="AX94" i="15"/>
  <c r="AY94" i="15"/>
  <c r="BB255" i="15"/>
  <c r="BC255" i="15"/>
  <c r="BC339" i="15"/>
  <c r="AV261" i="15"/>
  <c r="AT261" i="15"/>
  <c r="AV246" i="15"/>
  <c r="AT246" i="15"/>
  <c r="BK349" i="15"/>
  <c r="AV440" i="15"/>
  <c r="AT440" i="15"/>
  <c r="AV306" i="15"/>
  <c r="AT306" i="15"/>
  <c r="BG327" i="15"/>
  <c r="AV340" i="15"/>
  <c r="AT340" i="15"/>
  <c r="AX72" i="15"/>
  <c r="AY72" i="15"/>
  <c r="AY86" i="15"/>
  <c r="AX86" i="15"/>
  <c r="BG358" i="15"/>
  <c r="AV335" i="15"/>
  <c r="AT335" i="15"/>
  <c r="AZ345" i="15"/>
  <c r="AX345" i="15"/>
  <c r="AX156" i="15"/>
  <c r="AY156" i="15"/>
  <c r="AY37" i="15"/>
  <c r="AX37" i="15"/>
  <c r="AZ299" i="15"/>
  <c r="AX299" i="15"/>
  <c r="AX153" i="15"/>
  <c r="AY153" i="15"/>
  <c r="AZ366" i="15"/>
  <c r="AX366" i="15"/>
  <c r="BC246" i="15"/>
  <c r="AZ410" i="15"/>
  <c r="AX410" i="15"/>
  <c r="BB142" i="15"/>
  <c r="BC142" i="15"/>
  <c r="BB56" i="15"/>
  <c r="BC56" i="15"/>
  <c r="BC340" i="15"/>
  <c r="AV373" i="15"/>
  <c r="AT373" i="15"/>
  <c r="AX103" i="15"/>
  <c r="AY103" i="15"/>
  <c r="AV436" i="15"/>
  <c r="AT436" i="15"/>
  <c r="AX177" i="15"/>
  <c r="AY177" i="15"/>
  <c r="AX64" i="15"/>
  <c r="AY64" i="15"/>
  <c r="BC436" i="15"/>
  <c r="AV309" i="15"/>
  <c r="AT309" i="15"/>
  <c r="BG268" i="15"/>
  <c r="AV389" i="15"/>
  <c r="AT389" i="15"/>
  <c r="AV331" i="15"/>
  <c r="AT331" i="15"/>
  <c r="AY291" i="15"/>
  <c r="AX291" i="15"/>
  <c r="AY62" i="15"/>
  <c r="AX62" i="15"/>
  <c r="AT146" i="15"/>
  <c r="AU146" i="15"/>
  <c r="AX38" i="15"/>
  <c r="AY38" i="15"/>
  <c r="BG258" i="15"/>
  <c r="BF258" i="15"/>
  <c r="AX23" i="15"/>
  <c r="AY23" i="15"/>
  <c r="BC32" i="15"/>
  <c r="BB32" i="15"/>
  <c r="BG312" i="15"/>
  <c r="BB401" i="15"/>
  <c r="BC401" i="15"/>
  <c r="AU173" i="15"/>
  <c r="AT173" i="15"/>
  <c r="BG33" i="15"/>
  <c r="BF33" i="15"/>
  <c r="BC280" i="15"/>
  <c r="BB280" i="15"/>
  <c r="BC341" i="15"/>
  <c r="BB341" i="15"/>
  <c r="BC371" i="15"/>
  <c r="BC336" i="15"/>
  <c r="BB336" i="15"/>
  <c r="BG299" i="15"/>
  <c r="BB24" i="15"/>
  <c r="BC24" i="15"/>
  <c r="AX31" i="15"/>
  <c r="AY31" i="15"/>
  <c r="BC332" i="15"/>
  <c r="BB332" i="15"/>
  <c r="BG397" i="15"/>
  <c r="BC405" i="15"/>
  <c r="BB42" i="15"/>
  <c r="BC42" i="15"/>
  <c r="BC437" i="15"/>
  <c r="BB437" i="15"/>
  <c r="BG18" i="15"/>
  <c r="BF18" i="15"/>
  <c r="AU171" i="15"/>
  <c r="AT171" i="15"/>
  <c r="BG375" i="15"/>
  <c r="BF375" i="15"/>
  <c r="BC442" i="15"/>
  <c r="BC433" i="15"/>
  <c r="BC398" i="15"/>
  <c r="AY35" i="15"/>
  <c r="AX35" i="15"/>
  <c r="AV358" i="15"/>
  <c r="AT358" i="15"/>
  <c r="BG243" i="15"/>
  <c r="BG429" i="15"/>
  <c r="BF429" i="15"/>
  <c r="AV243" i="15"/>
  <c r="AT243" i="15"/>
  <c r="AV382" i="15"/>
  <c r="AT382" i="15"/>
  <c r="BF378" i="15"/>
  <c r="BG378" i="15"/>
  <c r="BK382" i="15"/>
  <c r="AV259" i="15"/>
  <c r="AT259" i="15"/>
  <c r="BC309" i="15"/>
  <c r="AV411" i="15"/>
  <c r="AT411" i="15"/>
  <c r="BC323" i="15"/>
  <c r="AX151" i="15"/>
  <c r="AY151" i="15"/>
  <c r="BG345" i="15"/>
  <c r="AV323" i="15"/>
  <c r="AT323" i="15"/>
  <c r="BC45" i="15"/>
  <c r="BB45" i="15"/>
  <c r="AV327" i="15"/>
  <c r="AT327" i="15"/>
  <c r="AV371" i="15"/>
  <c r="AT371" i="15"/>
  <c r="AZ397" i="15"/>
  <c r="AX397" i="15"/>
  <c r="AX89" i="15"/>
  <c r="AY89" i="15"/>
  <c r="AV271" i="15"/>
  <c r="AT271" i="15"/>
  <c r="AY15" i="15"/>
  <c r="AX15" i="15"/>
  <c r="AY26" i="15"/>
  <c r="AX26" i="15"/>
  <c r="AY65" i="15"/>
  <c r="AX65" i="15"/>
  <c r="BC389" i="15"/>
  <c r="AV424" i="15"/>
  <c r="AT424" i="15"/>
  <c r="AX93" i="15"/>
  <c r="AY93" i="15"/>
  <c r="BC362" i="15"/>
  <c r="AV220" i="15"/>
  <c r="AT220" i="15"/>
  <c r="AX175" i="15"/>
  <c r="AY175" i="15"/>
  <c r="BG331" i="15"/>
  <c r="AY302" i="15"/>
  <c r="AX302" i="15"/>
  <c r="BC335" i="15"/>
  <c r="BG251" i="15"/>
  <c r="AV386" i="15"/>
  <c r="AT386" i="15"/>
  <c r="BG296" i="15"/>
  <c r="AV349" i="15"/>
  <c r="AT349" i="15"/>
  <c r="BC328" i="15"/>
  <c r="BB328" i="15"/>
  <c r="BG260" i="15"/>
  <c r="BC354" i="15"/>
  <c r="BC240" i="15"/>
  <c r="BB240" i="15"/>
  <c r="BB337" i="15"/>
  <c r="BC337" i="15"/>
  <c r="BB360" i="15"/>
  <c r="BC360" i="15"/>
  <c r="AY443" i="15"/>
  <c r="AX443" i="15"/>
  <c r="AX439" i="15"/>
  <c r="AY439" i="15"/>
  <c r="BC453" i="15"/>
  <c r="BB453" i="15"/>
  <c r="AX83" i="16" l="1"/>
  <c r="AT83" i="16"/>
  <c r="AX21" i="15"/>
  <c r="AY21" i="15"/>
  <c r="AY25" i="15"/>
  <c r="AX25" i="15"/>
  <c r="AZ219" i="15"/>
  <c r="AX219" i="15"/>
  <c r="AX29" i="15"/>
  <c r="AY29" i="15"/>
  <c r="AX64" i="16"/>
  <c r="AT64" i="16"/>
  <c r="AV64" i="16" s="1"/>
  <c r="AX15" i="16"/>
  <c r="AT15" i="16"/>
  <c r="AS53" i="16"/>
  <c r="AO53" i="16"/>
  <c r="BC237" i="15"/>
  <c r="BB237" i="15"/>
  <c r="AR84" i="16"/>
  <c r="AO84" i="16"/>
  <c r="AQ84" i="16" s="1"/>
  <c r="BG42" i="16"/>
  <c r="BG39" i="16"/>
  <c r="BG15" i="16"/>
  <c r="AX59" i="16"/>
  <c r="AT59" i="16"/>
  <c r="AV59" i="16" s="1"/>
  <c r="BG59" i="16"/>
  <c r="AS28" i="16"/>
  <c r="AO28" i="16"/>
  <c r="AQ28" i="16" s="1"/>
  <c r="BG14" i="16"/>
  <c r="BD27" i="16"/>
  <c r="BG27" i="16"/>
  <c r="AS70" i="16"/>
  <c r="AO70" i="16"/>
  <c r="AQ70" i="16" s="1"/>
  <c r="AX17" i="16"/>
  <c r="AT17" i="16"/>
  <c r="AV17" i="16" s="1"/>
  <c r="BG23" i="16"/>
  <c r="BG41" i="16"/>
  <c r="AS72" i="16"/>
  <c r="AO72" i="16"/>
  <c r="AQ72" i="16" s="1"/>
  <c r="AX81" i="16"/>
  <c r="AT81" i="16"/>
  <c r="AV81" i="16" s="1"/>
  <c r="AX82" i="16"/>
  <c r="AT82" i="16"/>
  <c r="AV82" i="16" s="1"/>
  <c r="BG70" i="16"/>
  <c r="AS18" i="16"/>
  <c r="AO18" i="16"/>
  <c r="AQ18" i="16" s="1"/>
  <c r="AX33" i="16"/>
  <c r="AT33" i="16"/>
  <c r="AV33" i="16" s="1"/>
  <c r="AS48" i="16"/>
  <c r="AO48" i="16"/>
  <c r="AQ48" i="16" s="1"/>
  <c r="AS39" i="16"/>
  <c r="AO39" i="16"/>
  <c r="AQ39" i="16" s="1"/>
  <c r="AS65" i="16"/>
  <c r="AO65" i="16"/>
  <c r="AQ65" i="16" s="1"/>
  <c r="BG21" i="16"/>
  <c r="BG47" i="16"/>
  <c r="AX23" i="16"/>
  <c r="AT23" i="16"/>
  <c r="AV23" i="16" s="1"/>
  <c r="AS77" i="16"/>
  <c r="AO77" i="16"/>
  <c r="AQ77" i="16" s="1"/>
  <c r="AS38" i="16"/>
  <c r="AO38" i="16"/>
  <c r="AQ38" i="16" s="1"/>
  <c r="AS22" i="16"/>
  <c r="AO22" i="16"/>
  <c r="AQ22" i="16" s="1"/>
  <c r="BG53" i="16"/>
  <c r="BG80" i="16"/>
  <c r="BM54" i="16"/>
  <c r="AS52" i="16"/>
  <c r="AO52" i="16"/>
  <c r="AQ52" i="16" s="1"/>
  <c r="AS26" i="16"/>
  <c r="AO26" i="16"/>
  <c r="AQ26" i="16" s="1"/>
  <c r="AZ64" i="16"/>
  <c r="AU78" i="16"/>
  <c r="AQ78" i="16"/>
  <c r="BM75" i="16"/>
  <c r="AS46" i="16"/>
  <c r="AO46" i="16"/>
  <c r="AQ46" i="16" s="1"/>
  <c r="AS74" i="16"/>
  <c r="AO74" i="16"/>
  <c r="AQ74" i="16" s="1"/>
  <c r="AZ83" i="16"/>
  <c r="AV83" i="16"/>
  <c r="AU53" i="16"/>
  <c r="AQ53" i="16"/>
  <c r="BG28" i="16"/>
  <c r="BG55" i="16"/>
  <c r="BD55" i="16"/>
  <c r="AS11" i="16"/>
  <c r="AO11" i="16"/>
  <c r="AQ11" i="16" s="1"/>
  <c r="BG29" i="16"/>
  <c r="BG69" i="16"/>
  <c r="BG82" i="16"/>
  <c r="AU15" i="16"/>
  <c r="AQ15" i="16"/>
  <c r="BG65" i="16"/>
  <c r="BG58" i="16"/>
  <c r="AS75" i="16"/>
  <c r="AO75" i="16"/>
  <c r="AQ75" i="16" s="1"/>
  <c r="AS37" i="16"/>
  <c r="AO37" i="16"/>
  <c r="AQ37" i="16" s="1"/>
  <c r="BM62" i="16"/>
  <c r="BB36" i="16"/>
  <c r="AY36" i="16"/>
  <c r="BA36" i="16" s="1"/>
  <c r="BG11" i="16"/>
  <c r="AO32" i="16"/>
  <c r="AQ32" i="16" s="1"/>
  <c r="AR32" i="16"/>
  <c r="AR57" i="16"/>
  <c r="AO57" i="16"/>
  <c r="AQ57" i="16" s="1"/>
  <c r="BG74" i="16"/>
  <c r="BG66" i="16"/>
  <c r="BD66" i="16"/>
  <c r="BF66" i="16" s="1"/>
  <c r="AU27" i="16"/>
  <c r="AQ27" i="16"/>
  <c r="AX29" i="16"/>
  <c r="AT29" i="16"/>
  <c r="AV29" i="16" s="1"/>
  <c r="BY25" i="16"/>
  <c r="BY12" i="16"/>
  <c r="AU73" i="16"/>
  <c r="AQ73" i="16"/>
  <c r="AX76" i="16"/>
  <c r="AT76" i="16"/>
  <c r="AV76" i="16" s="1"/>
  <c r="AX50" i="16"/>
  <c r="AT50" i="16"/>
  <c r="AV50" i="16" s="1"/>
  <c r="BD73" i="16"/>
  <c r="BG73" i="16"/>
  <c r="BM83" i="16"/>
  <c r="BG20" i="16"/>
  <c r="BM72" i="16"/>
  <c r="BG33" i="16"/>
  <c r="BM22" i="16"/>
  <c r="BY67" i="16"/>
  <c r="AS80" i="16"/>
  <c r="AO80" i="16"/>
  <c r="AQ80" i="16" s="1"/>
  <c r="AR44" i="16"/>
  <c r="AO44" i="16"/>
  <c r="AQ44" i="16" s="1"/>
  <c r="BM81" i="16"/>
  <c r="AS69" i="16"/>
  <c r="AO69" i="16"/>
  <c r="AQ69" i="16" s="1"/>
  <c r="BM77" i="16"/>
  <c r="BG37" i="16"/>
  <c r="AX54" i="16"/>
  <c r="AT54" i="16"/>
  <c r="AV54" i="16" s="1"/>
  <c r="AU19" i="16"/>
  <c r="AQ19" i="16"/>
  <c r="BG38" i="16"/>
  <c r="AS71" i="16"/>
  <c r="AO71" i="16"/>
  <c r="AQ71" i="16" s="1"/>
  <c r="BD19" i="16"/>
  <c r="BG19" i="16"/>
  <c r="BG52" i="16"/>
  <c r="BD78" i="16"/>
  <c r="BG78" i="16"/>
  <c r="AX21" i="16"/>
  <c r="AT21" i="16"/>
  <c r="AV21" i="16" s="1"/>
  <c r="AS30" i="16"/>
  <c r="AO30" i="16"/>
  <c r="AQ30" i="16" s="1"/>
  <c r="AX25" i="16"/>
  <c r="AT25" i="16"/>
  <c r="AV25" i="16" s="1"/>
  <c r="AS20" i="16"/>
  <c r="AO20" i="16"/>
  <c r="AQ20" i="16" s="1"/>
  <c r="AS24" i="16"/>
  <c r="AO24" i="16"/>
  <c r="AQ24" i="16" s="1"/>
  <c r="BM76" i="16"/>
  <c r="AS41" i="16"/>
  <c r="AO41" i="16"/>
  <c r="AQ41" i="16" s="1"/>
  <c r="AX47" i="16"/>
  <c r="AT47" i="16"/>
  <c r="AV47" i="16" s="1"/>
  <c r="AS42" i="16"/>
  <c r="AO42" i="16"/>
  <c r="AQ42" i="16" s="1"/>
  <c r="BG46" i="16"/>
  <c r="BM64" i="16"/>
  <c r="BM24" i="16"/>
  <c r="AX12" i="16"/>
  <c r="AT12" i="16"/>
  <c r="AV12" i="16" s="1"/>
  <c r="BG30" i="16"/>
  <c r="AU55" i="16"/>
  <c r="AQ55" i="16"/>
  <c r="AS58" i="16"/>
  <c r="AO58" i="16"/>
  <c r="AQ58" i="16" s="1"/>
  <c r="BG18" i="16"/>
  <c r="AY34" i="16"/>
  <c r="BA34" i="16" s="1"/>
  <c r="BB34" i="16"/>
  <c r="AS14" i="16"/>
  <c r="AO14" i="16"/>
  <c r="AQ14" i="16" s="1"/>
  <c r="BY17" i="16"/>
  <c r="BS71" i="16"/>
  <c r="BG26" i="16"/>
  <c r="BG48" i="16"/>
  <c r="AX67" i="16"/>
  <c r="AT67" i="16"/>
  <c r="AV67" i="16" s="1"/>
  <c r="BS50" i="16"/>
  <c r="AX62" i="16"/>
  <c r="AT62" i="16"/>
  <c r="AV62" i="16" s="1"/>
  <c r="AR51" i="16"/>
  <c r="AO51" i="16"/>
  <c r="AQ51" i="16" s="1"/>
  <c r="AY61" i="16"/>
  <c r="BA61" i="16" s="1"/>
  <c r="BB61" i="16"/>
  <c r="BB35" i="16"/>
  <c r="AY35" i="16"/>
  <c r="BA35" i="16" s="1"/>
  <c r="BG337" i="15"/>
  <c r="BF337" i="15"/>
  <c r="BK296" i="15"/>
  <c r="BG362" i="15"/>
  <c r="BK345" i="15"/>
  <c r="BO382" i="15"/>
  <c r="BG442" i="15"/>
  <c r="BF24" i="15"/>
  <c r="BG24" i="15"/>
  <c r="BB38" i="15"/>
  <c r="BC38" i="15"/>
  <c r="BG436" i="15"/>
  <c r="BC103" i="15"/>
  <c r="BB103" i="15"/>
  <c r="BG142" i="15"/>
  <c r="BF142" i="15"/>
  <c r="BC153" i="15"/>
  <c r="BB153" i="15"/>
  <c r="BK327" i="15"/>
  <c r="BB94" i="15"/>
  <c r="BC94" i="15"/>
  <c r="BO300" i="15"/>
  <c r="BC176" i="15"/>
  <c r="BB176" i="15"/>
  <c r="BB149" i="15"/>
  <c r="BC149" i="15"/>
  <c r="BG388" i="15"/>
  <c r="BF388" i="15"/>
  <c r="BG298" i="15"/>
  <c r="BK348" i="15"/>
  <c r="BJ348" i="15"/>
  <c r="BG28" i="15"/>
  <c r="BF28" i="15"/>
  <c r="BG396" i="15"/>
  <c r="BF396" i="15"/>
  <c r="BG286" i="15"/>
  <c r="BF286" i="15"/>
  <c r="BG75" i="15"/>
  <c r="BF75" i="15"/>
  <c r="BO444" i="15"/>
  <c r="BG369" i="15"/>
  <c r="BF369" i="15"/>
  <c r="BC54" i="15"/>
  <c r="BB54" i="15"/>
  <c r="BK406" i="15"/>
  <c r="BJ406" i="15"/>
  <c r="BG97" i="15"/>
  <c r="BF97" i="15"/>
  <c r="BC412" i="15"/>
  <c r="BB412" i="15"/>
  <c r="BC399" i="15"/>
  <c r="BB399" i="15"/>
  <c r="BJ46" i="15"/>
  <c r="BK46" i="15"/>
  <c r="BG451" i="15"/>
  <c r="BC85" i="15"/>
  <c r="BB85" i="15"/>
  <c r="BC372" i="15"/>
  <c r="BB372" i="15"/>
  <c r="BO221" i="15"/>
  <c r="BN221" i="15"/>
  <c r="BB34" i="15"/>
  <c r="BC34" i="15"/>
  <c r="BG161" i="15"/>
  <c r="BF161" i="15"/>
  <c r="BC338" i="15"/>
  <c r="BB338" i="15"/>
  <c r="BC443" i="15"/>
  <c r="BB443" i="15"/>
  <c r="AZ424" i="15"/>
  <c r="AX424" i="15"/>
  <c r="BB15" i="15"/>
  <c r="BC15" i="15"/>
  <c r="BF45" i="15"/>
  <c r="BG45" i="15"/>
  <c r="AZ382" i="15"/>
  <c r="AX382" i="15"/>
  <c r="BG398" i="15"/>
  <c r="AY171" i="15"/>
  <c r="AX171" i="15"/>
  <c r="BG332" i="15"/>
  <c r="BF332" i="15"/>
  <c r="AY173" i="15"/>
  <c r="AX173" i="15"/>
  <c r="AZ331" i="15"/>
  <c r="AX331" i="15"/>
  <c r="BD345" i="15"/>
  <c r="BB345" i="15"/>
  <c r="AZ440" i="15"/>
  <c r="AX440" i="15"/>
  <c r="BB40" i="15"/>
  <c r="BC40" i="15"/>
  <c r="BB143" i="15"/>
  <c r="BC143" i="15"/>
  <c r="BD260" i="15"/>
  <c r="BB260" i="15"/>
  <c r="BG248" i="15"/>
  <c r="BF248" i="15"/>
  <c r="BG449" i="15"/>
  <c r="BF449" i="15"/>
  <c r="AZ405" i="15"/>
  <c r="AX405" i="15"/>
  <c r="AZ413" i="15"/>
  <c r="AX413" i="15"/>
  <c r="AZ392" i="15"/>
  <c r="AX392" i="15"/>
  <c r="BK223" i="15"/>
  <c r="BJ223" i="15"/>
  <c r="BC113" i="15"/>
  <c r="BB113" i="15"/>
  <c r="BG329" i="15"/>
  <c r="BF329" i="15"/>
  <c r="BF404" i="15"/>
  <c r="BG404" i="15"/>
  <c r="BG426" i="15"/>
  <c r="BF426" i="15"/>
  <c r="BG430" i="15"/>
  <c r="BF430" i="15"/>
  <c r="BG155" i="15"/>
  <c r="BF155" i="15"/>
  <c r="BG333" i="15"/>
  <c r="BF333" i="15"/>
  <c r="BO410" i="15"/>
  <c r="BJ59" i="15"/>
  <c r="BK59" i="15"/>
  <c r="AY91" i="15"/>
  <c r="AX91" i="15"/>
  <c r="BG249" i="15"/>
  <c r="BF249" i="15"/>
  <c r="BG196" i="15"/>
  <c r="BF196" i="15"/>
  <c r="AY183" i="15"/>
  <c r="AX183" i="15"/>
  <c r="BF441" i="15"/>
  <c r="BG441" i="15"/>
  <c r="BC195" i="15"/>
  <c r="BB195" i="15"/>
  <c r="BG78" i="15"/>
  <c r="BF78" i="15"/>
  <c r="AY87" i="15"/>
  <c r="AX87" i="15"/>
  <c r="BG130" i="15"/>
  <c r="BF130" i="15"/>
  <c r="BG199" i="15"/>
  <c r="BF199" i="15"/>
  <c r="BO239" i="15"/>
  <c r="BN239" i="15"/>
  <c r="BC81" i="15"/>
  <c r="BB81" i="15"/>
  <c r="AY66" i="15"/>
  <c r="AX66" i="15"/>
  <c r="BG132" i="15"/>
  <c r="BF132" i="15"/>
  <c r="BG297" i="15"/>
  <c r="BF297" i="15"/>
  <c r="BC377" i="15"/>
  <c r="BB377" i="15"/>
  <c r="AZ357" i="15"/>
  <c r="AX357" i="15"/>
  <c r="AZ407" i="15"/>
  <c r="AX407" i="15"/>
  <c r="BD312" i="15"/>
  <c r="BB312" i="15"/>
  <c r="AZ367" i="15"/>
  <c r="AX367" i="15"/>
  <c r="BF452" i="15"/>
  <c r="BG452" i="15"/>
  <c r="BG324" i="15"/>
  <c r="BF324" i="15"/>
  <c r="BF344" i="15"/>
  <c r="BG344" i="15"/>
  <c r="AZ298" i="15"/>
  <c r="AX298" i="15"/>
  <c r="BK407" i="15"/>
  <c r="AZ448" i="15"/>
  <c r="AX448" i="15"/>
  <c r="BK440" i="15"/>
  <c r="AZ385" i="15"/>
  <c r="AX385" i="15"/>
  <c r="AZ422" i="15"/>
  <c r="AX422" i="15"/>
  <c r="BG445" i="15"/>
  <c r="BF445" i="15"/>
  <c r="BK193" i="15"/>
  <c r="BJ193" i="15"/>
  <c r="BG205" i="15"/>
  <c r="BF205" i="15"/>
  <c r="AY185" i="15"/>
  <c r="AX185" i="15"/>
  <c r="AY169" i="15"/>
  <c r="AX169" i="15"/>
  <c r="BC135" i="15"/>
  <c r="BB135" i="15"/>
  <c r="BK352" i="15"/>
  <c r="BJ352" i="15"/>
  <c r="BG96" i="15"/>
  <c r="BF96" i="15"/>
  <c r="BC217" i="15"/>
  <c r="BB217" i="15"/>
  <c r="AY393" i="15"/>
  <c r="AX393" i="15"/>
  <c r="BK380" i="15"/>
  <c r="BJ380" i="15"/>
  <c r="BG222" i="15"/>
  <c r="BF222" i="15"/>
  <c r="BG277" i="15"/>
  <c r="BF277" i="15"/>
  <c r="BF254" i="15"/>
  <c r="BG254" i="15"/>
  <c r="BG172" i="15"/>
  <c r="BF172" i="15"/>
  <c r="BK373" i="15"/>
  <c r="BG126" i="15"/>
  <c r="BF126" i="15"/>
  <c r="BB439" i="15"/>
  <c r="BC439" i="15"/>
  <c r="BG360" i="15"/>
  <c r="BF360" i="15"/>
  <c r="BK260" i="15"/>
  <c r="BK331" i="15"/>
  <c r="BC93" i="15"/>
  <c r="BB93" i="15"/>
  <c r="BG389" i="15"/>
  <c r="BB151" i="15"/>
  <c r="BC151" i="15"/>
  <c r="BJ378" i="15"/>
  <c r="BK378" i="15"/>
  <c r="BK243" i="15"/>
  <c r="BG433" i="15"/>
  <c r="BG42" i="15"/>
  <c r="BF42" i="15"/>
  <c r="BK397" i="15"/>
  <c r="BC31" i="15"/>
  <c r="BB31" i="15"/>
  <c r="BK299" i="15"/>
  <c r="BG401" i="15"/>
  <c r="BF401" i="15"/>
  <c r="AY146" i="15"/>
  <c r="AX146" i="15"/>
  <c r="BC64" i="15"/>
  <c r="BB64" i="15"/>
  <c r="BF56" i="15"/>
  <c r="BG56" i="15"/>
  <c r="BC156" i="15"/>
  <c r="BB156" i="15"/>
  <c r="BO349" i="15"/>
  <c r="BG255" i="15"/>
  <c r="BF255" i="15"/>
  <c r="BB148" i="15"/>
  <c r="BC148" i="15"/>
  <c r="BG200" i="15"/>
  <c r="BF200" i="15"/>
  <c r="BG376" i="15"/>
  <c r="BG219" i="15"/>
  <c r="BB351" i="15"/>
  <c r="BC351" i="15"/>
  <c r="BC58" i="15"/>
  <c r="BB58" i="15"/>
  <c r="BG447" i="15"/>
  <c r="BF447" i="15"/>
  <c r="BG278" i="15"/>
  <c r="BF278" i="15"/>
  <c r="BK236" i="15"/>
  <c r="BJ236" i="15"/>
  <c r="BG140" i="15"/>
  <c r="BF140" i="15"/>
  <c r="BG259" i="15"/>
  <c r="BC359" i="15"/>
  <c r="BB359" i="15"/>
  <c r="BC16" i="15"/>
  <c r="BB16" i="15"/>
  <c r="BG402" i="15"/>
  <c r="BG357" i="15"/>
  <c r="BC71" i="15"/>
  <c r="BB71" i="15"/>
  <c r="BG435" i="15"/>
  <c r="BF435" i="15"/>
  <c r="BG138" i="15"/>
  <c r="BF138" i="15"/>
  <c r="BK261" i="15"/>
  <c r="BG264" i="15"/>
  <c r="AY67" i="15"/>
  <c r="AX67" i="15"/>
  <c r="BG83" i="15"/>
  <c r="BF83" i="15"/>
  <c r="BK275" i="15"/>
  <c r="BJ275" i="15"/>
  <c r="BG313" i="15"/>
  <c r="BF313" i="15"/>
  <c r="BG267" i="15"/>
  <c r="BF267" i="15"/>
  <c r="BG250" i="15"/>
  <c r="BF250" i="15"/>
  <c r="BC383" i="15"/>
  <c r="BB383" i="15"/>
  <c r="BO213" i="15"/>
  <c r="BC304" i="15"/>
  <c r="BB304" i="15"/>
  <c r="BK216" i="15"/>
  <c r="BJ216" i="15"/>
  <c r="AY102" i="15"/>
  <c r="AX102" i="15"/>
  <c r="BK283" i="15"/>
  <c r="BJ283" i="15"/>
  <c r="BG145" i="15"/>
  <c r="BF145" i="15"/>
  <c r="BG137" i="15"/>
  <c r="BF137" i="15"/>
  <c r="BO411" i="15"/>
  <c r="BC408" i="15"/>
  <c r="BB408" i="15"/>
  <c r="BG305" i="15"/>
  <c r="BF305" i="15"/>
  <c r="AY198" i="15"/>
  <c r="AX198" i="15"/>
  <c r="BO229" i="15"/>
  <c r="BN229" i="15"/>
  <c r="BG141" i="15"/>
  <c r="BF141" i="15"/>
  <c r="BO420" i="15"/>
  <c r="BN420" i="15"/>
  <c r="AY92" i="15"/>
  <c r="AX92" i="15"/>
  <c r="BG390" i="15"/>
  <c r="BF390" i="15"/>
  <c r="BG386" i="15"/>
  <c r="BG162" i="15"/>
  <c r="BF162" i="15"/>
  <c r="BG365" i="15"/>
  <c r="BG438" i="15"/>
  <c r="AY53" i="15"/>
  <c r="AX53" i="15"/>
  <c r="BF44" i="15"/>
  <c r="BG44" i="15"/>
  <c r="BG343" i="15"/>
  <c r="BG448" i="15"/>
  <c r="BC50" i="15"/>
  <c r="BB50" i="15"/>
  <c r="BF48" i="15"/>
  <c r="BG48" i="15"/>
  <c r="BK228" i="15"/>
  <c r="BJ228" i="15"/>
  <c r="BG271" i="15"/>
  <c r="BG294" i="15"/>
  <c r="BF294" i="15"/>
  <c r="BB150" i="15"/>
  <c r="BC150" i="15"/>
  <c r="BB90" i="15"/>
  <c r="BC90" i="15"/>
  <c r="BK366" i="15"/>
  <c r="BG61" i="15"/>
  <c r="BF61" i="15"/>
  <c r="BG215" i="15"/>
  <c r="BF215" i="15"/>
  <c r="BG242" i="15"/>
  <c r="BF242" i="15"/>
  <c r="BO288" i="15"/>
  <c r="BN288" i="15"/>
  <c r="BG409" i="15"/>
  <c r="BF409" i="15"/>
  <c r="BG354" i="15"/>
  <c r="BK251" i="15"/>
  <c r="BC175" i="15"/>
  <c r="BB175" i="15"/>
  <c r="BC89" i="15"/>
  <c r="BB89" i="15"/>
  <c r="BG309" i="15"/>
  <c r="BG405" i="15"/>
  <c r="BG371" i="15"/>
  <c r="BK312" i="15"/>
  <c r="BB23" i="15"/>
  <c r="BC23" i="15"/>
  <c r="BK268" i="15"/>
  <c r="BC177" i="15"/>
  <c r="BB177" i="15"/>
  <c r="BG340" i="15"/>
  <c r="BG246" i="15"/>
  <c r="BB72" i="15"/>
  <c r="BC72" i="15"/>
  <c r="BG339" i="15"/>
  <c r="BC152" i="15"/>
  <c r="BB152" i="15"/>
  <c r="BG392" i="15"/>
  <c r="BG422" i="15"/>
  <c r="BG306" i="15"/>
  <c r="BG227" i="15"/>
  <c r="BF227" i="15"/>
  <c r="BF418" i="15"/>
  <c r="BG418" i="15"/>
  <c r="BG20" i="15"/>
  <c r="BF20" i="15"/>
  <c r="BG144" i="15"/>
  <c r="BF144" i="15"/>
  <c r="BC166" i="15"/>
  <c r="BB166" i="15"/>
  <c r="BJ403" i="15"/>
  <c r="BK403" i="15"/>
  <c r="BK232" i="15"/>
  <c r="BJ232" i="15"/>
  <c r="BG361" i="15"/>
  <c r="BF361" i="15"/>
  <c r="BG111" i="15"/>
  <c r="BF111" i="15"/>
  <c r="BG107" i="15"/>
  <c r="BF107" i="15"/>
  <c r="BC350" i="15"/>
  <c r="BB350" i="15"/>
  <c r="AY70" i="15"/>
  <c r="AX70" i="15"/>
  <c r="BC308" i="15"/>
  <c r="BB308" i="15"/>
  <c r="BF52" i="15"/>
  <c r="BG52" i="15"/>
  <c r="BK224" i="15"/>
  <c r="BJ224" i="15"/>
  <c r="BG400" i="15"/>
  <c r="BF400" i="15"/>
  <c r="BG79" i="15"/>
  <c r="BF79" i="15"/>
  <c r="AY88" i="15"/>
  <c r="AX88" i="15"/>
  <c r="BC68" i="15"/>
  <c r="BB68" i="15"/>
  <c r="BG417" i="15"/>
  <c r="BF417" i="15"/>
  <c r="BF17" i="15"/>
  <c r="BG17" i="15"/>
  <c r="BK381" i="15"/>
  <c r="BG413" i="15"/>
  <c r="BC167" i="15"/>
  <c r="BB167" i="15"/>
  <c r="BK287" i="15"/>
  <c r="BJ287" i="15"/>
  <c r="AY57" i="15"/>
  <c r="AX57" i="15"/>
  <c r="BO319" i="15"/>
  <c r="BC368" i="15"/>
  <c r="BB368" i="15"/>
  <c r="AY49" i="15"/>
  <c r="AX49" i="15"/>
  <c r="BF453" i="15"/>
  <c r="BG453" i="15"/>
  <c r="BG328" i="15"/>
  <c r="BF328" i="15"/>
  <c r="BB302" i="15"/>
  <c r="BC302" i="15"/>
  <c r="BB65" i="15"/>
  <c r="BC65" i="15"/>
  <c r="AZ371" i="15"/>
  <c r="AX371" i="15"/>
  <c r="BG323" i="15"/>
  <c r="BJ429" i="15"/>
  <c r="BK429" i="15"/>
  <c r="AZ358" i="15"/>
  <c r="AX358" i="15"/>
  <c r="BF437" i="15"/>
  <c r="BG437" i="15"/>
  <c r="BG336" i="15"/>
  <c r="BF336" i="15"/>
  <c r="BF280" i="15"/>
  <c r="BG280" i="15"/>
  <c r="BB62" i="15"/>
  <c r="BC62" i="15"/>
  <c r="BB37" i="15"/>
  <c r="BC37" i="15"/>
  <c r="BK358" i="15"/>
  <c r="AZ246" i="15"/>
  <c r="AX246" i="15"/>
  <c r="AZ213" i="15"/>
  <c r="AX213" i="15"/>
  <c r="BB139" i="15"/>
  <c r="BC139" i="15"/>
  <c r="AZ451" i="15"/>
  <c r="AX451" i="15"/>
  <c r="BC41" i="15"/>
  <c r="BB41" i="15"/>
  <c r="AZ354" i="15"/>
  <c r="AX354" i="15"/>
  <c r="AZ442" i="15"/>
  <c r="AX442" i="15"/>
  <c r="AZ365" i="15"/>
  <c r="AX365" i="15"/>
  <c r="AY170" i="15"/>
  <c r="AX170" i="15"/>
  <c r="BG154" i="15"/>
  <c r="BF154" i="15"/>
  <c r="BF387" i="15"/>
  <c r="BG387" i="15"/>
  <c r="BK431" i="15"/>
  <c r="BJ431" i="15"/>
  <c r="AY180" i="15"/>
  <c r="AX180" i="15"/>
  <c r="BJ55" i="15"/>
  <c r="BK55" i="15"/>
  <c r="AY179" i="15"/>
  <c r="AX179" i="15"/>
  <c r="BG134" i="15"/>
  <c r="BF134" i="15"/>
  <c r="BG129" i="15"/>
  <c r="BF129" i="15"/>
  <c r="BF355" i="15"/>
  <c r="BG355" i="15"/>
  <c r="AY76" i="15"/>
  <c r="AX76" i="15"/>
  <c r="AY112" i="15"/>
  <c r="AX112" i="15"/>
  <c r="BG385" i="15"/>
  <c r="BG82" i="15"/>
  <c r="BF82" i="15"/>
  <c r="BG395" i="15"/>
  <c r="BF395" i="15"/>
  <c r="BK160" i="15"/>
  <c r="BJ160" i="15"/>
  <c r="BG230" i="15"/>
  <c r="BF230" i="15"/>
  <c r="BK326" i="15"/>
  <c r="BJ326" i="15"/>
  <c r="BG241" i="15"/>
  <c r="BF241" i="15"/>
  <c r="BC77" i="15"/>
  <c r="BB77" i="15"/>
  <c r="BG214" i="15"/>
  <c r="BF214" i="15"/>
  <c r="BG301" i="15"/>
  <c r="BF301" i="15"/>
  <c r="BJ51" i="15"/>
  <c r="BK51" i="15"/>
  <c r="BK163" i="15"/>
  <c r="BJ163" i="15"/>
  <c r="BG391" i="15"/>
  <c r="BF391" i="15"/>
  <c r="BK164" i="15"/>
  <c r="BJ164" i="15"/>
  <c r="BC363" i="15"/>
  <c r="BB363" i="15"/>
  <c r="BG127" i="15"/>
  <c r="BF127" i="15"/>
  <c r="BG307" i="15"/>
  <c r="BF307" i="15"/>
  <c r="BK14" i="15"/>
  <c r="BJ14" i="15"/>
  <c r="AZ376" i="15"/>
  <c r="AX376" i="15"/>
  <c r="BD296" i="15"/>
  <c r="BB296" i="15"/>
  <c r="AZ362" i="15"/>
  <c r="AX362" i="15"/>
  <c r="BG273" i="15"/>
  <c r="BF273" i="15"/>
  <c r="BG240" i="15"/>
  <c r="BF240" i="15"/>
  <c r="AZ349" i="15"/>
  <c r="AX349" i="15"/>
  <c r="AZ386" i="15"/>
  <c r="AX386" i="15"/>
  <c r="BG335" i="15"/>
  <c r="AZ220" i="15"/>
  <c r="AX220" i="15"/>
  <c r="BB26" i="15"/>
  <c r="BC26" i="15"/>
  <c r="AZ271" i="15"/>
  <c r="AX271" i="15"/>
  <c r="BD397" i="15"/>
  <c r="BB397" i="15"/>
  <c r="AZ327" i="15"/>
  <c r="AX327" i="15"/>
  <c r="AZ323" i="15"/>
  <c r="AX323" i="15"/>
  <c r="AZ411" i="15"/>
  <c r="AX411" i="15"/>
  <c r="AZ259" i="15"/>
  <c r="AX259" i="15"/>
  <c r="AZ243" i="15"/>
  <c r="AX243" i="15"/>
  <c r="BC35" i="15"/>
  <c r="BB35" i="15"/>
  <c r="BK375" i="15"/>
  <c r="BJ375" i="15"/>
  <c r="BK18" i="15"/>
  <c r="BJ18" i="15"/>
  <c r="BG341" i="15"/>
  <c r="BF341" i="15"/>
  <c r="BK33" i="15"/>
  <c r="BJ33" i="15"/>
  <c r="BG32" i="15"/>
  <c r="BF32" i="15"/>
  <c r="BK258" i="15"/>
  <c r="BJ258" i="15"/>
  <c r="BB291" i="15"/>
  <c r="BC291" i="15"/>
  <c r="AZ389" i="15"/>
  <c r="AX389" i="15"/>
  <c r="AZ309" i="15"/>
  <c r="AX309" i="15"/>
  <c r="AZ436" i="15"/>
  <c r="AX436" i="15"/>
  <c r="AZ373" i="15"/>
  <c r="AX373" i="15"/>
  <c r="BD410" i="15"/>
  <c r="BB410" i="15"/>
  <c r="BD366" i="15"/>
  <c r="BB366" i="15"/>
  <c r="BD299" i="15"/>
  <c r="BB299" i="15"/>
  <c r="AZ335" i="15"/>
  <c r="AX335" i="15"/>
  <c r="BB86" i="15"/>
  <c r="BC86" i="15"/>
  <c r="AZ340" i="15"/>
  <c r="AX340" i="15"/>
  <c r="AZ306" i="15"/>
  <c r="AX306" i="15"/>
  <c r="AZ261" i="15"/>
  <c r="AX261" i="15"/>
  <c r="BB235" i="15"/>
  <c r="BC235" i="15"/>
  <c r="BD444" i="15"/>
  <c r="BB444" i="15"/>
  <c r="BF432" i="15"/>
  <c r="BG432" i="15"/>
  <c r="AZ438" i="15"/>
  <c r="AX438" i="15"/>
  <c r="AZ398" i="15"/>
  <c r="AX398" i="15"/>
  <c r="AZ264" i="15"/>
  <c r="AX264" i="15"/>
  <c r="BB22" i="15"/>
  <c r="BC22" i="15"/>
  <c r="BB310" i="15"/>
  <c r="BC310" i="15"/>
  <c r="BG415" i="15"/>
  <c r="BF415" i="15"/>
  <c r="AZ402" i="15"/>
  <c r="AX402" i="15"/>
  <c r="BK367" i="15"/>
  <c r="BJ425" i="15"/>
  <c r="BK425" i="15"/>
  <c r="AZ319" i="15"/>
  <c r="AX319" i="15"/>
  <c r="BF370" i="15"/>
  <c r="BG370" i="15"/>
  <c r="BC225" i="15"/>
  <c r="BB225" i="15"/>
  <c r="BC158" i="15"/>
  <c r="BB158" i="15"/>
  <c r="BG346" i="15"/>
  <c r="BF346" i="15"/>
  <c r="AX414" i="15"/>
  <c r="AY414" i="15"/>
  <c r="BG289" i="15"/>
  <c r="BF289" i="15"/>
  <c r="AY295" i="15"/>
  <c r="AX295" i="15"/>
  <c r="AY182" i="15"/>
  <c r="AX182" i="15"/>
  <c r="AY98" i="15"/>
  <c r="AX98" i="15"/>
  <c r="BK384" i="15"/>
  <c r="BJ384" i="15"/>
  <c r="BG270" i="15"/>
  <c r="BF270" i="15"/>
  <c r="BC262" i="15"/>
  <c r="BB262" i="15"/>
  <c r="BF364" i="15"/>
  <c r="BG364" i="15"/>
  <c r="AY194" i="15"/>
  <c r="AX194" i="15"/>
  <c r="BC284" i="15"/>
  <c r="BB284" i="15"/>
  <c r="BK330" i="15"/>
  <c r="BJ330" i="15"/>
  <c r="BC276" i="15"/>
  <c r="BB276" i="15"/>
  <c r="AY101" i="15"/>
  <c r="AX101" i="15"/>
  <c r="BK423" i="15"/>
  <c r="BJ423" i="15"/>
  <c r="BO428" i="15"/>
  <c r="BN428" i="15"/>
  <c r="BO265" i="15"/>
  <c r="BN265" i="15"/>
  <c r="BK347" i="15"/>
  <c r="BJ347" i="15"/>
  <c r="BC99" i="15"/>
  <c r="BB99" i="15"/>
  <c r="BK446" i="15"/>
  <c r="BJ446" i="15"/>
  <c r="BG234" i="15"/>
  <c r="BF234" i="15"/>
  <c r="BF342" i="15"/>
  <c r="BG342" i="15"/>
  <c r="BG281" i="15"/>
  <c r="BF281" i="15"/>
  <c r="BG253" i="15"/>
  <c r="BF253" i="15"/>
  <c r="BJ356" i="15"/>
  <c r="BK356" i="15"/>
  <c r="AY256" i="15"/>
  <c r="AX256" i="15"/>
  <c r="AY123" i="15"/>
  <c r="AX123" i="15"/>
  <c r="BC233" i="15"/>
  <c r="BB233" i="15"/>
  <c r="BO272" i="15"/>
  <c r="BN272" i="15"/>
  <c r="BG204" i="15"/>
  <c r="BF204" i="15"/>
  <c r="BK290" i="15"/>
  <c r="BJ290" i="15"/>
  <c r="BC292" i="15"/>
  <c r="BB292" i="15"/>
  <c r="AY108" i="15"/>
  <c r="AX108" i="15"/>
  <c r="BG131" i="15"/>
  <c r="BF131" i="15"/>
  <c r="BG285" i="15"/>
  <c r="BF285" i="15"/>
  <c r="BG379" i="15"/>
  <c r="BF379" i="15"/>
  <c r="BO220" i="15"/>
  <c r="BG125" i="15"/>
  <c r="BF125" i="15"/>
  <c r="BC244" i="15"/>
  <c r="BB244" i="15"/>
  <c r="BG450" i="15"/>
  <c r="BF450" i="15"/>
  <c r="BG293" i="15"/>
  <c r="BF293" i="15"/>
  <c r="BG245" i="15"/>
  <c r="BF245" i="15"/>
  <c r="BO424" i="15"/>
  <c r="BG133" i="15"/>
  <c r="BF133" i="15"/>
  <c r="BG128" i="15"/>
  <c r="BF128" i="15"/>
  <c r="AY115" i="15"/>
  <c r="AX115" i="15"/>
  <c r="BG226" i="15"/>
  <c r="BF226" i="15"/>
  <c r="BO279" i="15"/>
  <c r="BN279" i="15"/>
  <c r="BF419" i="15"/>
  <c r="BG419" i="15"/>
  <c r="BB30" i="15"/>
  <c r="BC30" i="15"/>
  <c r="AZ268" i="15"/>
  <c r="AX268" i="15"/>
  <c r="AZ251" i="15"/>
  <c r="AX251" i="15"/>
  <c r="AZ339" i="15"/>
  <c r="AX339" i="15"/>
  <c r="BD381" i="15"/>
  <c r="BB381" i="15"/>
  <c r="AZ433" i="15"/>
  <c r="AX433" i="15"/>
  <c r="BC27" i="15"/>
  <c r="BB27" i="15"/>
  <c r="BK416" i="15"/>
  <c r="BJ416" i="15"/>
  <c r="BF257" i="15"/>
  <c r="BG257" i="15"/>
  <c r="BF394" i="15"/>
  <c r="BG394" i="15"/>
  <c r="BG13" i="15"/>
  <c r="BF13" i="15"/>
  <c r="AZ300" i="15"/>
  <c r="AX300" i="15"/>
  <c r="AZ343" i="15"/>
  <c r="AX343" i="15"/>
  <c r="BB104" i="15"/>
  <c r="BC104" i="15"/>
  <c r="BF353" i="15"/>
  <c r="BG353" i="15"/>
  <c r="BK231" i="15"/>
  <c r="BJ231" i="15"/>
  <c r="BK334" i="15"/>
  <c r="BJ334" i="15"/>
  <c r="BG74" i="15"/>
  <c r="BF74" i="15"/>
  <c r="AY201" i="15"/>
  <c r="AX201" i="15"/>
  <c r="BF434" i="15"/>
  <c r="BG434" i="15"/>
  <c r="AY122" i="15"/>
  <c r="AX122" i="15"/>
  <c r="BG325" i="15"/>
  <c r="BF325" i="15"/>
  <c r="AY80" i="15"/>
  <c r="AX80" i="15"/>
  <c r="BG203" i="15"/>
  <c r="BF203" i="15"/>
  <c r="BK282" i="15"/>
  <c r="BJ282" i="15"/>
  <c r="BK322" i="15"/>
  <c r="BJ322" i="15"/>
  <c r="BC252" i="15"/>
  <c r="BB252" i="15"/>
  <c r="BG218" i="15"/>
  <c r="BF218" i="15"/>
  <c r="BG106" i="15"/>
  <c r="BF106" i="15"/>
  <c r="BK427" i="15"/>
  <c r="BJ427" i="15"/>
  <c r="BO247" i="15"/>
  <c r="BN247" i="15"/>
  <c r="BC269" i="15"/>
  <c r="BB269" i="15"/>
  <c r="BG263" i="15"/>
  <c r="BF263" i="15"/>
  <c r="BC64" i="16" l="1"/>
  <c r="AY64" i="16"/>
  <c r="BC29" i="15"/>
  <c r="BB29" i="15"/>
  <c r="BD219" i="15"/>
  <c r="BB219" i="15"/>
  <c r="BF237" i="15"/>
  <c r="BG237" i="15"/>
  <c r="BC25" i="15"/>
  <c r="BB25" i="15"/>
  <c r="BC21" i="15"/>
  <c r="BB21" i="15"/>
  <c r="AX53" i="16"/>
  <c r="AT53" i="16"/>
  <c r="BC15" i="16"/>
  <c r="AY15" i="16"/>
  <c r="BC83" i="16"/>
  <c r="AY83" i="16"/>
  <c r="BA83" i="16" s="1"/>
  <c r="BD35" i="16"/>
  <c r="BF35" i="16" s="1"/>
  <c r="BG35" i="16"/>
  <c r="BM48" i="16"/>
  <c r="BS64" i="16"/>
  <c r="BS22" i="16"/>
  <c r="CE25" i="16"/>
  <c r="AW57" i="16"/>
  <c r="AT57" i="16"/>
  <c r="AV57" i="16" s="1"/>
  <c r="AZ15" i="16"/>
  <c r="AV15" i="16"/>
  <c r="BE83" i="16"/>
  <c r="AX26" i="16"/>
  <c r="AT26" i="16"/>
  <c r="AV26" i="16" s="1"/>
  <c r="AX48" i="16"/>
  <c r="AT48" i="16"/>
  <c r="AV48" i="16" s="1"/>
  <c r="AX72" i="16"/>
  <c r="AT72" i="16"/>
  <c r="AV72" i="16" s="1"/>
  <c r="BG61" i="16"/>
  <c r="BD61" i="16"/>
  <c r="BF61" i="16" s="1"/>
  <c r="BM26" i="16"/>
  <c r="AX14" i="16"/>
  <c r="AT14" i="16"/>
  <c r="AV14" i="16" s="1"/>
  <c r="AZ55" i="16"/>
  <c r="AV55" i="16"/>
  <c r="BC12" i="16"/>
  <c r="AY12" i="16"/>
  <c r="BA12" i="16" s="1"/>
  <c r="AX42" i="16"/>
  <c r="AT42" i="16"/>
  <c r="AV42" i="16" s="1"/>
  <c r="AX41" i="16"/>
  <c r="AT41" i="16"/>
  <c r="AV41" i="16" s="1"/>
  <c r="AX24" i="16"/>
  <c r="AT24" i="16"/>
  <c r="AV24" i="16" s="1"/>
  <c r="BC25" i="16"/>
  <c r="AY25" i="16"/>
  <c r="BA25" i="16" s="1"/>
  <c r="BC21" i="16"/>
  <c r="AY21" i="16"/>
  <c r="BA21" i="16" s="1"/>
  <c r="BM52" i="16"/>
  <c r="AX71" i="16"/>
  <c r="AT71" i="16"/>
  <c r="AV71" i="16" s="1"/>
  <c r="AZ19" i="16"/>
  <c r="AV19" i="16"/>
  <c r="AX69" i="16"/>
  <c r="AT69" i="16"/>
  <c r="AV69" i="16" s="1"/>
  <c r="BM33" i="16"/>
  <c r="BM20" i="16"/>
  <c r="BM73" i="16"/>
  <c r="BJ73" i="16"/>
  <c r="AZ27" i="16"/>
  <c r="AV27" i="16"/>
  <c r="BM74" i="16"/>
  <c r="AT32" i="16"/>
  <c r="AV32" i="16" s="1"/>
  <c r="AW32" i="16"/>
  <c r="BM82" i="16"/>
  <c r="BM70" i="16"/>
  <c r="BM41" i="16"/>
  <c r="BJ27" i="16"/>
  <c r="BM27" i="16"/>
  <c r="BM39" i="16"/>
  <c r="BY50" i="16"/>
  <c r="BM18" i="16"/>
  <c r="BM37" i="16"/>
  <c r="AX80" i="16"/>
  <c r="AT80" i="16"/>
  <c r="AV80" i="16" s="1"/>
  <c r="BS72" i="16"/>
  <c r="BC50" i="16"/>
  <c r="AY50" i="16"/>
  <c r="BA50" i="16" s="1"/>
  <c r="AX11" i="16"/>
  <c r="AT11" i="16"/>
  <c r="AV11" i="16" s="1"/>
  <c r="AZ78" i="16"/>
  <c r="AV78" i="16"/>
  <c r="AX22" i="16"/>
  <c r="AT22" i="16"/>
  <c r="AV22" i="16" s="1"/>
  <c r="AX65" i="16"/>
  <c r="AT65" i="16"/>
  <c r="AV65" i="16" s="1"/>
  <c r="BC82" i="16"/>
  <c r="AY82" i="16"/>
  <c r="BA82" i="16" s="1"/>
  <c r="AX70" i="16"/>
  <c r="AT70" i="16"/>
  <c r="AV70" i="16" s="1"/>
  <c r="BM59" i="16"/>
  <c r="BC62" i="16"/>
  <c r="AY62" i="16"/>
  <c r="BA62" i="16" s="1"/>
  <c r="BC67" i="16"/>
  <c r="AY67" i="16"/>
  <c r="BA67" i="16" s="1"/>
  <c r="CE17" i="16"/>
  <c r="BG34" i="16"/>
  <c r="BD34" i="16"/>
  <c r="BF34" i="16" s="1"/>
  <c r="BM30" i="16"/>
  <c r="BM46" i="16"/>
  <c r="BJ78" i="16"/>
  <c r="BM78" i="16"/>
  <c r="BJ19" i="16"/>
  <c r="BM19" i="16"/>
  <c r="AW44" i="16"/>
  <c r="AT44" i="16"/>
  <c r="AV44" i="16" s="1"/>
  <c r="CE67" i="16"/>
  <c r="BC76" i="16"/>
  <c r="AY76" i="16"/>
  <c r="BA76" i="16" s="1"/>
  <c r="CE12" i="16"/>
  <c r="BS62" i="16"/>
  <c r="AX75" i="16"/>
  <c r="AT75" i="16"/>
  <c r="AV75" i="16" s="1"/>
  <c r="BM65" i="16"/>
  <c r="BM29" i="16"/>
  <c r="BJ55" i="16"/>
  <c r="BM55" i="16"/>
  <c r="AZ53" i="16"/>
  <c r="AV53" i="16"/>
  <c r="AX74" i="16"/>
  <c r="AT74" i="16"/>
  <c r="AV74" i="16" s="1"/>
  <c r="BS75" i="16"/>
  <c r="BE64" i="16"/>
  <c r="BA64" i="16"/>
  <c r="BM53" i="16"/>
  <c r="AX38" i="16"/>
  <c r="AT38" i="16"/>
  <c r="AV38" i="16" s="1"/>
  <c r="BC23" i="16"/>
  <c r="AY23" i="16"/>
  <c r="BA23" i="16" s="1"/>
  <c r="BM21" i="16"/>
  <c r="AX39" i="16"/>
  <c r="AT39" i="16"/>
  <c r="AV39" i="16" s="1"/>
  <c r="BC33" i="16"/>
  <c r="AY33" i="16"/>
  <c r="BA33" i="16" s="1"/>
  <c r="BC81" i="16"/>
  <c r="AY81" i="16"/>
  <c r="BA81" i="16" s="1"/>
  <c r="BC17" i="16"/>
  <c r="AY17" i="16"/>
  <c r="BA17" i="16" s="1"/>
  <c r="AX28" i="16"/>
  <c r="AT28" i="16"/>
  <c r="AV28" i="16" s="1"/>
  <c r="BC59" i="16"/>
  <c r="AY59" i="16"/>
  <c r="BA59" i="16" s="1"/>
  <c r="AT84" i="16"/>
  <c r="AV84" i="16" s="1"/>
  <c r="AW84" i="16"/>
  <c r="AW51" i="16"/>
  <c r="AT51" i="16"/>
  <c r="AV51" i="16" s="1"/>
  <c r="BS83" i="16"/>
  <c r="AZ73" i="16"/>
  <c r="AV73" i="16"/>
  <c r="AX37" i="16"/>
  <c r="AT37" i="16"/>
  <c r="AV37" i="16" s="1"/>
  <c r="BM69" i="16"/>
  <c r="AX46" i="16"/>
  <c r="AT46" i="16"/>
  <c r="AV46" i="16" s="1"/>
  <c r="BS54" i="16"/>
  <c r="AX77" i="16"/>
  <c r="AT77" i="16"/>
  <c r="AV77" i="16" s="1"/>
  <c r="BM47" i="16"/>
  <c r="AX18" i="16"/>
  <c r="AT18" i="16"/>
  <c r="AV18" i="16" s="1"/>
  <c r="BM23" i="16"/>
  <c r="BM15" i="16"/>
  <c r="BY71" i="16"/>
  <c r="AX58" i="16"/>
  <c r="AT58" i="16"/>
  <c r="AV58" i="16" s="1"/>
  <c r="BS24" i="16"/>
  <c r="BC47" i="16"/>
  <c r="AY47" i="16"/>
  <c r="BA47" i="16" s="1"/>
  <c r="BS76" i="16"/>
  <c r="AX20" i="16"/>
  <c r="AT20" i="16"/>
  <c r="AV20" i="16" s="1"/>
  <c r="AX30" i="16"/>
  <c r="AT30" i="16"/>
  <c r="AV30" i="16" s="1"/>
  <c r="BM38" i="16"/>
  <c r="BC54" i="16"/>
  <c r="AY54" i="16"/>
  <c r="BA54" i="16" s="1"/>
  <c r="BS77" i="16"/>
  <c r="BS81" i="16"/>
  <c r="BC29" i="16"/>
  <c r="AY29" i="16"/>
  <c r="BA29" i="16" s="1"/>
  <c r="BJ66" i="16"/>
  <c r="BL66" i="16" s="1"/>
  <c r="BM66" i="16"/>
  <c r="BM11" i="16"/>
  <c r="BG36" i="16"/>
  <c r="BD36" i="16"/>
  <c r="BF36" i="16" s="1"/>
  <c r="BM58" i="16"/>
  <c r="BM28" i="16"/>
  <c r="AX52" i="16"/>
  <c r="AT52" i="16"/>
  <c r="AV52" i="16" s="1"/>
  <c r="BM80" i="16"/>
  <c r="BM14" i="16"/>
  <c r="BM42" i="16"/>
  <c r="BK353" i="15"/>
  <c r="BJ353" i="15"/>
  <c r="BG30" i="15"/>
  <c r="BF30" i="15"/>
  <c r="BK342" i="15"/>
  <c r="BJ342" i="15"/>
  <c r="BF310" i="15"/>
  <c r="BG310" i="15"/>
  <c r="BO51" i="15"/>
  <c r="BN51" i="15"/>
  <c r="BK385" i="15"/>
  <c r="BK387" i="15"/>
  <c r="BJ387" i="15"/>
  <c r="BJ280" i="15"/>
  <c r="BK280" i="15"/>
  <c r="BO429" i="15"/>
  <c r="BN429" i="15"/>
  <c r="BG302" i="15"/>
  <c r="BF302" i="15"/>
  <c r="BO403" i="15"/>
  <c r="BN403" i="15"/>
  <c r="BK418" i="15"/>
  <c r="BJ418" i="15"/>
  <c r="BG90" i="15"/>
  <c r="BF90" i="15"/>
  <c r="BO378" i="15"/>
  <c r="BN378" i="15"/>
  <c r="BK452" i="15"/>
  <c r="BJ452" i="15"/>
  <c r="BG40" i="15"/>
  <c r="BF40" i="15"/>
  <c r="BG15" i="15"/>
  <c r="BF15" i="15"/>
  <c r="BO345" i="15"/>
  <c r="BT247" i="15"/>
  <c r="BR247" i="15"/>
  <c r="BG252" i="15"/>
  <c r="BF252" i="15"/>
  <c r="BC80" i="15"/>
  <c r="BB80" i="15"/>
  <c r="BC201" i="15"/>
  <c r="BB201" i="15"/>
  <c r="BJ13" i="15"/>
  <c r="BK13" i="15"/>
  <c r="BH381" i="15"/>
  <c r="BF381" i="15"/>
  <c r="BB115" i="15"/>
  <c r="BC115" i="15"/>
  <c r="BJ245" i="15"/>
  <c r="BK245" i="15"/>
  <c r="BK125" i="15"/>
  <c r="BJ125" i="15"/>
  <c r="BK131" i="15"/>
  <c r="BJ131" i="15"/>
  <c r="BK204" i="15"/>
  <c r="BJ204" i="15"/>
  <c r="BC256" i="15"/>
  <c r="BB256" i="15"/>
  <c r="BN347" i="15"/>
  <c r="BO347" i="15"/>
  <c r="BB101" i="15"/>
  <c r="BC101" i="15"/>
  <c r="BB194" i="15"/>
  <c r="BC194" i="15"/>
  <c r="BO384" i="15"/>
  <c r="BN384" i="15"/>
  <c r="BJ346" i="15"/>
  <c r="BK346" i="15"/>
  <c r="BD319" i="15"/>
  <c r="BB319" i="15"/>
  <c r="BD264" i="15"/>
  <c r="BB264" i="15"/>
  <c r="BH444" i="15"/>
  <c r="BF444" i="15"/>
  <c r="BD340" i="15"/>
  <c r="BB340" i="15"/>
  <c r="BH366" i="15"/>
  <c r="BF366" i="15"/>
  <c r="BD309" i="15"/>
  <c r="BB309" i="15"/>
  <c r="BJ341" i="15"/>
  <c r="BK341" i="15"/>
  <c r="BD243" i="15"/>
  <c r="BB243" i="15"/>
  <c r="BD327" i="15"/>
  <c r="BB327" i="15"/>
  <c r="BD220" i="15"/>
  <c r="BB220" i="15"/>
  <c r="BD362" i="15"/>
  <c r="BB362" i="15"/>
  <c r="BJ307" i="15"/>
  <c r="BK307" i="15"/>
  <c r="BK391" i="15"/>
  <c r="BJ391" i="15"/>
  <c r="BK241" i="15"/>
  <c r="BJ241" i="15"/>
  <c r="BJ395" i="15"/>
  <c r="BK395" i="15"/>
  <c r="BC76" i="15"/>
  <c r="BB76" i="15"/>
  <c r="BC179" i="15"/>
  <c r="BB179" i="15"/>
  <c r="BC170" i="15"/>
  <c r="BB170" i="15"/>
  <c r="BF41" i="15"/>
  <c r="BG41" i="15"/>
  <c r="BD371" i="15"/>
  <c r="BB371" i="15"/>
  <c r="BG368" i="15"/>
  <c r="BF368" i="15"/>
  <c r="BG167" i="15"/>
  <c r="BF167" i="15"/>
  <c r="BJ417" i="15"/>
  <c r="BK417" i="15"/>
  <c r="BK400" i="15"/>
  <c r="BJ400" i="15"/>
  <c r="BC70" i="15"/>
  <c r="BB70" i="15"/>
  <c r="BK361" i="15"/>
  <c r="BJ361" i="15"/>
  <c r="BK392" i="15"/>
  <c r="BK246" i="15"/>
  <c r="BK371" i="15"/>
  <c r="BG175" i="15"/>
  <c r="BF175" i="15"/>
  <c r="BT288" i="15"/>
  <c r="BR288" i="15"/>
  <c r="BO228" i="15"/>
  <c r="BN228" i="15"/>
  <c r="BC53" i="15"/>
  <c r="BB53" i="15"/>
  <c r="BK386" i="15"/>
  <c r="BK141" i="15"/>
  <c r="BJ141" i="15"/>
  <c r="BG408" i="15"/>
  <c r="BF408" i="15"/>
  <c r="BO283" i="15"/>
  <c r="BN283" i="15"/>
  <c r="BT213" i="15"/>
  <c r="BK313" i="15"/>
  <c r="BJ313" i="15"/>
  <c r="BK264" i="15"/>
  <c r="BG71" i="15"/>
  <c r="BF71" i="15"/>
  <c r="BK140" i="15"/>
  <c r="BJ140" i="15"/>
  <c r="BF58" i="15"/>
  <c r="BG58" i="15"/>
  <c r="BK219" i="15"/>
  <c r="BJ255" i="15"/>
  <c r="BK255" i="15"/>
  <c r="BG156" i="15"/>
  <c r="BF156" i="15"/>
  <c r="BK401" i="15"/>
  <c r="BJ401" i="15"/>
  <c r="BO299" i="15"/>
  <c r="BO397" i="15"/>
  <c r="BK433" i="15"/>
  <c r="BO331" i="15"/>
  <c r="BK360" i="15"/>
  <c r="BJ360" i="15"/>
  <c r="BK126" i="15"/>
  <c r="BJ126" i="15"/>
  <c r="BJ172" i="15"/>
  <c r="BK172" i="15"/>
  <c r="BK277" i="15"/>
  <c r="BJ277" i="15"/>
  <c r="BN380" i="15"/>
  <c r="BO380" i="15"/>
  <c r="BG217" i="15"/>
  <c r="BF217" i="15"/>
  <c r="BO352" i="15"/>
  <c r="BN352" i="15"/>
  <c r="BC169" i="15"/>
  <c r="BB169" i="15"/>
  <c r="BK205" i="15"/>
  <c r="BJ205" i="15"/>
  <c r="BK445" i="15"/>
  <c r="BJ445" i="15"/>
  <c r="BD385" i="15"/>
  <c r="BB385" i="15"/>
  <c r="BD448" i="15"/>
  <c r="BB448" i="15"/>
  <c r="BD298" i="15"/>
  <c r="BB298" i="15"/>
  <c r="BJ324" i="15"/>
  <c r="BK324" i="15"/>
  <c r="BH312" i="15"/>
  <c r="BF312" i="15"/>
  <c r="BD357" i="15"/>
  <c r="BB357" i="15"/>
  <c r="BK297" i="15"/>
  <c r="BJ297" i="15"/>
  <c r="BB66" i="15"/>
  <c r="BC66" i="15"/>
  <c r="BT239" i="15"/>
  <c r="BR239" i="15"/>
  <c r="BK130" i="15"/>
  <c r="BJ130" i="15"/>
  <c r="BK78" i="15"/>
  <c r="BJ78" i="15"/>
  <c r="BJ196" i="15"/>
  <c r="BK196" i="15"/>
  <c r="BB91" i="15"/>
  <c r="BC91" i="15"/>
  <c r="BJ155" i="15"/>
  <c r="BK155" i="15"/>
  <c r="BK426" i="15"/>
  <c r="BJ426" i="15"/>
  <c r="BJ329" i="15"/>
  <c r="BK329" i="15"/>
  <c r="BO223" i="15"/>
  <c r="BN223" i="15"/>
  <c r="BJ449" i="15"/>
  <c r="BK449" i="15"/>
  <c r="BH260" i="15"/>
  <c r="BF260" i="15"/>
  <c r="BH345" i="15"/>
  <c r="BF345" i="15"/>
  <c r="BB173" i="15"/>
  <c r="BC173" i="15"/>
  <c r="BB171" i="15"/>
  <c r="BC171" i="15"/>
  <c r="BD382" i="15"/>
  <c r="BB382" i="15"/>
  <c r="BF443" i="15"/>
  <c r="BG443" i="15"/>
  <c r="BK161" i="15"/>
  <c r="BJ161" i="15"/>
  <c r="BT221" i="15"/>
  <c r="BR221" i="15"/>
  <c r="BG85" i="15"/>
  <c r="BF85" i="15"/>
  <c r="BF412" i="15"/>
  <c r="BG412" i="15"/>
  <c r="BN406" i="15"/>
  <c r="BO406" i="15"/>
  <c r="BK369" i="15"/>
  <c r="BJ369" i="15"/>
  <c r="BK75" i="15"/>
  <c r="BJ75" i="15"/>
  <c r="BK396" i="15"/>
  <c r="BJ396" i="15"/>
  <c r="BO348" i="15"/>
  <c r="BN348" i="15"/>
  <c r="BJ388" i="15"/>
  <c r="BK388" i="15"/>
  <c r="BG176" i="15"/>
  <c r="BF176" i="15"/>
  <c r="BG153" i="15"/>
  <c r="BF153" i="15"/>
  <c r="BG103" i="15"/>
  <c r="BF103" i="15"/>
  <c r="BK442" i="15"/>
  <c r="BK434" i="15"/>
  <c r="BJ434" i="15"/>
  <c r="BG104" i="15"/>
  <c r="BF104" i="15"/>
  <c r="BJ394" i="15"/>
  <c r="BK394" i="15"/>
  <c r="BJ419" i="15"/>
  <c r="BK419" i="15"/>
  <c r="BN356" i="15"/>
  <c r="BO356" i="15"/>
  <c r="BJ364" i="15"/>
  <c r="BK364" i="15"/>
  <c r="BB414" i="15"/>
  <c r="BC414" i="15"/>
  <c r="BK370" i="15"/>
  <c r="BJ370" i="15"/>
  <c r="BO425" i="15"/>
  <c r="BN425" i="15"/>
  <c r="BG22" i="15"/>
  <c r="BF22" i="15"/>
  <c r="BK432" i="15"/>
  <c r="BJ432" i="15"/>
  <c r="BG235" i="15"/>
  <c r="BF235" i="15"/>
  <c r="BG86" i="15"/>
  <c r="BF86" i="15"/>
  <c r="BG26" i="15"/>
  <c r="BF26" i="15"/>
  <c r="BK335" i="15"/>
  <c r="BK355" i="15"/>
  <c r="BJ355" i="15"/>
  <c r="BN55" i="15"/>
  <c r="BO55" i="15"/>
  <c r="BO358" i="15"/>
  <c r="BF62" i="15"/>
  <c r="BG62" i="15"/>
  <c r="BK323" i="15"/>
  <c r="BG65" i="15"/>
  <c r="BF65" i="15"/>
  <c r="BT319" i="15"/>
  <c r="BJ17" i="15"/>
  <c r="BK17" i="15"/>
  <c r="BK422" i="15"/>
  <c r="BG72" i="15"/>
  <c r="BF72" i="15"/>
  <c r="BK340" i="15"/>
  <c r="BG150" i="15"/>
  <c r="BF150" i="15"/>
  <c r="BK48" i="15"/>
  <c r="BJ48" i="15"/>
  <c r="BK448" i="15"/>
  <c r="BJ44" i="15"/>
  <c r="BK44" i="15"/>
  <c r="BK357" i="15"/>
  <c r="BG351" i="15"/>
  <c r="BF351" i="15"/>
  <c r="BG148" i="15"/>
  <c r="BF148" i="15"/>
  <c r="BK56" i="15"/>
  <c r="BJ56" i="15"/>
  <c r="BG151" i="15"/>
  <c r="BF151" i="15"/>
  <c r="BF439" i="15"/>
  <c r="BG439" i="15"/>
  <c r="BO373" i="15"/>
  <c r="BK254" i="15"/>
  <c r="BJ254" i="15"/>
  <c r="BO440" i="15"/>
  <c r="BO407" i="15"/>
  <c r="BK344" i="15"/>
  <c r="BJ344" i="15"/>
  <c r="BN59" i="15"/>
  <c r="BO59" i="15"/>
  <c r="BJ404" i="15"/>
  <c r="BK404" i="15"/>
  <c r="BG143" i="15"/>
  <c r="BF143" i="15"/>
  <c r="BK398" i="15"/>
  <c r="BK45" i="15"/>
  <c r="BJ45" i="15"/>
  <c r="BG34" i="15"/>
  <c r="BF34" i="15"/>
  <c r="BG149" i="15"/>
  <c r="BF149" i="15"/>
  <c r="BK436" i="15"/>
  <c r="BJ24" i="15"/>
  <c r="BK24" i="15"/>
  <c r="BK362" i="15"/>
  <c r="BJ257" i="15"/>
  <c r="BK257" i="15"/>
  <c r="BO367" i="15"/>
  <c r="BF291" i="15"/>
  <c r="BG291" i="15"/>
  <c r="BG139" i="15"/>
  <c r="BF139" i="15"/>
  <c r="BG37" i="15"/>
  <c r="BF37" i="15"/>
  <c r="BJ437" i="15"/>
  <c r="BK437" i="15"/>
  <c r="BJ453" i="15"/>
  <c r="BK453" i="15"/>
  <c r="BK52" i="15"/>
  <c r="BJ52" i="15"/>
  <c r="BK306" i="15"/>
  <c r="BF23" i="15"/>
  <c r="BG23" i="15"/>
  <c r="BK402" i="15"/>
  <c r="BK389" i="15"/>
  <c r="BK441" i="15"/>
  <c r="BJ441" i="15"/>
  <c r="BT410" i="15"/>
  <c r="BO46" i="15"/>
  <c r="BN46" i="15"/>
  <c r="BG94" i="15"/>
  <c r="BF94" i="15"/>
  <c r="BF38" i="15"/>
  <c r="BG38" i="15"/>
  <c r="BO296" i="15"/>
  <c r="BJ263" i="15"/>
  <c r="BK263" i="15"/>
  <c r="BK106" i="15"/>
  <c r="BJ106" i="15"/>
  <c r="BO282" i="15"/>
  <c r="BN282" i="15"/>
  <c r="BC122" i="15"/>
  <c r="BB122" i="15"/>
  <c r="BO334" i="15"/>
  <c r="BN334" i="15"/>
  <c r="BD343" i="15"/>
  <c r="BB343" i="15"/>
  <c r="BF27" i="15"/>
  <c r="BG27" i="15"/>
  <c r="BD251" i="15"/>
  <c r="BB251" i="15"/>
  <c r="BR279" i="15"/>
  <c r="BT279" i="15"/>
  <c r="BK133" i="15"/>
  <c r="BJ133" i="15"/>
  <c r="BK450" i="15"/>
  <c r="BJ450" i="15"/>
  <c r="BJ379" i="15"/>
  <c r="BK379" i="15"/>
  <c r="BG292" i="15"/>
  <c r="BF292" i="15"/>
  <c r="BG233" i="15"/>
  <c r="BF233" i="15"/>
  <c r="BJ253" i="15"/>
  <c r="BK253" i="15"/>
  <c r="BN446" i="15"/>
  <c r="BO446" i="15"/>
  <c r="BT428" i="15"/>
  <c r="BR428" i="15"/>
  <c r="BO330" i="15"/>
  <c r="BN330" i="15"/>
  <c r="BF262" i="15"/>
  <c r="BG262" i="15"/>
  <c r="BC182" i="15"/>
  <c r="BB182" i="15"/>
  <c r="BK289" i="15"/>
  <c r="BJ289" i="15"/>
  <c r="BG225" i="15"/>
  <c r="BF225" i="15"/>
  <c r="BD438" i="15"/>
  <c r="BB438" i="15"/>
  <c r="BD261" i="15"/>
  <c r="BB261" i="15"/>
  <c r="BD335" i="15"/>
  <c r="BB335" i="15"/>
  <c r="BD373" i="15"/>
  <c r="BB373" i="15"/>
  <c r="BJ32" i="15"/>
  <c r="BK32" i="15"/>
  <c r="BN375" i="15"/>
  <c r="BO375" i="15"/>
  <c r="BD411" i="15"/>
  <c r="BB411" i="15"/>
  <c r="BD271" i="15"/>
  <c r="BB271" i="15"/>
  <c r="BD386" i="15"/>
  <c r="BB386" i="15"/>
  <c r="BJ240" i="15"/>
  <c r="BK240" i="15"/>
  <c r="BD376" i="15"/>
  <c r="BB376" i="15"/>
  <c r="BF363" i="15"/>
  <c r="BG363" i="15"/>
  <c r="BK214" i="15"/>
  <c r="BJ214" i="15"/>
  <c r="BK230" i="15"/>
  <c r="BJ230" i="15"/>
  <c r="BK129" i="15"/>
  <c r="BJ129" i="15"/>
  <c r="BC180" i="15"/>
  <c r="BB180" i="15"/>
  <c r="BD442" i="15"/>
  <c r="BB442" i="15"/>
  <c r="BD246" i="15"/>
  <c r="BB246" i="15"/>
  <c r="BC57" i="15"/>
  <c r="BB57" i="15"/>
  <c r="BO381" i="15"/>
  <c r="BC88" i="15"/>
  <c r="BB88" i="15"/>
  <c r="BK107" i="15"/>
  <c r="BJ107" i="15"/>
  <c r="BK144" i="15"/>
  <c r="BJ144" i="15"/>
  <c r="BK339" i="15"/>
  <c r="BG177" i="15"/>
  <c r="BF177" i="15"/>
  <c r="BK309" i="15"/>
  <c r="BK354" i="15"/>
  <c r="BK215" i="15"/>
  <c r="BJ215" i="15"/>
  <c r="BJ294" i="15"/>
  <c r="BK294" i="15"/>
  <c r="BF50" i="15"/>
  <c r="BG50" i="15"/>
  <c r="BK343" i="15"/>
  <c r="BK365" i="15"/>
  <c r="BC92" i="15"/>
  <c r="BB92" i="15"/>
  <c r="BC198" i="15"/>
  <c r="BB198" i="15"/>
  <c r="BK137" i="15"/>
  <c r="BJ137" i="15"/>
  <c r="BO216" i="15"/>
  <c r="BN216" i="15"/>
  <c r="BK250" i="15"/>
  <c r="BJ250" i="15"/>
  <c r="BK83" i="15"/>
  <c r="BJ83" i="15"/>
  <c r="BK138" i="15"/>
  <c r="BJ138" i="15"/>
  <c r="BG359" i="15"/>
  <c r="BF359" i="15"/>
  <c r="BK278" i="15"/>
  <c r="BJ278" i="15"/>
  <c r="BK200" i="15"/>
  <c r="BJ200" i="15"/>
  <c r="BG64" i="15"/>
  <c r="BF64" i="15"/>
  <c r="BD413" i="15"/>
  <c r="BB413" i="15"/>
  <c r="BG269" i="15"/>
  <c r="BF269" i="15"/>
  <c r="BN427" i="15"/>
  <c r="BO427" i="15"/>
  <c r="BK218" i="15"/>
  <c r="BJ218" i="15"/>
  <c r="BO322" i="15"/>
  <c r="BN322" i="15"/>
  <c r="BK203" i="15"/>
  <c r="BJ203" i="15"/>
  <c r="BJ325" i="15"/>
  <c r="BK325" i="15"/>
  <c r="BK74" i="15"/>
  <c r="BJ74" i="15"/>
  <c r="BO231" i="15"/>
  <c r="BN231" i="15"/>
  <c r="BD300" i="15"/>
  <c r="BB300" i="15"/>
  <c r="BN416" i="15"/>
  <c r="BO416" i="15"/>
  <c r="BD433" i="15"/>
  <c r="BB433" i="15"/>
  <c r="BD339" i="15"/>
  <c r="BB339" i="15"/>
  <c r="BD268" i="15"/>
  <c r="BB268" i="15"/>
  <c r="BJ226" i="15"/>
  <c r="BK226" i="15"/>
  <c r="BK128" i="15"/>
  <c r="BJ128" i="15"/>
  <c r="BT424" i="15"/>
  <c r="BJ293" i="15"/>
  <c r="BK293" i="15"/>
  <c r="BG244" i="15"/>
  <c r="BF244" i="15"/>
  <c r="BT220" i="15"/>
  <c r="BK285" i="15"/>
  <c r="BJ285" i="15"/>
  <c r="BC108" i="15"/>
  <c r="BB108" i="15"/>
  <c r="BO290" i="15"/>
  <c r="BN290" i="15"/>
  <c r="BT272" i="15"/>
  <c r="BR272" i="15"/>
  <c r="BC123" i="15"/>
  <c r="BB123" i="15"/>
  <c r="BK281" i="15"/>
  <c r="BJ281" i="15"/>
  <c r="BJ234" i="15"/>
  <c r="BK234" i="15"/>
  <c r="BF99" i="15"/>
  <c r="BG99" i="15"/>
  <c r="BT265" i="15"/>
  <c r="BR265" i="15"/>
  <c r="BO423" i="15"/>
  <c r="BN423" i="15"/>
  <c r="BG276" i="15"/>
  <c r="BF276" i="15"/>
  <c r="BG284" i="15"/>
  <c r="BF284" i="15"/>
  <c r="BJ270" i="15"/>
  <c r="BK270" i="15"/>
  <c r="BB98" i="15"/>
  <c r="BC98" i="15"/>
  <c r="BC295" i="15"/>
  <c r="BB295" i="15"/>
  <c r="BF158" i="15"/>
  <c r="BG158" i="15"/>
  <c r="BD402" i="15"/>
  <c r="BB402" i="15"/>
  <c r="BJ415" i="15"/>
  <c r="BK415" i="15"/>
  <c r="BD398" i="15"/>
  <c r="BB398" i="15"/>
  <c r="BD306" i="15"/>
  <c r="BB306" i="15"/>
  <c r="BH299" i="15"/>
  <c r="BF299" i="15"/>
  <c r="BH410" i="15"/>
  <c r="BF410" i="15"/>
  <c r="BD436" i="15"/>
  <c r="BB436" i="15"/>
  <c r="BD389" i="15"/>
  <c r="BB389" i="15"/>
  <c r="BN258" i="15"/>
  <c r="BO258" i="15"/>
  <c r="BN33" i="15"/>
  <c r="BO33" i="15"/>
  <c r="BN18" i="15"/>
  <c r="BO18" i="15"/>
  <c r="BF35" i="15"/>
  <c r="BG35" i="15"/>
  <c r="BD259" i="15"/>
  <c r="BB259" i="15"/>
  <c r="BD323" i="15"/>
  <c r="BB323" i="15"/>
  <c r="BH397" i="15"/>
  <c r="BF397" i="15"/>
  <c r="BD349" i="15"/>
  <c r="BB349" i="15"/>
  <c r="BJ273" i="15"/>
  <c r="BK273" i="15"/>
  <c r="BH296" i="15"/>
  <c r="BF296" i="15"/>
  <c r="BN14" i="15"/>
  <c r="BO14" i="15"/>
  <c r="BK127" i="15"/>
  <c r="BJ127" i="15"/>
  <c r="BO164" i="15"/>
  <c r="BN164" i="15"/>
  <c r="BN163" i="15"/>
  <c r="BO163" i="15"/>
  <c r="BJ301" i="15"/>
  <c r="BK301" i="15"/>
  <c r="BF77" i="15"/>
  <c r="BG77" i="15"/>
  <c r="BO326" i="15"/>
  <c r="BN326" i="15"/>
  <c r="BO160" i="15"/>
  <c r="BN160" i="15"/>
  <c r="BK82" i="15"/>
  <c r="BJ82" i="15"/>
  <c r="BB112" i="15"/>
  <c r="BC112" i="15"/>
  <c r="BK134" i="15"/>
  <c r="BJ134" i="15"/>
  <c r="BO431" i="15"/>
  <c r="BN431" i="15"/>
  <c r="BJ154" i="15"/>
  <c r="BK154" i="15"/>
  <c r="BD365" i="15"/>
  <c r="BB365" i="15"/>
  <c r="BD354" i="15"/>
  <c r="BB354" i="15"/>
  <c r="BD451" i="15"/>
  <c r="BB451" i="15"/>
  <c r="BD213" i="15"/>
  <c r="BB213" i="15"/>
  <c r="BJ336" i="15"/>
  <c r="BK336" i="15"/>
  <c r="BD358" i="15"/>
  <c r="BB358" i="15"/>
  <c r="BJ328" i="15"/>
  <c r="BK328" i="15"/>
  <c r="BC49" i="15"/>
  <c r="BB49" i="15"/>
  <c r="BO287" i="15"/>
  <c r="BN287" i="15"/>
  <c r="BK413" i="15"/>
  <c r="BG68" i="15"/>
  <c r="BF68" i="15"/>
  <c r="BK79" i="15"/>
  <c r="BJ79" i="15"/>
  <c r="BO224" i="15"/>
  <c r="BN224" i="15"/>
  <c r="BF308" i="15"/>
  <c r="BG308" i="15"/>
  <c r="BG350" i="15"/>
  <c r="BF350" i="15"/>
  <c r="BK111" i="15"/>
  <c r="BJ111" i="15"/>
  <c r="BO232" i="15"/>
  <c r="BN232" i="15"/>
  <c r="BG166" i="15"/>
  <c r="BF166" i="15"/>
  <c r="BJ20" i="15"/>
  <c r="BK20" i="15"/>
  <c r="BK227" i="15"/>
  <c r="BJ227" i="15"/>
  <c r="BG152" i="15"/>
  <c r="BF152" i="15"/>
  <c r="BO268" i="15"/>
  <c r="BO312" i="15"/>
  <c r="BT312" i="15" s="1"/>
  <c r="BK405" i="15"/>
  <c r="BG89" i="15"/>
  <c r="BF89" i="15"/>
  <c r="BO251" i="15"/>
  <c r="BK409" i="15"/>
  <c r="BJ409" i="15"/>
  <c r="BK242" i="15"/>
  <c r="BJ242" i="15"/>
  <c r="BJ61" i="15"/>
  <c r="BK61" i="15"/>
  <c r="BO366" i="15"/>
  <c r="BK271" i="15"/>
  <c r="BK438" i="15"/>
  <c r="BK162" i="15"/>
  <c r="BJ162" i="15"/>
  <c r="BJ390" i="15"/>
  <c r="BK390" i="15"/>
  <c r="BT420" i="15"/>
  <c r="BR420" i="15"/>
  <c r="BT229" i="15"/>
  <c r="BR229" i="15"/>
  <c r="BK305" i="15"/>
  <c r="BJ305" i="15"/>
  <c r="BT411" i="15"/>
  <c r="BK145" i="15"/>
  <c r="BJ145" i="15"/>
  <c r="BC102" i="15"/>
  <c r="BB102" i="15"/>
  <c r="BG304" i="15"/>
  <c r="BF304" i="15"/>
  <c r="BG383" i="15"/>
  <c r="BF383" i="15"/>
  <c r="BK267" i="15"/>
  <c r="BJ267" i="15"/>
  <c r="BO275" i="15"/>
  <c r="BN275" i="15"/>
  <c r="BC67" i="15"/>
  <c r="BB67" i="15"/>
  <c r="BO261" i="15"/>
  <c r="BJ435" i="15"/>
  <c r="BK435" i="15"/>
  <c r="BF16" i="15"/>
  <c r="BG16" i="15"/>
  <c r="BK259" i="15"/>
  <c r="BO236" i="15"/>
  <c r="BN236" i="15"/>
  <c r="BJ447" i="15"/>
  <c r="BK447" i="15"/>
  <c r="BK376" i="15"/>
  <c r="BT349" i="15"/>
  <c r="BC146" i="15"/>
  <c r="BB146" i="15"/>
  <c r="BF31" i="15"/>
  <c r="BG31" i="15"/>
  <c r="BJ42" i="15"/>
  <c r="BK42" i="15"/>
  <c r="BO243" i="15"/>
  <c r="BG93" i="15"/>
  <c r="BF93" i="15"/>
  <c r="BO260" i="15"/>
  <c r="BK222" i="15"/>
  <c r="BJ222" i="15"/>
  <c r="BB393" i="15"/>
  <c r="BC393" i="15"/>
  <c r="BK96" i="15"/>
  <c r="BJ96" i="15"/>
  <c r="BG135" i="15"/>
  <c r="BF135" i="15"/>
  <c r="BB185" i="15"/>
  <c r="BC185" i="15"/>
  <c r="BO193" i="15"/>
  <c r="BN193" i="15"/>
  <c r="BD422" i="15"/>
  <c r="BB422" i="15"/>
  <c r="BD367" i="15"/>
  <c r="BB367" i="15"/>
  <c r="BD407" i="15"/>
  <c r="BB407" i="15"/>
  <c r="BF377" i="15"/>
  <c r="BG377" i="15"/>
  <c r="BK132" i="15"/>
  <c r="BJ132" i="15"/>
  <c r="BF81" i="15"/>
  <c r="BG81" i="15"/>
  <c r="BK199" i="15"/>
  <c r="BJ199" i="15"/>
  <c r="BB87" i="15"/>
  <c r="BC87" i="15"/>
  <c r="BG195" i="15"/>
  <c r="BF195" i="15"/>
  <c r="BB183" i="15"/>
  <c r="BC183" i="15"/>
  <c r="BK249" i="15"/>
  <c r="BJ249" i="15"/>
  <c r="BJ333" i="15"/>
  <c r="BK333" i="15"/>
  <c r="BK430" i="15"/>
  <c r="BJ430" i="15"/>
  <c r="BF113" i="15"/>
  <c r="BG113" i="15"/>
  <c r="BD392" i="15"/>
  <c r="BB392" i="15"/>
  <c r="BD405" i="15"/>
  <c r="BB405" i="15"/>
  <c r="BJ248" i="15"/>
  <c r="BK248" i="15"/>
  <c r="BD440" i="15"/>
  <c r="BB440" i="15"/>
  <c r="BD331" i="15"/>
  <c r="BB331" i="15"/>
  <c r="BJ332" i="15"/>
  <c r="BK332" i="15"/>
  <c r="BD424" i="15"/>
  <c r="BB424" i="15"/>
  <c r="BF338" i="15"/>
  <c r="BG338" i="15"/>
  <c r="BF372" i="15"/>
  <c r="BG372" i="15"/>
  <c r="BK451" i="15"/>
  <c r="BG399" i="15"/>
  <c r="BF399" i="15"/>
  <c r="BK97" i="15"/>
  <c r="BJ97" i="15"/>
  <c r="BF54" i="15"/>
  <c r="BG54" i="15"/>
  <c r="BT444" i="15"/>
  <c r="BK286" i="15"/>
  <c r="BJ286" i="15"/>
  <c r="BJ28" i="15"/>
  <c r="BK28" i="15"/>
  <c r="BK298" i="15"/>
  <c r="BT300" i="15"/>
  <c r="BO327" i="15"/>
  <c r="BK142" i="15"/>
  <c r="BJ142" i="15"/>
  <c r="BT382" i="15"/>
  <c r="BJ337" i="15"/>
  <c r="BK337" i="15"/>
  <c r="BG21" i="15" l="1"/>
  <c r="BF21" i="15"/>
  <c r="BG25" i="15"/>
  <c r="BF25" i="15"/>
  <c r="BJ237" i="15"/>
  <c r="BK237" i="15"/>
  <c r="BH83" i="16"/>
  <c r="BD83" i="16"/>
  <c r="BH219" i="15"/>
  <c r="BF219" i="15"/>
  <c r="BH15" i="16"/>
  <c r="BD15" i="16"/>
  <c r="BG29" i="15"/>
  <c r="BF29" i="15"/>
  <c r="BC53" i="16"/>
  <c r="AY53" i="16"/>
  <c r="BA53" i="16" s="1"/>
  <c r="BH64" i="16"/>
  <c r="BD64" i="16"/>
  <c r="BY77" i="16"/>
  <c r="BC30" i="16"/>
  <c r="AY30" i="16"/>
  <c r="BA30" i="16" s="1"/>
  <c r="BY24" i="16"/>
  <c r="BS23" i="16"/>
  <c r="BS47" i="16"/>
  <c r="BS69" i="16"/>
  <c r="AY51" i="16"/>
  <c r="BA51" i="16" s="1"/>
  <c r="BB51" i="16"/>
  <c r="BS65" i="16"/>
  <c r="BH67" i="16"/>
  <c r="BD67" i="16"/>
  <c r="BF67" i="16" s="1"/>
  <c r="BC22" i="16"/>
  <c r="AY22" i="16"/>
  <c r="BA22" i="16" s="1"/>
  <c r="CE50" i="16"/>
  <c r="BS70" i="16"/>
  <c r="BS74" i="16"/>
  <c r="BE19" i="16"/>
  <c r="BA19" i="16"/>
  <c r="BH25" i="16"/>
  <c r="BD25" i="16"/>
  <c r="BF25" i="16" s="1"/>
  <c r="BY22" i="16"/>
  <c r="BS80" i="16"/>
  <c r="BS28" i="16"/>
  <c r="BJ36" i="16"/>
  <c r="BL36" i="16" s="1"/>
  <c r="BM36" i="16"/>
  <c r="BS15" i="16"/>
  <c r="BY83" i="16"/>
  <c r="AY84" i="16"/>
  <c r="BA84" i="16" s="1"/>
  <c r="BB84" i="16"/>
  <c r="BH17" i="16"/>
  <c r="BD17" i="16"/>
  <c r="BF17" i="16" s="1"/>
  <c r="BH33" i="16"/>
  <c r="BD33" i="16"/>
  <c r="BF33" i="16" s="1"/>
  <c r="BS21" i="16"/>
  <c r="BC38" i="16"/>
  <c r="AY38" i="16"/>
  <c r="BA38" i="16" s="1"/>
  <c r="BK64" i="16"/>
  <c r="BF64" i="16"/>
  <c r="BC74" i="16"/>
  <c r="AY74" i="16"/>
  <c r="BA74" i="16" s="1"/>
  <c r="BY62" i="16"/>
  <c r="BH76" i="16"/>
  <c r="BD76" i="16"/>
  <c r="BF76" i="16" s="1"/>
  <c r="BP78" i="16"/>
  <c r="BS78" i="16"/>
  <c r="CK17" i="16"/>
  <c r="BS41" i="16"/>
  <c r="AY32" i="16"/>
  <c r="BA32" i="16" s="1"/>
  <c r="BB32" i="16"/>
  <c r="BH12" i="16"/>
  <c r="BD12" i="16"/>
  <c r="BF12" i="16" s="1"/>
  <c r="BC14" i="16"/>
  <c r="AY14" i="16"/>
  <c r="BA14" i="16" s="1"/>
  <c r="BM61" i="16"/>
  <c r="BJ61" i="16"/>
  <c r="BL61" i="16" s="1"/>
  <c r="BC48" i="16"/>
  <c r="AY48" i="16"/>
  <c r="BA48" i="16" s="1"/>
  <c r="BK83" i="16"/>
  <c r="BF83" i="16"/>
  <c r="AY57" i="16"/>
  <c r="BA57" i="16" s="1"/>
  <c r="BB57" i="16"/>
  <c r="BS42" i="16"/>
  <c r="BP66" i="16"/>
  <c r="BR66" i="16" s="1"/>
  <c r="BS66" i="16"/>
  <c r="BS38" i="16"/>
  <c r="CE71" i="16"/>
  <c r="BY54" i="16"/>
  <c r="BE73" i="16"/>
  <c r="BA73" i="16"/>
  <c r="BH59" i="16"/>
  <c r="BD59" i="16"/>
  <c r="BF59" i="16" s="1"/>
  <c r="BS55" i="16"/>
  <c r="BP55" i="16"/>
  <c r="CK67" i="16"/>
  <c r="BS46" i="16"/>
  <c r="BM34" i="16"/>
  <c r="BJ34" i="16"/>
  <c r="BL34" i="16" s="1"/>
  <c r="BH82" i="16"/>
  <c r="BD82" i="16"/>
  <c r="BF82" i="16" s="1"/>
  <c r="BC11" i="16"/>
  <c r="AY11" i="16"/>
  <c r="BA11" i="16" s="1"/>
  <c r="BS37" i="16"/>
  <c r="BP73" i="16"/>
  <c r="BS73" i="16"/>
  <c r="BC41" i="16"/>
  <c r="AY41" i="16"/>
  <c r="BA41" i="16" s="1"/>
  <c r="BS48" i="16"/>
  <c r="BS58" i="16"/>
  <c r="BY81" i="16"/>
  <c r="BH54" i="16"/>
  <c r="BD54" i="16"/>
  <c r="BF54" i="16" s="1"/>
  <c r="BC20" i="16"/>
  <c r="AY20" i="16"/>
  <c r="BA20" i="16" s="1"/>
  <c r="BH47" i="16"/>
  <c r="BD47" i="16"/>
  <c r="BF47" i="16" s="1"/>
  <c r="BC58" i="16"/>
  <c r="AY58" i="16"/>
  <c r="BA58" i="16" s="1"/>
  <c r="BC18" i="16"/>
  <c r="AY18" i="16"/>
  <c r="BA18" i="16" s="1"/>
  <c r="BC77" i="16"/>
  <c r="AY77" i="16"/>
  <c r="BA77" i="16" s="1"/>
  <c r="BC46" i="16"/>
  <c r="AY46" i="16"/>
  <c r="BA46" i="16" s="1"/>
  <c r="BC37" i="16"/>
  <c r="AY37" i="16"/>
  <c r="BA37" i="16" s="1"/>
  <c r="BC28" i="16"/>
  <c r="AY28" i="16"/>
  <c r="BA28" i="16" s="1"/>
  <c r="BS53" i="16"/>
  <c r="CK12" i="16"/>
  <c r="AY44" i="16"/>
  <c r="BA44" i="16" s="1"/>
  <c r="BB44" i="16"/>
  <c r="BS30" i="16"/>
  <c r="BH62" i="16"/>
  <c r="BD62" i="16"/>
  <c r="BF62" i="16" s="1"/>
  <c r="BC70" i="16"/>
  <c r="AY70" i="16"/>
  <c r="BA70" i="16" s="1"/>
  <c r="BC65" i="16"/>
  <c r="AY65" i="16"/>
  <c r="BA65" i="16" s="1"/>
  <c r="BE78" i="16"/>
  <c r="BA78" i="16"/>
  <c r="BH50" i="16"/>
  <c r="BD50" i="16"/>
  <c r="BF50" i="16" s="1"/>
  <c r="BC80" i="16"/>
  <c r="AY80" i="16"/>
  <c r="BA80" i="16" s="1"/>
  <c r="BS18" i="16"/>
  <c r="BS39" i="16"/>
  <c r="BE27" i="16"/>
  <c r="BA27" i="16"/>
  <c r="BS20" i="16"/>
  <c r="BC69" i="16"/>
  <c r="AY69" i="16"/>
  <c r="BA69" i="16" s="1"/>
  <c r="BC71" i="16"/>
  <c r="AY71" i="16"/>
  <c r="BA71" i="16" s="1"/>
  <c r="BH21" i="16"/>
  <c r="BD21" i="16"/>
  <c r="BF21" i="16" s="1"/>
  <c r="BC24" i="16"/>
  <c r="AY24" i="16"/>
  <c r="BA24" i="16" s="1"/>
  <c r="BC42" i="16"/>
  <c r="AY42" i="16"/>
  <c r="BA42" i="16" s="1"/>
  <c r="CK25" i="16"/>
  <c r="BY64" i="16"/>
  <c r="BJ35" i="16"/>
  <c r="BL35" i="16" s="1"/>
  <c r="BM35" i="16"/>
  <c r="BS14" i="16"/>
  <c r="BC52" i="16"/>
  <c r="AY52" i="16"/>
  <c r="BA52" i="16" s="1"/>
  <c r="BS11" i="16"/>
  <c r="BH29" i="16"/>
  <c r="BD29" i="16"/>
  <c r="BF29" i="16" s="1"/>
  <c r="BY76" i="16"/>
  <c r="BH81" i="16"/>
  <c r="BD81" i="16"/>
  <c r="BF81" i="16" s="1"/>
  <c r="BC39" i="16"/>
  <c r="AY39" i="16"/>
  <c r="BA39" i="16" s="1"/>
  <c r="BH23" i="16"/>
  <c r="BD23" i="16"/>
  <c r="BF23" i="16" s="1"/>
  <c r="BY75" i="16"/>
  <c r="BE53" i="16"/>
  <c r="BS29" i="16"/>
  <c r="BC75" i="16"/>
  <c r="AY75" i="16"/>
  <c r="BA75" i="16" s="1"/>
  <c r="BP19" i="16"/>
  <c r="BS19" i="16"/>
  <c r="BS59" i="16"/>
  <c r="BY72" i="16"/>
  <c r="BP27" i="16"/>
  <c r="BS27" i="16"/>
  <c r="BS82" i="16"/>
  <c r="BS33" i="16"/>
  <c r="BS52" i="16"/>
  <c r="BE55" i="16"/>
  <c r="BA55" i="16"/>
  <c r="BS26" i="16"/>
  <c r="BC72" i="16"/>
  <c r="AY72" i="16"/>
  <c r="BA72" i="16" s="1"/>
  <c r="BC26" i="16"/>
  <c r="AY26" i="16"/>
  <c r="BA26" i="16" s="1"/>
  <c r="BE15" i="16"/>
  <c r="BA15" i="16"/>
  <c r="BO337" i="15"/>
  <c r="BN337" i="15"/>
  <c r="BO28" i="15"/>
  <c r="BN28" i="15"/>
  <c r="BO332" i="15"/>
  <c r="BN332" i="15"/>
  <c r="BJ113" i="15"/>
  <c r="BK113" i="15"/>
  <c r="BF183" i="15"/>
  <c r="BG183" i="15"/>
  <c r="BJ81" i="15"/>
  <c r="BK81" i="15"/>
  <c r="BF185" i="15"/>
  <c r="BG185" i="15"/>
  <c r="BO42" i="15"/>
  <c r="BN42" i="15"/>
  <c r="BK16" i="15"/>
  <c r="BJ16" i="15"/>
  <c r="BO390" i="15"/>
  <c r="BN390" i="15"/>
  <c r="BT366" i="15"/>
  <c r="BO413" i="15"/>
  <c r="BN154" i="15"/>
  <c r="BO154" i="15"/>
  <c r="BT14" i="15"/>
  <c r="BR14" i="15"/>
  <c r="BT18" i="15"/>
  <c r="BR18" i="15"/>
  <c r="BN270" i="15"/>
  <c r="BO270" i="15"/>
  <c r="BN234" i="15"/>
  <c r="BO234" i="15"/>
  <c r="BN226" i="15"/>
  <c r="BO226" i="15"/>
  <c r="BR427" i="15"/>
  <c r="BT427" i="15"/>
  <c r="BJ50" i="15"/>
  <c r="BK50" i="15"/>
  <c r="BO309" i="15"/>
  <c r="BJ363" i="15"/>
  <c r="BK363" i="15"/>
  <c r="BT375" i="15"/>
  <c r="BR375" i="15"/>
  <c r="BN253" i="15"/>
  <c r="BO253" i="15"/>
  <c r="BK27" i="15"/>
  <c r="BJ27" i="15"/>
  <c r="BK38" i="15"/>
  <c r="BJ38" i="15"/>
  <c r="BK291" i="15"/>
  <c r="BJ291" i="15"/>
  <c r="BO24" i="15"/>
  <c r="BN24" i="15"/>
  <c r="BK439" i="15"/>
  <c r="BJ439" i="15"/>
  <c r="BR55" i="15"/>
  <c r="BT55" i="15"/>
  <c r="BR356" i="15"/>
  <c r="BT356" i="15"/>
  <c r="BG173" i="15"/>
  <c r="BF173" i="15"/>
  <c r="BR380" i="15"/>
  <c r="BT380" i="15"/>
  <c r="BO433" i="15"/>
  <c r="BO417" i="15"/>
  <c r="BN417" i="15"/>
  <c r="BN395" i="15"/>
  <c r="BO395" i="15"/>
  <c r="BO341" i="15"/>
  <c r="BN341" i="15"/>
  <c r="BF101" i="15"/>
  <c r="BG101" i="15"/>
  <c r="BN245" i="15"/>
  <c r="BO245" i="15"/>
  <c r="BK310" i="15"/>
  <c r="BJ310" i="15"/>
  <c r="BO142" i="15"/>
  <c r="BN142" i="15"/>
  <c r="BH405" i="15"/>
  <c r="BF405" i="15"/>
  <c r="BH367" i="15"/>
  <c r="BF367" i="15"/>
  <c r="BN222" i="15"/>
  <c r="BO222" i="15"/>
  <c r="BG146" i="15"/>
  <c r="BF146" i="15"/>
  <c r="BR236" i="15"/>
  <c r="BT236" i="15"/>
  <c r="BT275" i="15"/>
  <c r="BR275" i="15"/>
  <c r="BG102" i="15"/>
  <c r="BF102" i="15"/>
  <c r="BO242" i="15"/>
  <c r="BN242" i="15"/>
  <c r="BT268" i="15"/>
  <c r="BO111" i="15"/>
  <c r="BN111" i="15"/>
  <c r="BG49" i="15"/>
  <c r="BF49" i="15"/>
  <c r="BH213" i="15"/>
  <c r="BF213" i="15"/>
  <c r="BN134" i="15"/>
  <c r="BO134" i="15"/>
  <c r="BR326" i="15"/>
  <c r="BT326" i="15"/>
  <c r="BH259" i="15"/>
  <c r="BF259" i="15"/>
  <c r="BL299" i="15"/>
  <c r="BJ299" i="15"/>
  <c r="BH402" i="15"/>
  <c r="BF402" i="15"/>
  <c r="BJ276" i="15"/>
  <c r="BK276" i="15"/>
  <c r="BF123" i="15"/>
  <c r="BG123" i="15"/>
  <c r="BN285" i="15"/>
  <c r="BO285" i="15"/>
  <c r="BR231" i="15"/>
  <c r="BT231" i="15"/>
  <c r="BN200" i="15"/>
  <c r="BO200" i="15"/>
  <c r="BO83" i="15"/>
  <c r="BN83" i="15"/>
  <c r="BG198" i="15"/>
  <c r="BF198" i="15"/>
  <c r="BO107" i="15"/>
  <c r="BN107" i="15"/>
  <c r="BF180" i="15"/>
  <c r="BG180" i="15"/>
  <c r="BH271" i="15"/>
  <c r="BF271" i="15"/>
  <c r="BH373" i="15"/>
  <c r="BF373" i="15"/>
  <c r="BN289" i="15"/>
  <c r="BO289" i="15"/>
  <c r="BN450" i="15"/>
  <c r="BO450" i="15"/>
  <c r="BR282" i="15"/>
  <c r="BT282" i="15"/>
  <c r="BN441" i="15"/>
  <c r="BO441" i="15"/>
  <c r="BO402" i="15"/>
  <c r="BO306" i="15"/>
  <c r="BK37" i="15"/>
  <c r="BJ37" i="15"/>
  <c r="BK149" i="15"/>
  <c r="BJ149" i="15"/>
  <c r="BN45" i="15"/>
  <c r="BO45" i="15"/>
  <c r="BK143" i="15"/>
  <c r="BJ143" i="15"/>
  <c r="BT407" i="15"/>
  <c r="BN254" i="15"/>
  <c r="BO254" i="15"/>
  <c r="BK148" i="15"/>
  <c r="BJ148" i="15"/>
  <c r="BO357" i="15"/>
  <c r="BO448" i="15"/>
  <c r="BK150" i="15"/>
  <c r="BJ150" i="15"/>
  <c r="BK72" i="15"/>
  <c r="BJ72" i="15"/>
  <c r="BK65" i="15"/>
  <c r="BJ65" i="15"/>
  <c r="BO335" i="15"/>
  <c r="BK86" i="15"/>
  <c r="BJ86" i="15"/>
  <c r="BO432" i="15"/>
  <c r="BN432" i="15"/>
  <c r="BT425" i="15"/>
  <c r="BR425" i="15"/>
  <c r="BK103" i="15"/>
  <c r="BJ103" i="15"/>
  <c r="BJ176" i="15"/>
  <c r="BK176" i="15"/>
  <c r="BT348" i="15"/>
  <c r="BR348" i="15"/>
  <c r="BN75" i="15"/>
  <c r="BO75" i="15"/>
  <c r="BK85" i="15"/>
  <c r="BJ85" i="15"/>
  <c r="BO161" i="15"/>
  <c r="BN161" i="15"/>
  <c r="BH382" i="15"/>
  <c r="BF382" i="15"/>
  <c r="BL260" i="15"/>
  <c r="BJ260" i="15"/>
  <c r="BR223" i="15"/>
  <c r="BT223" i="15"/>
  <c r="BN426" i="15"/>
  <c r="BO426" i="15"/>
  <c r="BN78" i="15"/>
  <c r="BO78" i="15"/>
  <c r="BN297" i="15"/>
  <c r="BO297" i="15"/>
  <c r="BL312" i="15"/>
  <c r="BJ312" i="15"/>
  <c r="BH298" i="15"/>
  <c r="BF298" i="15"/>
  <c r="BH385" i="15"/>
  <c r="BF385" i="15"/>
  <c r="BN205" i="15"/>
  <c r="BO205" i="15"/>
  <c r="BR352" i="15"/>
  <c r="BT352" i="15"/>
  <c r="BO360" i="15"/>
  <c r="BN360" i="15"/>
  <c r="BJ156" i="15"/>
  <c r="BK156" i="15"/>
  <c r="BO219" i="15"/>
  <c r="BO140" i="15"/>
  <c r="BN140" i="15"/>
  <c r="BO264" i="15"/>
  <c r="BJ408" i="15"/>
  <c r="BK408" i="15"/>
  <c r="BR228" i="15"/>
  <c r="BT228" i="15"/>
  <c r="BO392" i="15"/>
  <c r="BF70" i="15"/>
  <c r="BG70" i="15"/>
  <c r="BJ368" i="15"/>
  <c r="BK368" i="15"/>
  <c r="BF179" i="15"/>
  <c r="BG179" i="15"/>
  <c r="BN391" i="15"/>
  <c r="BO391" i="15"/>
  <c r="BH362" i="15"/>
  <c r="BF362" i="15"/>
  <c r="BH327" i="15"/>
  <c r="BF327" i="15"/>
  <c r="BL366" i="15"/>
  <c r="BJ366" i="15"/>
  <c r="BL444" i="15"/>
  <c r="BJ444" i="15"/>
  <c r="BH319" i="15"/>
  <c r="BF319" i="15"/>
  <c r="BR384" i="15"/>
  <c r="BT384" i="15"/>
  <c r="BF256" i="15"/>
  <c r="BG256" i="15"/>
  <c r="BN131" i="15"/>
  <c r="BO131" i="15"/>
  <c r="BL381" i="15"/>
  <c r="BJ381" i="15"/>
  <c r="BF201" i="15"/>
  <c r="BG201" i="15"/>
  <c r="BJ252" i="15"/>
  <c r="BK252" i="15"/>
  <c r="BT345" i="15"/>
  <c r="BJ40" i="15"/>
  <c r="BK40" i="15"/>
  <c r="BT378" i="15"/>
  <c r="BR378" i="15"/>
  <c r="BN418" i="15"/>
  <c r="BO418" i="15"/>
  <c r="BK302" i="15"/>
  <c r="BJ302" i="15"/>
  <c r="BO385" i="15"/>
  <c r="BJ30" i="15"/>
  <c r="BK30" i="15"/>
  <c r="BJ54" i="15"/>
  <c r="BK54" i="15"/>
  <c r="BJ372" i="15"/>
  <c r="BK372" i="15"/>
  <c r="BO248" i="15"/>
  <c r="BN248" i="15"/>
  <c r="BF393" i="15"/>
  <c r="BG393" i="15"/>
  <c r="BT260" i="15"/>
  <c r="BK31" i="15"/>
  <c r="BJ31" i="15"/>
  <c r="BO447" i="15"/>
  <c r="BN447" i="15"/>
  <c r="BO259" i="15"/>
  <c r="BO435" i="15"/>
  <c r="BN435" i="15"/>
  <c r="BO61" i="15"/>
  <c r="BN61" i="15"/>
  <c r="BO20" i="15"/>
  <c r="BN20" i="15"/>
  <c r="BO328" i="15"/>
  <c r="BN328" i="15"/>
  <c r="BO336" i="15"/>
  <c r="BN336" i="15"/>
  <c r="BF112" i="15"/>
  <c r="BG112" i="15"/>
  <c r="BJ77" i="15"/>
  <c r="BK77" i="15"/>
  <c r="BR163" i="15"/>
  <c r="BT163" i="15"/>
  <c r="BK35" i="15"/>
  <c r="BJ35" i="15"/>
  <c r="BT33" i="15"/>
  <c r="BR33" i="15"/>
  <c r="BO415" i="15"/>
  <c r="BN415" i="15"/>
  <c r="BJ158" i="15"/>
  <c r="BK158" i="15"/>
  <c r="BF98" i="15"/>
  <c r="BG98" i="15"/>
  <c r="BJ99" i="15"/>
  <c r="BK99" i="15"/>
  <c r="BN293" i="15"/>
  <c r="BO293" i="15"/>
  <c r="BO343" i="15"/>
  <c r="BO294" i="15"/>
  <c r="BN294" i="15"/>
  <c r="BO354" i="15"/>
  <c r="BO32" i="15"/>
  <c r="BN32" i="15"/>
  <c r="BT446" i="15"/>
  <c r="BR446" i="15"/>
  <c r="BN379" i="15"/>
  <c r="BO379" i="15"/>
  <c r="BK23" i="15"/>
  <c r="BJ23" i="15"/>
  <c r="BN437" i="15"/>
  <c r="BO437" i="15"/>
  <c r="BO398" i="15"/>
  <c r="BN404" i="15"/>
  <c r="BO404" i="15"/>
  <c r="BO44" i="15"/>
  <c r="BN44" i="15"/>
  <c r="BN364" i="15"/>
  <c r="BO364" i="15"/>
  <c r="BO419" i="15"/>
  <c r="BN419" i="15"/>
  <c r="BO442" i="15"/>
  <c r="BO388" i="15"/>
  <c r="BN388" i="15"/>
  <c r="BJ412" i="15"/>
  <c r="BK412" i="15"/>
  <c r="BK443" i="15"/>
  <c r="BJ443" i="15"/>
  <c r="BG171" i="15"/>
  <c r="BF171" i="15"/>
  <c r="BO449" i="15"/>
  <c r="BN449" i="15"/>
  <c r="BN329" i="15"/>
  <c r="BO329" i="15"/>
  <c r="BN155" i="15"/>
  <c r="BO155" i="15"/>
  <c r="BN196" i="15"/>
  <c r="BO196" i="15"/>
  <c r="BF66" i="15"/>
  <c r="BG66" i="15"/>
  <c r="BO324" i="15"/>
  <c r="BN324" i="15"/>
  <c r="BO255" i="15"/>
  <c r="BN255" i="15"/>
  <c r="BK58" i="15"/>
  <c r="BJ58" i="15"/>
  <c r="BO307" i="15"/>
  <c r="BN307" i="15"/>
  <c r="BN346" i="15"/>
  <c r="BO346" i="15"/>
  <c r="BF194" i="15"/>
  <c r="BG194" i="15"/>
  <c r="BR347" i="15"/>
  <c r="BT347" i="15"/>
  <c r="BF115" i="15"/>
  <c r="BG115" i="15"/>
  <c r="BO13" i="15"/>
  <c r="BN13" i="15"/>
  <c r="BO451" i="15"/>
  <c r="BK338" i="15"/>
  <c r="BJ338" i="15"/>
  <c r="BN333" i="15"/>
  <c r="BO333" i="15"/>
  <c r="BF87" i="15"/>
  <c r="BG87" i="15"/>
  <c r="BK377" i="15"/>
  <c r="BJ377" i="15"/>
  <c r="BO438" i="15"/>
  <c r="BO405" i="15"/>
  <c r="BK308" i="15"/>
  <c r="BJ308" i="15"/>
  <c r="BN301" i="15"/>
  <c r="BO301" i="15"/>
  <c r="BO273" i="15"/>
  <c r="BN273" i="15"/>
  <c r="BT258" i="15"/>
  <c r="BR258" i="15"/>
  <c r="BT416" i="15"/>
  <c r="BR416" i="15"/>
  <c r="BN325" i="15"/>
  <c r="BO325" i="15"/>
  <c r="BO365" i="15"/>
  <c r="BO339" i="15"/>
  <c r="BT381" i="15"/>
  <c r="BO240" i="15"/>
  <c r="BN240" i="15"/>
  <c r="BJ262" i="15"/>
  <c r="BK262" i="15"/>
  <c r="BN263" i="15"/>
  <c r="BO263" i="15"/>
  <c r="BO453" i="15"/>
  <c r="BN453" i="15"/>
  <c r="BO257" i="15"/>
  <c r="BN257" i="15"/>
  <c r="BR59" i="15"/>
  <c r="BT59" i="15"/>
  <c r="BO17" i="15"/>
  <c r="BN17" i="15"/>
  <c r="BK62" i="15"/>
  <c r="BJ62" i="15"/>
  <c r="BF414" i="15"/>
  <c r="BG414" i="15"/>
  <c r="BO394" i="15"/>
  <c r="BN394" i="15"/>
  <c r="BT406" i="15"/>
  <c r="BR406" i="15"/>
  <c r="BF91" i="15"/>
  <c r="BG91" i="15"/>
  <c r="BN172" i="15"/>
  <c r="BO172" i="15"/>
  <c r="BT299" i="15"/>
  <c r="BO386" i="15"/>
  <c r="BO371" i="15"/>
  <c r="BK41" i="15"/>
  <c r="BJ41" i="15"/>
  <c r="BO280" i="15"/>
  <c r="BN280" i="15"/>
  <c r="BN97" i="15"/>
  <c r="BO97" i="15"/>
  <c r="BH440" i="15"/>
  <c r="BF440" i="15"/>
  <c r="BH422" i="15"/>
  <c r="BF422" i="15"/>
  <c r="BN96" i="15"/>
  <c r="BO96" i="15"/>
  <c r="BK93" i="15"/>
  <c r="BJ93" i="15"/>
  <c r="BO376" i="15"/>
  <c r="BT261" i="15"/>
  <c r="BJ383" i="15"/>
  <c r="BK383" i="15"/>
  <c r="BT251" i="15"/>
  <c r="BN227" i="15"/>
  <c r="BO227" i="15"/>
  <c r="BK166" i="15"/>
  <c r="BJ166" i="15"/>
  <c r="BO79" i="15"/>
  <c r="BN79" i="15"/>
  <c r="BH358" i="15"/>
  <c r="BF358" i="15"/>
  <c r="BH354" i="15"/>
  <c r="BF354" i="15"/>
  <c r="BN82" i="15"/>
  <c r="BO82" i="15"/>
  <c r="BR164" i="15"/>
  <c r="BT164" i="15"/>
  <c r="BL397" i="15"/>
  <c r="BJ397" i="15"/>
  <c r="BH436" i="15"/>
  <c r="BF436" i="15"/>
  <c r="BH398" i="15"/>
  <c r="BF398" i="15"/>
  <c r="BF295" i="15"/>
  <c r="BG295" i="15"/>
  <c r="BR290" i="15"/>
  <c r="BT290" i="15"/>
  <c r="BJ244" i="15"/>
  <c r="BK244" i="15"/>
  <c r="BH339" i="15"/>
  <c r="BF339" i="15"/>
  <c r="BR322" i="15"/>
  <c r="BT322" i="15"/>
  <c r="BH413" i="15"/>
  <c r="BF413" i="15"/>
  <c r="BK359" i="15"/>
  <c r="BJ359" i="15"/>
  <c r="BT216" i="15"/>
  <c r="BR216" i="15"/>
  <c r="BO215" i="15"/>
  <c r="BN215" i="15"/>
  <c r="BH246" i="15"/>
  <c r="BF246" i="15"/>
  <c r="BN230" i="15"/>
  <c r="BO230" i="15"/>
  <c r="BH261" i="15"/>
  <c r="BF261" i="15"/>
  <c r="BJ292" i="15"/>
  <c r="BK292" i="15"/>
  <c r="BR334" i="15"/>
  <c r="BT334" i="15"/>
  <c r="BT46" i="15"/>
  <c r="BR46" i="15"/>
  <c r="BN434" i="15"/>
  <c r="BO434" i="15"/>
  <c r="BT327" i="15"/>
  <c r="BO298" i="15"/>
  <c r="BN286" i="15"/>
  <c r="BO286" i="15"/>
  <c r="BK399" i="15"/>
  <c r="BJ399" i="15"/>
  <c r="BH424" i="15"/>
  <c r="BF424" i="15"/>
  <c r="BH331" i="15"/>
  <c r="BF331" i="15"/>
  <c r="BH392" i="15"/>
  <c r="BF392" i="15"/>
  <c r="BN430" i="15"/>
  <c r="BO430" i="15"/>
  <c r="BN249" i="15"/>
  <c r="BO249" i="15"/>
  <c r="BJ195" i="15"/>
  <c r="BK195" i="15"/>
  <c r="BN199" i="15"/>
  <c r="BO199" i="15"/>
  <c r="BN132" i="15"/>
  <c r="BO132" i="15"/>
  <c r="BH407" i="15"/>
  <c r="BF407" i="15"/>
  <c r="BR193" i="15"/>
  <c r="BT193" i="15"/>
  <c r="BJ135" i="15"/>
  <c r="BK135" i="15"/>
  <c r="BT243" i="15"/>
  <c r="BF67" i="15"/>
  <c r="BG67" i="15"/>
  <c r="BO267" i="15"/>
  <c r="BN267" i="15"/>
  <c r="BJ304" i="15"/>
  <c r="BK304" i="15"/>
  <c r="BO145" i="15"/>
  <c r="BN145" i="15"/>
  <c r="BO305" i="15"/>
  <c r="BN305" i="15"/>
  <c r="BN162" i="15"/>
  <c r="BO162" i="15"/>
  <c r="BO271" i="15"/>
  <c r="BO409" i="15"/>
  <c r="BN409" i="15"/>
  <c r="BK89" i="15"/>
  <c r="BJ89" i="15"/>
  <c r="BJ152" i="15"/>
  <c r="BK152" i="15"/>
  <c r="BT232" i="15"/>
  <c r="BR232" i="15"/>
  <c r="BJ350" i="15"/>
  <c r="BK350" i="15"/>
  <c r="BT224" i="15"/>
  <c r="BR224" i="15"/>
  <c r="BK68" i="15"/>
  <c r="BJ68" i="15"/>
  <c r="BR287" i="15"/>
  <c r="BT287" i="15"/>
  <c r="BH451" i="15"/>
  <c r="BF451" i="15"/>
  <c r="BH365" i="15"/>
  <c r="BF365" i="15"/>
  <c r="BR431" i="15"/>
  <c r="BT431" i="15"/>
  <c r="BR160" i="15"/>
  <c r="BT160" i="15"/>
  <c r="BN127" i="15"/>
  <c r="BO127" i="15"/>
  <c r="BL296" i="15"/>
  <c r="BJ296" i="15"/>
  <c r="BH349" i="15"/>
  <c r="BF349" i="15"/>
  <c r="BH323" i="15"/>
  <c r="BF323" i="15"/>
  <c r="BH389" i="15"/>
  <c r="BF389" i="15"/>
  <c r="BL410" i="15"/>
  <c r="BJ410" i="15"/>
  <c r="BH306" i="15"/>
  <c r="BF306" i="15"/>
  <c r="BJ284" i="15"/>
  <c r="BK284" i="15"/>
  <c r="BR423" i="15"/>
  <c r="BT423" i="15"/>
  <c r="BN281" i="15"/>
  <c r="BO281" i="15"/>
  <c r="BF108" i="15"/>
  <c r="BG108" i="15"/>
  <c r="BN128" i="15"/>
  <c r="BO128" i="15"/>
  <c r="BH268" i="15"/>
  <c r="BF268" i="15"/>
  <c r="BH433" i="15"/>
  <c r="BF433" i="15"/>
  <c r="BH300" i="15"/>
  <c r="BF300" i="15"/>
  <c r="BN74" i="15"/>
  <c r="BO74" i="15"/>
  <c r="BN203" i="15"/>
  <c r="BO203" i="15"/>
  <c r="BN218" i="15"/>
  <c r="BO218" i="15"/>
  <c r="BJ269" i="15"/>
  <c r="BK269" i="15"/>
  <c r="BK64" i="15"/>
  <c r="BJ64" i="15"/>
  <c r="BO278" i="15"/>
  <c r="BN278" i="15"/>
  <c r="BO138" i="15"/>
  <c r="BN138" i="15"/>
  <c r="BO250" i="15"/>
  <c r="BN250" i="15"/>
  <c r="BN137" i="15"/>
  <c r="BO137" i="15"/>
  <c r="BF92" i="15"/>
  <c r="BG92" i="15"/>
  <c r="BJ177" i="15"/>
  <c r="BK177" i="15"/>
  <c r="BO144" i="15"/>
  <c r="BN144" i="15"/>
  <c r="BG88" i="15"/>
  <c r="BF88" i="15"/>
  <c r="BG57" i="15"/>
  <c r="BF57" i="15"/>
  <c r="BH442" i="15"/>
  <c r="BF442" i="15"/>
  <c r="BN129" i="15"/>
  <c r="BO129" i="15"/>
  <c r="BN214" i="15"/>
  <c r="BO214" i="15"/>
  <c r="BH376" i="15"/>
  <c r="BF376" i="15"/>
  <c r="BH386" i="15"/>
  <c r="BF386" i="15"/>
  <c r="BH411" i="15"/>
  <c r="BF411" i="15"/>
  <c r="BH335" i="15"/>
  <c r="BF335" i="15"/>
  <c r="BH438" i="15"/>
  <c r="BF438" i="15"/>
  <c r="BJ225" i="15"/>
  <c r="BK225" i="15"/>
  <c r="BF182" i="15"/>
  <c r="BG182" i="15"/>
  <c r="BR330" i="15"/>
  <c r="BT330" i="15"/>
  <c r="BJ233" i="15"/>
  <c r="BK233" i="15"/>
  <c r="BN133" i="15"/>
  <c r="BO133" i="15"/>
  <c r="BH251" i="15"/>
  <c r="BF251" i="15"/>
  <c r="BH343" i="15"/>
  <c r="BF343" i="15"/>
  <c r="BF122" i="15"/>
  <c r="BG122" i="15"/>
  <c r="BN106" i="15"/>
  <c r="BO106" i="15"/>
  <c r="BT296" i="15"/>
  <c r="BK94" i="15"/>
  <c r="BJ94" i="15"/>
  <c r="BO389" i="15"/>
  <c r="BO52" i="15"/>
  <c r="BN52" i="15"/>
  <c r="BK139" i="15"/>
  <c r="BJ139" i="15"/>
  <c r="BT367" i="15"/>
  <c r="BO362" i="15"/>
  <c r="BO436" i="15"/>
  <c r="BK34" i="15"/>
  <c r="BJ34" i="15"/>
  <c r="BN344" i="15"/>
  <c r="BO344" i="15"/>
  <c r="BT440" i="15"/>
  <c r="BT373" i="15"/>
  <c r="BK151" i="15"/>
  <c r="BJ151" i="15"/>
  <c r="BO56" i="15"/>
  <c r="BN56" i="15"/>
  <c r="BK351" i="15"/>
  <c r="BJ351" i="15"/>
  <c r="BO48" i="15"/>
  <c r="BN48" i="15"/>
  <c r="BO340" i="15"/>
  <c r="BO422" i="15"/>
  <c r="BO323" i="15"/>
  <c r="BT358" i="15"/>
  <c r="BN355" i="15"/>
  <c r="BO355" i="15"/>
  <c r="BJ26" i="15"/>
  <c r="BK26" i="15"/>
  <c r="BK235" i="15"/>
  <c r="BJ235" i="15"/>
  <c r="BJ22" i="15"/>
  <c r="BK22" i="15"/>
  <c r="BN370" i="15"/>
  <c r="BO370" i="15"/>
  <c r="BK104" i="15"/>
  <c r="BJ104" i="15"/>
  <c r="BJ153" i="15"/>
  <c r="BK153" i="15"/>
  <c r="BN396" i="15"/>
  <c r="BO396" i="15"/>
  <c r="BO369" i="15"/>
  <c r="BN369" i="15"/>
  <c r="BL345" i="15"/>
  <c r="BJ345" i="15"/>
  <c r="BN130" i="15"/>
  <c r="BO130" i="15"/>
  <c r="BH357" i="15"/>
  <c r="BF357" i="15"/>
  <c r="BH448" i="15"/>
  <c r="BF448" i="15"/>
  <c r="BN445" i="15"/>
  <c r="BO445" i="15"/>
  <c r="BF169" i="15"/>
  <c r="BG169" i="15"/>
  <c r="BJ217" i="15"/>
  <c r="BK217" i="15"/>
  <c r="BN277" i="15"/>
  <c r="BO277" i="15"/>
  <c r="BN126" i="15"/>
  <c r="BO126" i="15"/>
  <c r="BT331" i="15"/>
  <c r="BT397" i="15"/>
  <c r="BO401" i="15"/>
  <c r="BN401" i="15"/>
  <c r="BJ71" i="15"/>
  <c r="BK71" i="15"/>
  <c r="BO313" i="15"/>
  <c r="BT313" i="15" s="1"/>
  <c r="BN313" i="15"/>
  <c r="BT283" i="15"/>
  <c r="BR283" i="15"/>
  <c r="BN141" i="15"/>
  <c r="BO141" i="15"/>
  <c r="BG53" i="15"/>
  <c r="BF53" i="15"/>
  <c r="BJ175" i="15"/>
  <c r="BK175" i="15"/>
  <c r="BO246" i="15"/>
  <c r="BO361" i="15"/>
  <c r="BN361" i="15"/>
  <c r="BO400" i="15"/>
  <c r="BN400" i="15"/>
  <c r="BK167" i="15"/>
  <c r="BJ167" i="15"/>
  <c r="BH371" i="15"/>
  <c r="BF371" i="15"/>
  <c r="BF170" i="15"/>
  <c r="BG170" i="15"/>
  <c r="BF76" i="15"/>
  <c r="BG76" i="15"/>
  <c r="BN241" i="15"/>
  <c r="BO241" i="15"/>
  <c r="BH220" i="15"/>
  <c r="BF220" i="15"/>
  <c r="BH243" i="15"/>
  <c r="BF243" i="15"/>
  <c r="BH309" i="15"/>
  <c r="BF309" i="15"/>
  <c r="BH340" i="15"/>
  <c r="BF340" i="15"/>
  <c r="BH264" i="15"/>
  <c r="BF264" i="15"/>
  <c r="BN204" i="15"/>
  <c r="BO204" i="15"/>
  <c r="BN125" i="15"/>
  <c r="BO125" i="15"/>
  <c r="BF80" i="15"/>
  <c r="BG80" i="15"/>
  <c r="BJ15" i="15"/>
  <c r="BK15" i="15"/>
  <c r="BN452" i="15"/>
  <c r="BO452" i="15"/>
  <c r="BK90" i="15"/>
  <c r="BJ90" i="15"/>
  <c r="BT403" i="15"/>
  <c r="BR403" i="15"/>
  <c r="BT429" i="15"/>
  <c r="BR429" i="15"/>
  <c r="BN387" i="15"/>
  <c r="BO387" i="15"/>
  <c r="BR51" i="15"/>
  <c r="BT51" i="15"/>
  <c r="BN342" i="15"/>
  <c r="BO342" i="15"/>
  <c r="BO353" i="15"/>
  <c r="BN353" i="15"/>
  <c r="BL219" i="15" l="1"/>
  <c r="BJ219" i="15"/>
  <c r="BN15" i="16"/>
  <c r="BJ15" i="16"/>
  <c r="BN83" i="16"/>
  <c r="BJ83" i="16"/>
  <c r="BO237" i="15"/>
  <c r="BN237" i="15"/>
  <c r="BN64" i="16"/>
  <c r="BJ64" i="16"/>
  <c r="BL64" i="16" s="1"/>
  <c r="BH53" i="16"/>
  <c r="BD53" i="16"/>
  <c r="BF53" i="16" s="1"/>
  <c r="BJ25" i="15"/>
  <c r="BK25" i="15"/>
  <c r="BK29" i="15"/>
  <c r="BJ29" i="15"/>
  <c r="BJ21" i="15"/>
  <c r="BK21" i="15"/>
  <c r="CQ12" i="16"/>
  <c r="BH28" i="16"/>
  <c r="BD28" i="16"/>
  <c r="BF28" i="16" s="1"/>
  <c r="BH58" i="16"/>
  <c r="BD58" i="16"/>
  <c r="BF58" i="16" s="1"/>
  <c r="BH20" i="16"/>
  <c r="BD20" i="16"/>
  <c r="BF20" i="16" s="1"/>
  <c r="BY48" i="16"/>
  <c r="CQ67" i="16"/>
  <c r="BY38" i="16"/>
  <c r="BY78" i="16"/>
  <c r="BV78" i="16"/>
  <c r="CE62" i="16"/>
  <c r="BH74" i="16"/>
  <c r="BD74" i="16"/>
  <c r="BF74" i="16" s="1"/>
  <c r="BH38" i="16"/>
  <c r="BD38" i="16"/>
  <c r="BF38" i="16" s="1"/>
  <c r="BN33" i="16"/>
  <c r="BJ33" i="16"/>
  <c r="BL33" i="16" s="1"/>
  <c r="BK19" i="16"/>
  <c r="BF19" i="16"/>
  <c r="BY70" i="16"/>
  <c r="BH22" i="16"/>
  <c r="BD22" i="16"/>
  <c r="BF22" i="16" s="1"/>
  <c r="BY69" i="16"/>
  <c r="BY23" i="16"/>
  <c r="BK15" i="16"/>
  <c r="BF15" i="16"/>
  <c r="BH72" i="16"/>
  <c r="BD72" i="16"/>
  <c r="BF72" i="16" s="1"/>
  <c r="BK55" i="16"/>
  <c r="BF55" i="16"/>
  <c r="BY33" i="16"/>
  <c r="BY27" i="16"/>
  <c r="BV27" i="16"/>
  <c r="BY59" i="16"/>
  <c r="BH39" i="16"/>
  <c r="BD39" i="16"/>
  <c r="BF39" i="16" s="1"/>
  <c r="CE76" i="16"/>
  <c r="BY11" i="16"/>
  <c r="BY14" i="16"/>
  <c r="BH42" i="16"/>
  <c r="BD42" i="16"/>
  <c r="BF42" i="16" s="1"/>
  <c r="BN21" i="16"/>
  <c r="BJ21" i="16"/>
  <c r="BL21" i="16" s="1"/>
  <c r="BH69" i="16"/>
  <c r="BD69" i="16"/>
  <c r="BF69" i="16" s="1"/>
  <c r="BK27" i="16"/>
  <c r="BF27" i="16"/>
  <c r="BY18" i="16"/>
  <c r="BN50" i="16"/>
  <c r="BJ50" i="16"/>
  <c r="BL50" i="16" s="1"/>
  <c r="BH65" i="16"/>
  <c r="BD65" i="16"/>
  <c r="BF65" i="16" s="1"/>
  <c r="BN62" i="16"/>
  <c r="BJ62" i="16"/>
  <c r="BL62" i="16" s="1"/>
  <c r="BG44" i="16"/>
  <c r="BD44" i="16"/>
  <c r="BF44" i="16" s="1"/>
  <c r="BY53" i="16"/>
  <c r="BH46" i="16"/>
  <c r="BD46" i="16"/>
  <c r="BF46" i="16" s="1"/>
  <c r="BH18" i="16"/>
  <c r="BD18" i="16"/>
  <c r="BF18" i="16" s="1"/>
  <c r="BH11" i="16"/>
  <c r="BD11" i="16"/>
  <c r="BF11" i="16" s="1"/>
  <c r="BS34" i="16"/>
  <c r="BP34" i="16"/>
  <c r="BR34" i="16" s="1"/>
  <c r="BN59" i="16"/>
  <c r="BJ59" i="16"/>
  <c r="BL59" i="16" s="1"/>
  <c r="CE54" i="16"/>
  <c r="BY42" i="16"/>
  <c r="BQ83" i="16"/>
  <c r="BL83" i="16"/>
  <c r="BS61" i="16"/>
  <c r="BP61" i="16"/>
  <c r="BR61" i="16" s="1"/>
  <c r="BN12" i="16"/>
  <c r="BJ12" i="16"/>
  <c r="BL12" i="16" s="1"/>
  <c r="BY41" i="16"/>
  <c r="BY21" i="16"/>
  <c r="CE83" i="16"/>
  <c r="BP36" i="16"/>
  <c r="BR36" i="16" s="1"/>
  <c r="BS36" i="16"/>
  <c r="BY74" i="16"/>
  <c r="CK50" i="16"/>
  <c r="BY65" i="16"/>
  <c r="BH30" i="16"/>
  <c r="BD30" i="16"/>
  <c r="BF30" i="16" s="1"/>
  <c r="BH75" i="16"/>
  <c r="BD75" i="16"/>
  <c r="BF75" i="16" s="1"/>
  <c r="BK53" i="16"/>
  <c r="BS35" i="16"/>
  <c r="BP35" i="16"/>
  <c r="BR35" i="16" s="1"/>
  <c r="BY20" i="16"/>
  <c r="BY39" i="16"/>
  <c r="BY30" i="16"/>
  <c r="BN47" i="16"/>
  <c r="BJ47" i="16"/>
  <c r="BL47" i="16" s="1"/>
  <c r="BN54" i="16"/>
  <c r="BJ54" i="16"/>
  <c r="BL54" i="16" s="1"/>
  <c r="BY58" i="16"/>
  <c r="BH41" i="16"/>
  <c r="BD41" i="16"/>
  <c r="BF41" i="16" s="1"/>
  <c r="BY37" i="16"/>
  <c r="BV66" i="16"/>
  <c r="BX66" i="16" s="1"/>
  <c r="BY66" i="16"/>
  <c r="BG57" i="16"/>
  <c r="BD57" i="16"/>
  <c r="BF57" i="16" s="1"/>
  <c r="BG32" i="16"/>
  <c r="BD32" i="16"/>
  <c r="BF32" i="16" s="1"/>
  <c r="BQ64" i="16"/>
  <c r="BN17" i="16"/>
  <c r="BJ17" i="16"/>
  <c r="BL17" i="16" s="1"/>
  <c r="BY80" i="16"/>
  <c r="BN25" i="16"/>
  <c r="BJ25" i="16"/>
  <c r="BL25" i="16" s="1"/>
  <c r="BN67" i="16"/>
  <c r="BJ67" i="16"/>
  <c r="BL67" i="16" s="1"/>
  <c r="BG51" i="16"/>
  <c r="BD51" i="16"/>
  <c r="BF51" i="16" s="1"/>
  <c r="BY82" i="16"/>
  <c r="CE72" i="16"/>
  <c r="CE64" i="16"/>
  <c r="BH26" i="16"/>
  <c r="BD26" i="16"/>
  <c r="BF26" i="16" s="1"/>
  <c r="BY26" i="16"/>
  <c r="BY52" i="16"/>
  <c r="BY19" i="16"/>
  <c r="BV19" i="16"/>
  <c r="BY29" i="16"/>
  <c r="CE75" i="16"/>
  <c r="BN23" i="16"/>
  <c r="BJ23" i="16"/>
  <c r="BL23" i="16" s="1"/>
  <c r="BN81" i="16"/>
  <c r="BJ81" i="16"/>
  <c r="BL81" i="16" s="1"/>
  <c r="BN29" i="16"/>
  <c r="BJ29" i="16"/>
  <c r="BL29" i="16" s="1"/>
  <c r="BH52" i="16"/>
  <c r="BD52" i="16"/>
  <c r="BF52" i="16" s="1"/>
  <c r="CQ25" i="16"/>
  <c r="BH24" i="16"/>
  <c r="BD24" i="16"/>
  <c r="BF24" i="16" s="1"/>
  <c r="BH71" i="16"/>
  <c r="BD71" i="16"/>
  <c r="BF71" i="16" s="1"/>
  <c r="BH80" i="16"/>
  <c r="BD80" i="16"/>
  <c r="BF80" i="16" s="1"/>
  <c r="BK78" i="16"/>
  <c r="BF78" i="16"/>
  <c r="BH70" i="16"/>
  <c r="BD70" i="16"/>
  <c r="BF70" i="16" s="1"/>
  <c r="BH37" i="16"/>
  <c r="BD37" i="16"/>
  <c r="BF37" i="16" s="1"/>
  <c r="BH77" i="16"/>
  <c r="BD77" i="16"/>
  <c r="BF77" i="16" s="1"/>
  <c r="CE81" i="16"/>
  <c r="BY73" i="16"/>
  <c r="BV73" i="16"/>
  <c r="BN82" i="16"/>
  <c r="BJ82" i="16"/>
  <c r="BL82" i="16" s="1"/>
  <c r="BY46" i="16"/>
  <c r="BV55" i="16"/>
  <c r="BY55" i="16"/>
  <c r="BK73" i="16"/>
  <c r="BF73" i="16"/>
  <c r="CK71" i="16"/>
  <c r="BH48" i="16"/>
  <c r="BD48" i="16"/>
  <c r="BF48" i="16" s="1"/>
  <c r="BH14" i="16"/>
  <c r="BD14" i="16"/>
  <c r="BF14" i="16" s="1"/>
  <c r="CQ17" i="16"/>
  <c r="BN76" i="16"/>
  <c r="BJ76" i="16"/>
  <c r="BL76" i="16" s="1"/>
  <c r="BD84" i="16"/>
  <c r="BF84" i="16" s="1"/>
  <c r="BG84" i="16"/>
  <c r="BY15" i="16"/>
  <c r="BY28" i="16"/>
  <c r="CE22" i="16"/>
  <c r="BY47" i="16"/>
  <c r="CE24" i="16"/>
  <c r="CE77" i="16"/>
  <c r="BO15" i="15"/>
  <c r="BN15" i="15"/>
  <c r="BK76" i="15"/>
  <c r="BJ76" i="15"/>
  <c r="BT126" i="15"/>
  <c r="BR126" i="15"/>
  <c r="BT445" i="15"/>
  <c r="BR445" i="15"/>
  <c r="BO26" i="15"/>
  <c r="BN26" i="15"/>
  <c r="BT344" i="15"/>
  <c r="BR344" i="15"/>
  <c r="BT106" i="15"/>
  <c r="BR106" i="15"/>
  <c r="BO225" i="15"/>
  <c r="BN225" i="15"/>
  <c r="BT214" i="15"/>
  <c r="BR214" i="15"/>
  <c r="BR137" i="15"/>
  <c r="BT137" i="15"/>
  <c r="BT74" i="15"/>
  <c r="BR74" i="15"/>
  <c r="BT281" i="15"/>
  <c r="BR281" i="15"/>
  <c r="BN304" i="15"/>
  <c r="BO304" i="15"/>
  <c r="BO135" i="15"/>
  <c r="BN135" i="15"/>
  <c r="BT199" i="15"/>
  <c r="BR199" i="15"/>
  <c r="BO292" i="15"/>
  <c r="BN292" i="15"/>
  <c r="BK295" i="15"/>
  <c r="BJ295" i="15"/>
  <c r="BN383" i="15"/>
  <c r="BO383" i="15"/>
  <c r="BK91" i="15"/>
  <c r="BJ91" i="15"/>
  <c r="BT325" i="15"/>
  <c r="BR325" i="15"/>
  <c r="BT301" i="15"/>
  <c r="BR301" i="15"/>
  <c r="BT333" i="15"/>
  <c r="BR333" i="15"/>
  <c r="BK194" i="15"/>
  <c r="BJ194" i="15"/>
  <c r="BK66" i="15"/>
  <c r="BJ66" i="15"/>
  <c r="BO99" i="15"/>
  <c r="BN99" i="15"/>
  <c r="BK112" i="15"/>
  <c r="BJ112" i="15"/>
  <c r="BK393" i="15"/>
  <c r="BJ393" i="15"/>
  <c r="BR418" i="15"/>
  <c r="BT418" i="15"/>
  <c r="BO252" i="15"/>
  <c r="BN252" i="15"/>
  <c r="BK256" i="15"/>
  <c r="BJ256" i="15"/>
  <c r="BK179" i="15"/>
  <c r="BJ179" i="15"/>
  <c r="BT264" i="15"/>
  <c r="BT205" i="15"/>
  <c r="BR205" i="15"/>
  <c r="BT297" i="15"/>
  <c r="BR297" i="15"/>
  <c r="BR75" i="15"/>
  <c r="BT75" i="15"/>
  <c r="BT441" i="15"/>
  <c r="BR441" i="15"/>
  <c r="BK180" i="15"/>
  <c r="BJ180" i="15"/>
  <c r="BT285" i="15"/>
  <c r="BR285" i="15"/>
  <c r="BT245" i="15"/>
  <c r="BR245" i="15"/>
  <c r="BO363" i="15"/>
  <c r="BN363" i="15"/>
  <c r="BT226" i="15"/>
  <c r="BR226" i="15"/>
  <c r="BO113" i="15"/>
  <c r="BN113" i="15"/>
  <c r="BR353" i="15"/>
  <c r="BT353" i="15"/>
  <c r="BN90" i="15"/>
  <c r="BO90" i="15"/>
  <c r="BL264" i="15"/>
  <c r="BJ264" i="15"/>
  <c r="BL309" i="15"/>
  <c r="BJ309" i="15"/>
  <c r="BR400" i="15"/>
  <c r="BT400" i="15"/>
  <c r="BP345" i="15"/>
  <c r="BN345" i="15"/>
  <c r="BN104" i="15"/>
  <c r="BO104" i="15"/>
  <c r="BT48" i="15"/>
  <c r="BR48" i="15"/>
  <c r="BR52" i="15"/>
  <c r="BT52" i="15"/>
  <c r="BL343" i="15"/>
  <c r="BJ343" i="15"/>
  <c r="BL386" i="15"/>
  <c r="BJ386" i="15"/>
  <c r="BL442" i="15"/>
  <c r="BJ442" i="15"/>
  <c r="BN64" i="15"/>
  <c r="BO64" i="15"/>
  <c r="BL433" i="15"/>
  <c r="BJ433" i="15"/>
  <c r="BL323" i="15"/>
  <c r="BJ323" i="15"/>
  <c r="BL365" i="15"/>
  <c r="BJ365" i="15"/>
  <c r="BR305" i="15"/>
  <c r="BT305" i="15"/>
  <c r="BL392" i="15"/>
  <c r="BJ392" i="15"/>
  <c r="BN359" i="15"/>
  <c r="BO359" i="15"/>
  <c r="BR79" i="15"/>
  <c r="BT79" i="15"/>
  <c r="BT376" i="15"/>
  <c r="BT280" i="15"/>
  <c r="BR280" i="15"/>
  <c r="BT394" i="15"/>
  <c r="BR394" i="15"/>
  <c r="BT257" i="15"/>
  <c r="BR257" i="15"/>
  <c r="BT240" i="15"/>
  <c r="BR240" i="15"/>
  <c r="BN377" i="15"/>
  <c r="BO377" i="15"/>
  <c r="BT307" i="15"/>
  <c r="BR307" i="15"/>
  <c r="BT449" i="15"/>
  <c r="BR449" i="15"/>
  <c r="BR388" i="15"/>
  <c r="BT388" i="15"/>
  <c r="BR44" i="15"/>
  <c r="BT44" i="15"/>
  <c r="BO23" i="15"/>
  <c r="BN23" i="15"/>
  <c r="BT354" i="15"/>
  <c r="BR61" i="15"/>
  <c r="BT61" i="15"/>
  <c r="BN31" i="15"/>
  <c r="BO31" i="15"/>
  <c r="BT385" i="15"/>
  <c r="BL319" i="15"/>
  <c r="BJ319" i="15"/>
  <c r="BL362" i="15"/>
  <c r="BJ362" i="15"/>
  <c r="BL298" i="15"/>
  <c r="BJ298" i="15"/>
  <c r="BR161" i="15"/>
  <c r="BT161" i="15"/>
  <c r="BN86" i="15"/>
  <c r="BO86" i="15"/>
  <c r="BN150" i="15"/>
  <c r="BO150" i="15"/>
  <c r="BN143" i="15"/>
  <c r="BO143" i="15"/>
  <c r="BN149" i="15"/>
  <c r="BO149" i="15"/>
  <c r="BJ198" i="15"/>
  <c r="BK198" i="15"/>
  <c r="BP299" i="15"/>
  <c r="BN299" i="15"/>
  <c r="BL213" i="15"/>
  <c r="BJ213" i="15"/>
  <c r="BR111" i="15"/>
  <c r="BT111" i="15"/>
  <c r="BJ146" i="15"/>
  <c r="BK146" i="15"/>
  <c r="BL367" i="15"/>
  <c r="BJ367" i="15"/>
  <c r="BR142" i="15"/>
  <c r="BT142" i="15"/>
  <c r="BT341" i="15"/>
  <c r="BR341" i="15"/>
  <c r="BR417" i="15"/>
  <c r="BT417" i="15"/>
  <c r="BO439" i="15"/>
  <c r="BN439" i="15"/>
  <c r="BO291" i="15"/>
  <c r="BN291" i="15"/>
  <c r="BN27" i="15"/>
  <c r="BO27" i="15"/>
  <c r="BT413" i="15"/>
  <c r="BT390" i="15"/>
  <c r="BR390" i="15"/>
  <c r="BT42" i="15"/>
  <c r="BR42" i="15"/>
  <c r="BR28" i="15"/>
  <c r="BT28" i="15"/>
  <c r="BT342" i="15"/>
  <c r="BR342" i="15"/>
  <c r="BT387" i="15"/>
  <c r="BR387" i="15"/>
  <c r="BT452" i="15"/>
  <c r="BR452" i="15"/>
  <c r="BK80" i="15"/>
  <c r="BJ80" i="15"/>
  <c r="BT204" i="15"/>
  <c r="BR204" i="15"/>
  <c r="BT241" i="15"/>
  <c r="BR241" i="15"/>
  <c r="BK170" i="15"/>
  <c r="BJ170" i="15"/>
  <c r="BN175" i="15"/>
  <c r="BO175" i="15"/>
  <c r="BR141" i="15"/>
  <c r="BT141" i="15"/>
  <c r="BT277" i="15"/>
  <c r="BR277" i="15"/>
  <c r="BK169" i="15"/>
  <c r="BJ169" i="15"/>
  <c r="BT130" i="15"/>
  <c r="BR130" i="15"/>
  <c r="BN153" i="15"/>
  <c r="BO153" i="15"/>
  <c r="BR370" i="15"/>
  <c r="BT370" i="15"/>
  <c r="BT355" i="15"/>
  <c r="BR355" i="15"/>
  <c r="BT362" i="15"/>
  <c r="BK122" i="15"/>
  <c r="BJ122" i="15"/>
  <c r="BO233" i="15"/>
  <c r="BN233" i="15"/>
  <c r="BK182" i="15"/>
  <c r="BJ182" i="15"/>
  <c r="BT129" i="15"/>
  <c r="BR129" i="15"/>
  <c r="BJ92" i="15"/>
  <c r="BK92" i="15"/>
  <c r="BO269" i="15"/>
  <c r="BN269" i="15"/>
  <c r="BT203" i="15"/>
  <c r="BR203" i="15"/>
  <c r="BK108" i="15"/>
  <c r="BJ108" i="15"/>
  <c r="BT127" i="15"/>
  <c r="BR127" i="15"/>
  <c r="BN350" i="15"/>
  <c r="BO350" i="15"/>
  <c r="BN152" i="15"/>
  <c r="BO152" i="15"/>
  <c r="BR162" i="15"/>
  <c r="BT162" i="15"/>
  <c r="BT132" i="15"/>
  <c r="BR132" i="15"/>
  <c r="BO195" i="15"/>
  <c r="BN195" i="15"/>
  <c r="BT430" i="15"/>
  <c r="BR430" i="15"/>
  <c r="BT434" i="15"/>
  <c r="BR434" i="15"/>
  <c r="BT82" i="15"/>
  <c r="BR82" i="15"/>
  <c r="BR97" i="15"/>
  <c r="BT97" i="15"/>
  <c r="BT172" i="15"/>
  <c r="BR172" i="15"/>
  <c r="BK414" i="15"/>
  <c r="BJ414" i="15"/>
  <c r="BO262" i="15"/>
  <c r="BN262" i="15"/>
  <c r="BT365" i="15"/>
  <c r="BK87" i="15"/>
  <c r="BJ87" i="15"/>
  <c r="BT346" i="15"/>
  <c r="BR346" i="15"/>
  <c r="BT196" i="15"/>
  <c r="BR196" i="15"/>
  <c r="BT329" i="15"/>
  <c r="BR329" i="15"/>
  <c r="BN412" i="15"/>
  <c r="BO412" i="15"/>
  <c r="BT364" i="15"/>
  <c r="BR364" i="15"/>
  <c r="BT404" i="15"/>
  <c r="BR404" i="15"/>
  <c r="BT437" i="15"/>
  <c r="BR437" i="15"/>
  <c r="BT379" i="15"/>
  <c r="BR379" i="15"/>
  <c r="BT293" i="15"/>
  <c r="BR293" i="15"/>
  <c r="BK98" i="15"/>
  <c r="BJ98" i="15"/>
  <c r="BO77" i="15"/>
  <c r="BN77" i="15"/>
  <c r="BN372" i="15"/>
  <c r="BO372" i="15"/>
  <c r="BN30" i="15"/>
  <c r="BO30" i="15"/>
  <c r="BK201" i="15"/>
  <c r="BJ201" i="15"/>
  <c r="BT131" i="15"/>
  <c r="BR131" i="15"/>
  <c r="BT391" i="15"/>
  <c r="BR391" i="15"/>
  <c r="BN368" i="15"/>
  <c r="BO368" i="15"/>
  <c r="BN408" i="15"/>
  <c r="BO408" i="15"/>
  <c r="BN156" i="15"/>
  <c r="BO156" i="15"/>
  <c r="BT78" i="15"/>
  <c r="BR78" i="15"/>
  <c r="BR45" i="15"/>
  <c r="BT45" i="15"/>
  <c r="BT402" i="15"/>
  <c r="BT289" i="15"/>
  <c r="BR289" i="15"/>
  <c r="BK123" i="15"/>
  <c r="BJ123" i="15"/>
  <c r="BT134" i="15"/>
  <c r="BR134" i="15"/>
  <c r="BT222" i="15"/>
  <c r="BR222" i="15"/>
  <c r="BK101" i="15"/>
  <c r="BJ101" i="15"/>
  <c r="BT395" i="15"/>
  <c r="BR395" i="15"/>
  <c r="BT253" i="15"/>
  <c r="BR253" i="15"/>
  <c r="BT234" i="15"/>
  <c r="BR234" i="15"/>
  <c r="BT154" i="15"/>
  <c r="BR154" i="15"/>
  <c r="BK185" i="15"/>
  <c r="BJ185" i="15"/>
  <c r="BK183" i="15"/>
  <c r="BJ183" i="15"/>
  <c r="BT125" i="15"/>
  <c r="BR125" i="15"/>
  <c r="BT246" i="15"/>
  <c r="BN71" i="15"/>
  <c r="BO71" i="15"/>
  <c r="BO217" i="15"/>
  <c r="BN217" i="15"/>
  <c r="BR396" i="15"/>
  <c r="BT396" i="15"/>
  <c r="BN22" i="15"/>
  <c r="BO22" i="15"/>
  <c r="BT133" i="15"/>
  <c r="BR133" i="15"/>
  <c r="BN177" i="15"/>
  <c r="BO177" i="15"/>
  <c r="BT218" i="15"/>
  <c r="BR218" i="15"/>
  <c r="BT128" i="15"/>
  <c r="BR128" i="15"/>
  <c r="BO284" i="15"/>
  <c r="BN284" i="15"/>
  <c r="BT271" i="15"/>
  <c r="BJ67" i="15"/>
  <c r="BK67" i="15"/>
  <c r="BT249" i="15"/>
  <c r="BR249" i="15"/>
  <c r="BR286" i="15"/>
  <c r="BT286" i="15"/>
  <c r="BT230" i="15"/>
  <c r="BR230" i="15"/>
  <c r="BO244" i="15"/>
  <c r="BN244" i="15"/>
  <c r="BR227" i="15"/>
  <c r="BT227" i="15"/>
  <c r="BT96" i="15"/>
  <c r="BR96" i="15"/>
  <c r="BT263" i="15"/>
  <c r="BR263" i="15"/>
  <c r="BT405" i="15"/>
  <c r="BK115" i="15"/>
  <c r="BJ115" i="15"/>
  <c r="BT155" i="15"/>
  <c r="BR155" i="15"/>
  <c r="BO158" i="15"/>
  <c r="BN158" i="15"/>
  <c r="BN54" i="15"/>
  <c r="BO54" i="15"/>
  <c r="BO40" i="15"/>
  <c r="BN40" i="15"/>
  <c r="BJ70" i="15"/>
  <c r="BK70" i="15"/>
  <c r="BT219" i="15"/>
  <c r="BT426" i="15"/>
  <c r="BR426" i="15"/>
  <c r="BN176" i="15"/>
  <c r="BO176" i="15"/>
  <c r="BT254" i="15"/>
  <c r="BR254" i="15"/>
  <c r="BT450" i="15"/>
  <c r="BR450" i="15"/>
  <c r="BR200" i="15"/>
  <c r="BT200" i="15"/>
  <c r="BO276" i="15"/>
  <c r="BN276" i="15"/>
  <c r="BN50" i="15"/>
  <c r="BO50" i="15"/>
  <c r="BT270" i="15"/>
  <c r="BR270" i="15"/>
  <c r="BO81" i="15"/>
  <c r="BN81" i="15"/>
  <c r="BL220" i="15"/>
  <c r="BJ220" i="15"/>
  <c r="BL371" i="15"/>
  <c r="BJ371" i="15"/>
  <c r="BJ53" i="15"/>
  <c r="BK53" i="15"/>
  <c r="BL357" i="15"/>
  <c r="BJ357" i="15"/>
  <c r="BT422" i="15"/>
  <c r="BT56" i="15"/>
  <c r="BR56" i="15"/>
  <c r="BT436" i="15"/>
  <c r="BN94" i="15"/>
  <c r="BO94" i="15"/>
  <c r="BL335" i="15"/>
  <c r="BJ335" i="15"/>
  <c r="BJ88" i="15"/>
  <c r="BK88" i="15"/>
  <c r="BR138" i="15"/>
  <c r="BT138" i="15"/>
  <c r="BP410" i="15"/>
  <c r="BN410" i="15"/>
  <c r="BP296" i="15"/>
  <c r="BN296" i="15"/>
  <c r="BN89" i="15"/>
  <c r="BO89" i="15"/>
  <c r="BL407" i="15"/>
  <c r="BJ407" i="15"/>
  <c r="BL424" i="15"/>
  <c r="BJ424" i="15"/>
  <c r="BR215" i="15"/>
  <c r="BT215" i="15"/>
  <c r="BL436" i="15"/>
  <c r="BJ436" i="15"/>
  <c r="BL354" i="15"/>
  <c r="BJ354" i="15"/>
  <c r="BL440" i="15"/>
  <c r="BJ440" i="15"/>
  <c r="BT371" i="15"/>
  <c r="BN62" i="15"/>
  <c r="BO62" i="15"/>
  <c r="BT339" i="15"/>
  <c r="BT451" i="15"/>
  <c r="BR255" i="15"/>
  <c r="BT255" i="15"/>
  <c r="BN443" i="15"/>
  <c r="BO443" i="15"/>
  <c r="BT419" i="15"/>
  <c r="BR419" i="15"/>
  <c r="BT398" i="15"/>
  <c r="BT343" i="15"/>
  <c r="BT328" i="15"/>
  <c r="BR328" i="15"/>
  <c r="BT259" i="15"/>
  <c r="BT248" i="15"/>
  <c r="BR248" i="15"/>
  <c r="BP381" i="15"/>
  <c r="BN381" i="15"/>
  <c r="BP366" i="15"/>
  <c r="BN366" i="15"/>
  <c r="BT360" i="15"/>
  <c r="BR360" i="15"/>
  <c r="BP260" i="15"/>
  <c r="BN260" i="15"/>
  <c r="BN65" i="15"/>
  <c r="BO65" i="15"/>
  <c r="BT357" i="15"/>
  <c r="BT306" i="15"/>
  <c r="BL373" i="15"/>
  <c r="BJ373" i="15"/>
  <c r="BR242" i="15"/>
  <c r="BT242" i="15"/>
  <c r="BL340" i="15"/>
  <c r="BJ340" i="15"/>
  <c r="BL243" i="15"/>
  <c r="BJ243" i="15"/>
  <c r="BN167" i="15"/>
  <c r="BO167" i="15"/>
  <c r="BR361" i="15"/>
  <c r="BT361" i="15"/>
  <c r="BR401" i="15"/>
  <c r="BT401" i="15"/>
  <c r="BL448" i="15"/>
  <c r="BJ448" i="15"/>
  <c r="BR369" i="15"/>
  <c r="BT369" i="15"/>
  <c r="BO235" i="15"/>
  <c r="BN235" i="15"/>
  <c r="BT323" i="15"/>
  <c r="BT340" i="15"/>
  <c r="BN351" i="15"/>
  <c r="BO351" i="15"/>
  <c r="BO151" i="15"/>
  <c r="BN151" i="15"/>
  <c r="BO34" i="15"/>
  <c r="BN34" i="15"/>
  <c r="BN139" i="15"/>
  <c r="BO139" i="15"/>
  <c r="BT389" i="15"/>
  <c r="BL251" i="15"/>
  <c r="BJ251" i="15"/>
  <c r="BL438" i="15"/>
  <c r="BJ438" i="15"/>
  <c r="BL411" i="15"/>
  <c r="BJ411" i="15"/>
  <c r="BL376" i="15"/>
  <c r="BJ376" i="15"/>
  <c r="BJ57" i="15"/>
  <c r="BK57" i="15"/>
  <c r="BR144" i="15"/>
  <c r="BT144" i="15"/>
  <c r="BR250" i="15"/>
  <c r="BT250" i="15"/>
  <c r="BR278" i="15"/>
  <c r="BT278" i="15"/>
  <c r="BL300" i="15"/>
  <c r="BJ300" i="15"/>
  <c r="BL268" i="15"/>
  <c r="BJ268" i="15"/>
  <c r="BL306" i="15"/>
  <c r="BJ306" i="15"/>
  <c r="BL389" i="15"/>
  <c r="BJ389" i="15"/>
  <c r="BL349" i="15"/>
  <c r="BJ349" i="15"/>
  <c r="BL451" i="15"/>
  <c r="BJ451" i="15"/>
  <c r="BN68" i="15"/>
  <c r="BO68" i="15"/>
  <c r="BR409" i="15"/>
  <c r="BT409" i="15"/>
  <c r="BR145" i="15"/>
  <c r="BT145" i="15"/>
  <c r="BR267" i="15"/>
  <c r="BT267" i="15"/>
  <c r="BL331" i="15"/>
  <c r="BJ331" i="15"/>
  <c r="BN399" i="15"/>
  <c r="BO399" i="15"/>
  <c r="BT298" i="15"/>
  <c r="BL261" i="15"/>
  <c r="BJ261" i="15"/>
  <c r="BL246" i="15"/>
  <c r="BJ246" i="15"/>
  <c r="BL413" i="15"/>
  <c r="BJ413" i="15"/>
  <c r="BL339" i="15"/>
  <c r="BJ339" i="15"/>
  <c r="BL398" i="15"/>
  <c r="BJ398" i="15"/>
  <c r="BP397" i="15"/>
  <c r="BN397" i="15"/>
  <c r="BL358" i="15"/>
  <c r="BJ358" i="15"/>
  <c r="BN166" i="15"/>
  <c r="BO166" i="15"/>
  <c r="BN93" i="15"/>
  <c r="BO93" i="15"/>
  <c r="BL422" i="15"/>
  <c r="BJ422" i="15"/>
  <c r="BN41" i="15"/>
  <c r="BO41" i="15"/>
  <c r="BT386" i="15"/>
  <c r="BR17" i="15"/>
  <c r="BT17" i="15"/>
  <c r="BT453" i="15"/>
  <c r="BR453" i="15"/>
  <c r="BT273" i="15"/>
  <c r="BR273" i="15"/>
  <c r="BN308" i="15"/>
  <c r="BO308" i="15"/>
  <c r="BT438" i="15"/>
  <c r="BN338" i="15"/>
  <c r="BO338" i="15"/>
  <c r="BT13" i="15"/>
  <c r="BR13" i="15"/>
  <c r="BN58" i="15"/>
  <c r="BO58" i="15"/>
  <c r="BT324" i="15"/>
  <c r="BR324" i="15"/>
  <c r="BK171" i="15"/>
  <c r="BJ171" i="15"/>
  <c r="BT442" i="15"/>
  <c r="BR32" i="15"/>
  <c r="BT32" i="15"/>
  <c r="BR294" i="15"/>
  <c r="BT294" i="15"/>
  <c r="BR415" i="15"/>
  <c r="BT415" i="15"/>
  <c r="BO35" i="15"/>
  <c r="BN35" i="15"/>
  <c r="BT336" i="15"/>
  <c r="BR336" i="15"/>
  <c r="BT20" i="15"/>
  <c r="BR20" i="15"/>
  <c r="BR435" i="15"/>
  <c r="BT435" i="15"/>
  <c r="BR447" i="15"/>
  <c r="BT447" i="15"/>
  <c r="BN302" i="15"/>
  <c r="BO302" i="15"/>
  <c r="BP444" i="15"/>
  <c r="BN444" i="15"/>
  <c r="BL327" i="15"/>
  <c r="BJ327" i="15"/>
  <c r="BT392" i="15"/>
  <c r="BR140" i="15"/>
  <c r="BT140" i="15"/>
  <c r="BL385" i="15"/>
  <c r="BJ385" i="15"/>
  <c r="BU312" i="15"/>
  <c r="BN312" i="15"/>
  <c r="BL382" i="15"/>
  <c r="BJ382" i="15"/>
  <c r="BN85" i="15"/>
  <c r="BO85" i="15"/>
  <c r="BN103" i="15"/>
  <c r="BO103" i="15"/>
  <c r="BR432" i="15"/>
  <c r="BT432" i="15"/>
  <c r="BT335" i="15"/>
  <c r="BN72" i="15"/>
  <c r="BO72" i="15"/>
  <c r="BT448" i="15"/>
  <c r="BN148" i="15"/>
  <c r="BO148" i="15"/>
  <c r="BN37" i="15"/>
  <c r="BO37" i="15"/>
  <c r="BL271" i="15"/>
  <c r="BJ271" i="15"/>
  <c r="BR107" i="15"/>
  <c r="BT107" i="15"/>
  <c r="BR83" i="15"/>
  <c r="BT83" i="15"/>
  <c r="BL402" i="15"/>
  <c r="BJ402" i="15"/>
  <c r="BL259" i="15"/>
  <c r="BJ259" i="15"/>
  <c r="BJ49" i="15"/>
  <c r="BK49" i="15"/>
  <c r="BJ102" i="15"/>
  <c r="BK102" i="15"/>
  <c r="BL405" i="15"/>
  <c r="BJ405" i="15"/>
  <c r="BN310" i="15"/>
  <c r="BO310" i="15"/>
  <c r="BT433" i="15"/>
  <c r="BK173" i="15"/>
  <c r="BJ173" i="15"/>
  <c r="BR24" i="15"/>
  <c r="BT24" i="15"/>
  <c r="BO38" i="15"/>
  <c r="BN38" i="15"/>
  <c r="BT309" i="15"/>
  <c r="BO16" i="15"/>
  <c r="BN16" i="15"/>
  <c r="BT332" i="15"/>
  <c r="BR332" i="15"/>
  <c r="BR337" i="15"/>
  <c r="BT337" i="15"/>
  <c r="BT64" i="16" l="1"/>
  <c r="BP64" i="16"/>
  <c r="BT237" i="15"/>
  <c r="BR237" i="15"/>
  <c r="BO21" i="15"/>
  <c r="BN21" i="15"/>
  <c r="BT83" i="16"/>
  <c r="BP83" i="16"/>
  <c r="BN29" i="15"/>
  <c r="BO29" i="15"/>
  <c r="BT15" i="16"/>
  <c r="BP15" i="16"/>
  <c r="BN53" i="16"/>
  <c r="BJ53" i="16"/>
  <c r="BN25" i="15"/>
  <c r="BO25" i="15"/>
  <c r="BP219" i="15"/>
  <c r="BN219" i="15"/>
  <c r="CW17" i="16"/>
  <c r="BN48" i="16"/>
  <c r="BJ48" i="16"/>
  <c r="BL48" i="16" s="1"/>
  <c r="BQ73" i="16"/>
  <c r="BL73" i="16"/>
  <c r="BN77" i="16"/>
  <c r="BJ77" i="16"/>
  <c r="BL77" i="16" s="1"/>
  <c r="BN80" i="16"/>
  <c r="BJ80" i="16"/>
  <c r="BL80" i="16" s="1"/>
  <c r="CE19" i="16"/>
  <c r="CB19" i="16"/>
  <c r="CK64" i="16"/>
  <c r="CE80" i="16"/>
  <c r="BM32" i="16"/>
  <c r="BJ32" i="16"/>
  <c r="BL32" i="16" s="1"/>
  <c r="CE39" i="16"/>
  <c r="BV35" i="16"/>
  <c r="BX35" i="16" s="1"/>
  <c r="BY35" i="16"/>
  <c r="BN75" i="16"/>
  <c r="BJ75" i="16"/>
  <c r="BL75" i="16" s="1"/>
  <c r="CK83" i="16"/>
  <c r="BT12" i="16"/>
  <c r="BP12" i="16"/>
  <c r="BR12" i="16" s="1"/>
  <c r="BW83" i="16"/>
  <c r="BR83" i="16"/>
  <c r="CK54" i="16"/>
  <c r="BV34" i="16"/>
  <c r="BX34" i="16" s="1"/>
  <c r="BY34" i="16"/>
  <c r="BN18" i="16"/>
  <c r="BJ18" i="16"/>
  <c r="BL18" i="16" s="1"/>
  <c r="BT62" i="16"/>
  <c r="BP62" i="16"/>
  <c r="BR62" i="16" s="1"/>
  <c r="BT50" i="16"/>
  <c r="BP50" i="16"/>
  <c r="BR50" i="16" s="1"/>
  <c r="BQ27" i="16"/>
  <c r="BL27" i="16"/>
  <c r="BT21" i="16"/>
  <c r="BP21" i="16"/>
  <c r="BR21" i="16" s="1"/>
  <c r="CK76" i="16"/>
  <c r="CE59" i="16"/>
  <c r="CE33" i="16"/>
  <c r="BT33" i="16"/>
  <c r="BP33" i="16"/>
  <c r="BR33" i="16" s="1"/>
  <c r="BN74" i="16"/>
  <c r="BJ74" i="16"/>
  <c r="BL74" i="16" s="1"/>
  <c r="CB78" i="16"/>
  <c r="CE78" i="16"/>
  <c r="CK24" i="16"/>
  <c r="CK22" i="16"/>
  <c r="CE15" i="16"/>
  <c r="CE55" i="16"/>
  <c r="CB55" i="16"/>
  <c r="CK81" i="16"/>
  <c r="BT67" i="16"/>
  <c r="BP67" i="16"/>
  <c r="BR67" i="16" s="1"/>
  <c r="BN41" i="16"/>
  <c r="BJ41" i="16"/>
  <c r="BL41" i="16" s="1"/>
  <c r="BT54" i="16"/>
  <c r="BP54" i="16"/>
  <c r="BR54" i="16" s="1"/>
  <c r="CE30" i="16"/>
  <c r="CE20" i="16"/>
  <c r="CE65" i="16"/>
  <c r="CE74" i="16"/>
  <c r="CE14" i="16"/>
  <c r="BN72" i="16"/>
  <c r="BJ72" i="16"/>
  <c r="BL72" i="16" s="1"/>
  <c r="CE23" i="16"/>
  <c r="BN22" i="16"/>
  <c r="BJ22" i="16"/>
  <c r="BL22" i="16" s="1"/>
  <c r="BQ19" i="16"/>
  <c r="BL19" i="16"/>
  <c r="CK62" i="16"/>
  <c r="BN20" i="16"/>
  <c r="BJ20" i="16"/>
  <c r="BL20" i="16" s="1"/>
  <c r="BN28" i="16"/>
  <c r="BJ28" i="16"/>
  <c r="BL28" i="16" s="1"/>
  <c r="CE73" i="16"/>
  <c r="CB73" i="16"/>
  <c r="BT81" i="16"/>
  <c r="BP81" i="16"/>
  <c r="BR81" i="16" s="1"/>
  <c r="CE26" i="16"/>
  <c r="BT17" i="16"/>
  <c r="BP17" i="16"/>
  <c r="BR17" i="16" s="1"/>
  <c r="BT76" i="16"/>
  <c r="BP76" i="16"/>
  <c r="BR76" i="16" s="1"/>
  <c r="BN14" i="16"/>
  <c r="BJ14" i="16"/>
  <c r="BL14" i="16" s="1"/>
  <c r="CQ71" i="16"/>
  <c r="BT82" i="16"/>
  <c r="BP82" i="16"/>
  <c r="BR82" i="16" s="1"/>
  <c r="BN37" i="16"/>
  <c r="BJ37" i="16"/>
  <c r="BL37" i="16" s="1"/>
  <c r="BQ78" i="16"/>
  <c r="BL78" i="16"/>
  <c r="BN71" i="16"/>
  <c r="BJ71" i="16"/>
  <c r="BL71" i="16" s="1"/>
  <c r="CW25" i="16"/>
  <c r="BT29" i="16"/>
  <c r="BP29" i="16"/>
  <c r="BR29" i="16" s="1"/>
  <c r="BT23" i="16"/>
  <c r="BP23" i="16"/>
  <c r="BR23" i="16" s="1"/>
  <c r="CE29" i="16"/>
  <c r="CE52" i="16"/>
  <c r="BN26" i="16"/>
  <c r="BJ26" i="16"/>
  <c r="BL26" i="16" s="1"/>
  <c r="CK72" i="16"/>
  <c r="BW64" i="16"/>
  <c r="BR64" i="16"/>
  <c r="BM57" i="16"/>
  <c r="BJ57" i="16"/>
  <c r="BL57" i="16" s="1"/>
  <c r="CE37" i="16"/>
  <c r="BQ53" i="16"/>
  <c r="BL53" i="16"/>
  <c r="CQ50" i="16"/>
  <c r="BY36" i="16"/>
  <c r="BV36" i="16"/>
  <c r="BX36" i="16" s="1"/>
  <c r="CE41" i="16"/>
  <c r="BV61" i="16"/>
  <c r="BX61" i="16" s="1"/>
  <c r="BY61" i="16"/>
  <c r="CE42" i="16"/>
  <c r="BT59" i="16"/>
  <c r="BP59" i="16"/>
  <c r="BR59" i="16" s="1"/>
  <c r="BN11" i="16"/>
  <c r="BJ11" i="16"/>
  <c r="BL11" i="16" s="1"/>
  <c r="BN46" i="16"/>
  <c r="BJ46" i="16"/>
  <c r="BL46" i="16" s="1"/>
  <c r="BM44" i="16"/>
  <c r="BJ44" i="16"/>
  <c r="BL44" i="16" s="1"/>
  <c r="BN65" i="16"/>
  <c r="BJ65" i="16"/>
  <c r="BL65" i="16" s="1"/>
  <c r="CE18" i="16"/>
  <c r="BN69" i="16"/>
  <c r="BJ69" i="16"/>
  <c r="BL69" i="16" s="1"/>
  <c r="BN42" i="16"/>
  <c r="BJ42" i="16"/>
  <c r="BL42" i="16" s="1"/>
  <c r="BN38" i="16"/>
  <c r="BJ38" i="16"/>
  <c r="BL38" i="16" s="1"/>
  <c r="CE38" i="16"/>
  <c r="CE46" i="16"/>
  <c r="BN70" i="16"/>
  <c r="BJ70" i="16"/>
  <c r="BL70" i="16" s="1"/>
  <c r="BN24" i="16"/>
  <c r="BJ24" i="16"/>
  <c r="BL24" i="16" s="1"/>
  <c r="BN52" i="16"/>
  <c r="BJ52" i="16"/>
  <c r="BL52" i="16" s="1"/>
  <c r="CE82" i="16"/>
  <c r="CK77" i="16"/>
  <c r="CE47" i="16"/>
  <c r="CE28" i="16"/>
  <c r="BM84" i="16"/>
  <c r="BJ84" i="16"/>
  <c r="BL84" i="16" s="1"/>
  <c r="CK75" i="16"/>
  <c r="BM51" i="16"/>
  <c r="BJ51" i="16"/>
  <c r="BL51" i="16" s="1"/>
  <c r="BT25" i="16"/>
  <c r="BP25" i="16"/>
  <c r="BR25" i="16" s="1"/>
  <c r="CE66" i="16"/>
  <c r="CB66" i="16"/>
  <c r="CD66" i="16" s="1"/>
  <c r="CE58" i="16"/>
  <c r="BT47" i="16"/>
  <c r="BP47" i="16"/>
  <c r="BR47" i="16" s="1"/>
  <c r="BN30" i="16"/>
  <c r="BJ30" i="16"/>
  <c r="BL30" i="16" s="1"/>
  <c r="CE21" i="16"/>
  <c r="CE53" i="16"/>
  <c r="CE11" i="16"/>
  <c r="BN39" i="16"/>
  <c r="BJ39" i="16"/>
  <c r="BL39" i="16" s="1"/>
  <c r="CE27" i="16"/>
  <c r="CB27" i="16"/>
  <c r="BQ55" i="16"/>
  <c r="BL55" i="16"/>
  <c r="BQ15" i="16"/>
  <c r="BL15" i="16"/>
  <c r="CE69" i="16"/>
  <c r="CE70" i="16"/>
  <c r="CW67" i="16"/>
  <c r="CE48" i="16"/>
  <c r="BN58" i="16"/>
  <c r="BJ58" i="16"/>
  <c r="BL58" i="16" s="1"/>
  <c r="CW12" i="16"/>
  <c r="BO49" i="15"/>
  <c r="BN49" i="15"/>
  <c r="BR41" i="15"/>
  <c r="BT41" i="15"/>
  <c r="BT399" i="15"/>
  <c r="BR399" i="15"/>
  <c r="BT351" i="15"/>
  <c r="BR351" i="15"/>
  <c r="BT167" i="15"/>
  <c r="BR167" i="15"/>
  <c r="BT443" i="15"/>
  <c r="BR443" i="15"/>
  <c r="BR62" i="15"/>
  <c r="BT62" i="15"/>
  <c r="BR94" i="15"/>
  <c r="BT94" i="15"/>
  <c r="BO70" i="15"/>
  <c r="BN70" i="15"/>
  <c r="BO67" i="15"/>
  <c r="BN67" i="15"/>
  <c r="BT71" i="15"/>
  <c r="BR71" i="15"/>
  <c r="BT408" i="15"/>
  <c r="BR408" i="15"/>
  <c r="BT412" i="15"/>
  <c r="BR412" i="15"/>
  <c r="BT153" i="15"/>
  <c r="BR153" i="15"/>
  <c r="BO146" i="15"/>
  <c r="BN146" i="15"/>
  <c r="BR143" i="15"/>
  <c r="BT143" i="15"/>
  <c r="BT377" i="15"/>
  <c r="BR377" i="15"/>
  <c r="BR90" i="15"/>
  <c r="BT90" i="15"/>
  <c r="BP405" i="15"/>
  <c r="BN405" i="15"/>
  <c r="BP385" i="15"/>
  <c r="BN385" i="15"/>
  <c r="BP398" i="15"/>
  <c r="BN398" i="15"/>
  <c r="BP261" i="15"/>
  <c r="BN261" i="15"/>
  <c r="BP268" i="15"/>
  <c r="BN268" i="15"/>
  <c r="BP376" i="15"/>
  <c r="BN376" i="15"/>
  <c r="BR34" i="15"/>
  <c r="BT34" i="15"/>
  <c r="BP373" i="15"/>
  <c r="BN373" i="15"/>
  <c r="BU260" i="15"/>
  <c r="BR260" i="15"/>
  <c r="BP440" i="15"/>
  <c r="BN440" i="15"/>
  <c r="BP424" i="15"/>
  <c r="BN424" i="15"/>
  <c r="BP357" i="15"/>
  <c r="BN357" i="15"/>
  <c r="BT81" i="15"/>
  <c r="BR81" i="15"/>
  <c r="BT284" i="15"/>
  <c r="BR284" i="15"/>
  <c r="BO123" i="15"/>
  <c r="BN123" i="15"/>
  <c r="BO98" i="15"/>
  <c r="BN98" i="15"/>
  <c r="BT262" i="15"/>
  <c r="BR262" i="15"/>
  <c r="BO182" i="15"/>
  <c r="BN182" i="15"/>
  <c r="BO170" i="15"/>
  <c r="BN170" i="15"/>
  <c r="BP213" i="15"/>
  <c r="BN213" i="15"/>
  <c r="BP298" i="15"/>
  <c r="BN298" i="15"/>
  <c r="BP365" i="15"/>
  <c r="BN365" i="15"/>
  <c r="BP442" i="15"/>
  <c r="BN442" i="15"/>
  <c r="BP309" i="15"/>
  <c r="BN309" i="15"/>
  <c r="BT113" i="15"/>
  <c r="BR113" i="15"/>
  <c r="BN256" i="15"/>
  <c r="BO256" i="15"/>
  <c r="BO112" i="15"/>
  <c r="BN112" i="15"/>
  <c r="BO66" i="15"/>
  <c r="BN66" i="15"/>
  <c r="BT292" i="15"/>
  <c r="BR292" i="15"/>
  <c r="BT135" i="15"/>
  <c r="BR135" i="15"/>
  <c r="BT225" i="15"/>
  <c r="BR225" i="15"/>
  <c r="BT310" i="15"/>
  <c r="BR310" i="15"/>
  <c r="BO102" i="15"/>
  <c r="BN102" i="15"/>
  <c r="BR148" i="15"/>
  <c r="BT148" i="15"/>
  <c r="BR72" i="15"/>
  <c r="BT72" i="15"/>
  <c r="BT85" i="15"/>
  <c r="BR85" i="15"/>
  <c r="BR302" i="15"/>
  <c r="BT302" i="15"/>
  <c r="BT58" i="15"/>
  <c r="BR58" i="15"/>
  <c r="BT338" i="15"/>
  <c r="BR338" i="15"/>
  <c r="BT308" i="15"/>
  <c r="BR308" i="15"/>
  <c r="BT166" i="15"/>
  <c r="BR166" i="15"/>
  <c r="BT68" i="15"/>
  <c r="BR68" i="15"/>
  <c r="BO57" i="15"/>
  <c r="BN57" i="15"/>
  <c r="BR139" i="15"/>
  <c r="BT139" i="15"/>
  <c r="BR65" i="15"/>
  <c r="BT65" i="15"/>
  <c r="BO53" i="15"/>
  <c r="BN53" i="15"/>
  <c r="BT176" i="15"/>
  <c r="BR176" i="15"/>
  <c r="BT177" i="15"/>
  <c r="BR177" i="15"/>
  <c r="BR22" i="15"/>
  <c r="BT22" i="15"/>
  <c r="BT156" i="15"/>
  <c r="BR156" i="15"/>
  <c r="BT368" i="15"/>
  <c r="BR368" i="15"/>
  <c r="BR30" i="15"/>
  <c r="BT30" i="15"/>
  <c r="BT350" i="15"/>
  <c r="BR350" i="15"/>
  <c r="BT175" i="15"/>
  <c r="BR175" i="15"/>
  <c r="BT27" i="15"/>
  <c r="BR27" i="15"/>
  <c r="BR149" i="15"/>
  <c r="BT149" i="15"/>
  <c r="BR150" i="15"/>
  <c r="BT150" i="15"/>
  <c r="BT359" i="15"/>
  <c r="BR359" i="15"/>
  <c r="BT64" i="15"/>
  <c r="BR64" i="15"/>
  <c r="BR104" i="15"/>
  <c r="BT104" i="15"/>
  <c r="BT304" i="15"/>
  <c r="BR304" i="15"/>
  <c r="BR37" i="15"/>
  <c r="BT37" i="15"/>
  <c r="BT103" i="15"/>
  <c r="BR103" i="15"/>
  <c r="BT93" i="15"/>
  <c r="BR93" i="15"/>
  <c r="BT89" i="15"/>
  <c r="BR89" i="15"/>
  <c r="BO88" i="15"/>
  <c r="BN88" i="15"/>
  <c r="BT50" i="15"/>
  <c r="BR50" i="15"/>
  <c r="BT54" i="15"/>
  <c r="BR54" i="15"/>
  <c r="BT372" i="15"/>
  <c r="BR372" i="15"/>
  <c r="BT152" i="15"/>
  <c r="BR152" i="15"/>
  <c r="BO92" i="15"/>
  <c r="BN92" i="15"/>
  <c r="BO198" i="15"/>
  <c r="BN198" i="15"/>
  <c r="BR86" i="15"/>
  <c r="BT86" i="15"/>
  <c r="BR31" i="15"/>
  <c r="BT31" i="15"/>
  <c r="BT383" i="15"/>
  <c r="BR383" i="15"/>
  <c r="BP402" i="15"/>
  <c r="BN402" i="15"/>
  <c r="BP382" i="15"/>
  <c r="BN382" i="15"/>
  <c r="BU444" i="15"/>
  <c r="BR444" i="15"/>
  <c r="BT35" i="15"/>
  <c r="BR35" i="15"/>
  <c r="BP358" i="15"/>
  <c r="BN358" i="15"/>
  <c r="BP413" i="15"/>
  <c r="BN413" i="15"/>
  <c r="BP451" i="15"/>
  <c r="BN451" i="15"/>
  <c r="BP389" i="15"/>
  <c r="BN389" i="15"/>
  <c r="BP438" i="15"/>
  <c r="BN438" i="15"/>
  <c r="BP340" i="15"/>
  <c r="BN340" i="15"/>
  <c r="BU366" i="15"/>
  <c r="BR366" i="15"/>
  <c r="BP436" i="15"/>
  <c r="BN436" i="15"/>
  <c r="BU410" i="15"/>
  <c r="BR410" i="15"/>
  <c r="BP371" i="15"/>
  <c r="BN371" i="15"/>
  <c r="BT244" i="15"/>
  <c r="BR244" i="15"/>
  <c r="BO185" i="15"/>
  <c r="BN185" i="15"/>
  <c r="BO201" i="15"/>
  <c r="BN201" i="15"/>
  <c r="BO87" i="15"/>
  <c r="BN87" i="15"/>
  <c r="BO122" i="15"/>
  <c r="BN122" i="15"/>
  <c r="BO169" i="15"/>
  <c r="BN169" i="15"/>
  <c r="BT291" i="15"/>
  <c r="BR291" i="15"/>
  <c r="BP319" i="15"/>
  <c r="BN319" i="15"/>
  <c r="BP392" i="15"/>
  <c r="BN392" i="15"/>
  <c r="BP433" i="15"/>
  <c r="BN433" i="15"/>
  <c r="BP343" i="15"/>
  <c r="BN343" i="15"/>
  <c r="BU345" i="15"/>
  <c r="BR345" i="15"/>
  <c r="BT363" i="15"/>
  <c r="BR363" i="15"/>
  <c r="BO76" i="15"/>
  <c r="BN76" i="15"/>
  <c r="BT16" i="15"/>
  <c r="BR16" i="15"/>
  <c r="BT38" i="15"/>
  <c r="BR38" i="15"/>
  <c r="BO173" i="15"/>
  <c r="BN173" i="15"/>
  <c r="BP259" i="15"/>
  <c r="BN259" i="15"/>
  <c r="BP271" i="15"/>
  <c r="BN271" i="15"/>
  <c r="BP327" i="15"/>
  <c r="BN327" i="15"/>
  <c r="BN171" i="15"/>
  <c r="BO171" i="15"/>
  <c r="BP422" i="15"/>
  <c r="BN422" i="15"/>
  <c r="BU397" i="15"/>
  <c r="BR397" i="15"/>
  <c r="BP339" i="15"/>
  <c r="BN339" i="15"/>
  <c r="BP246" i="15"/>
  <c r="BN246" i="15"/>
  <c r="BP331" i="15"/>
  <c r="BN331" i="15"/>
  <c r="BP349" i="15"/>
  <c r="BN349" i="15"/>
  <c r="BP306" i="15"/>
  <c r="BN306" i="15"/>
  <c r="BP300" i="15"/>
  <c r="BN300" i="15"/>
  <c r="BP411" i="15"/>
  <c r="BN411" i="15"/>
  <c r="BP251" i="15"/>
  <c r="BN251" i="15"/>
  <c r="BR151" i="15"/>
  <c r="BT151" i="15"/>
  <c r="BR235" i="15"/>
  <c r="BT235" i="15"/>
  <c r="BP448" i="15"/>
  <c r="BN448" i="15"/>
  <c r="BP243" i="15"/>
  <c r="BN243" i="15"/>
  <c r="BU381" i="15"/>
  <c r="BR381" i="15"/>
  <c r="BP354" i="15"/>
  <c r="BN354" i="15"/>
  <c r="BP407" i="15"/>
  <c r="BN407" i="15"/>
  <c r="BU296" i="15"/>
  <c r="BR296" i="15"/>
  <c r="BP335" i="15"/>
  <c r="BN335" i="15"/>
  <c r="BP220" i="15"/>
  <c r="BN220" i="15"/>
  <c r="BT276" i="15"/>
  <c r="BR276" i="15"/>
  <c r="BR40" i="15"/>
  <c r="BT40" i="15"/>
  <c r="BT158" i="15"/>
  <c r="BR158" i="15"/>
  <c r="BO115" i="15"/>
  <c r="BN115" i="15"/>
  <c r="BT217" i="15"/>
  <c r="BR217" i="15"/>
  <c r="BO183" i="15"/>
  <c r="BN183" i="15"/>
  <c r="BO101" i="15"/>
  <c r="BN101" i="15"/>
  <c r="BT77" i="15"/>
  <c r="BR77" i="15"/>
  <c r="BO414" i="15"/>
  <c r="BN414" i="15"/>
  <c r="BT195" i="15"/>
  <c r="BR195" i="15"/>
  <c r="BO108" i="15"/>
  <c r="BN108" i="15"/>
  <c r="BT269" i="15"/>
  <c r="BR269" i="15"/>
  <c r="BT233" i="15"/>
  <c r="BR233" i="15"/>
  <c r="BO80" i="15"/>
  <c r="BN80" i="15"/>
  <c r="BR439" i="15"/>
  <c r="BT439" i="15"/>
  <c r="BP367" i="15"/>
  <c r="BN367" i="15"/>
  <c r="BU299" i="15"/>
  <c r="BR299" i="15"/>
  <c r="BP362" i="15"/>
  <c r="BN362" i="15"/>
  <c r="BT23" i="15"/>
  <c r="BR23" i="15"/>
  <c r="BP323" i="15"/>
  <c r="BN323" i="15"/>
  <c r="BP386" i="15"/>
  <c r="BN386" i="15"/>
  <c r="BP264" i="15"/>
  <c r="BN264" i="15"/>
  <c r="BO180" i="15"/>
  <c r="BN180" i="15"/>
  <c r="BO179" i="15"/>
  <c r="BN179" i="15"/>
  <c r="BT252" i="15"/>
  <c r="BR252" i="15"/>
  <c r="BN393" i="15"/>
  <c r="BO393" i="15"/>
  <c r="BT99" i="15"/>
  <c r="BR99" i="15"/>
  <c r="BO194" i="15"/>
  <c r="BN194" i="15"/>
  <c r="BO91" i="15"/>
  <c r="BN91" i="15"/>
  <c r="BN295" i="15"/>
  <c r="BO295" i="15"/>
  <c r="BR26" i="15"/>
  <c r="BT26" i="15"/>
  <c r="BR15" i="15"/>
  <c r="BT15" i="15"/>
  <c r="BT29" i="15" l="1"/>
  <c r="BR29" i="15"/>
  <c r="BZ83" i="16"/>
  <c r="BV83" i="16"/>
  <c r="BZ15" i="16"/>
  <c r="BV15" i="16"/>
  <c r="BU219" i="15"/>
  <c r="BR219" i="15"/>
  <c r="BT21" i="15"/>
  <c r="BR21" i="15"/>
  <c r="BT25" i="15"/>
  <c r="BR25" i="15"/>
  <c r="BT53" i="16"/>
  <c r="BP53" i="16"/>
  <c r="BZ64" i="16"/>
  <c r="BV64" i="16"/>
  <c r="CK48" i="16"/>
  <c r="CK11" i="16"/>
  <c r="BP84" i="16"/>
  <c r="BR84" i="16" s="1"/>
  <c r="BS84" i="16"/>
  <c r="CK47" i="16"/>
  <c r="CK82" i="16"/>
  <c r="BT24" i="16"/>
  <c r="BP24" i="16"/>
  <c r="BR24" i="16" s="1"/>
  <c r="BT38" i="16"/>
  <c r="BP38" i="16"/>
  <c r="BR38" i="16" s="1"/>
  <c r="CE61" i="16"/>
  <c r="CB61" i="16"/>
  <c r="CD61" i="16" s="1"/>
  <c r="CQ72" i="16"/>
  <c r="DD25" i="16"/>
  <c r="CZ25" i="16"/>
  <c r="DB25" i="16" s="1"/>
  <c r="CW71" i="16"/>
  <c r="BZ76" i="16"/>
  <c r="BV76" i="16"/>
  <c r="BX76" i="16" s="1"/>
  <c r="CK23" i="16"/>
  <c r="CK14" i="16"/>
  <c r="BZ54" i="16"/>
  <c r="BV54" i="16"/>
  <c r="BX54" i="16" s="1"/>
  <c r="BZ67" i="16"/>
  <c r="BV67" i="16"/>
  <c r="BX67" i="16" s="1"/>
  <c r="CK55" i="16"/>
  <c r="CH55" i="16"/>
  <c r="CJ55" i="16" s="1"/>
  <c r="CQ22" i="16"/>
  <c r="BZ33" i="16"/>
  <c r="BV33" i="16"/>
  <c r="BX33" i="16" s="1"/>
  <c r="CK59" i="16"/>
  <c r="BZ21" i="16"/>
  <c r="BV21" i="16"/>
  <c r="BX21" i="16" s="1"/>
  <c r="BZ50" i="16"/>
  <c r="BV50" i="16"/>
  <c r="BX50" i="16" s="1"/>
  <c r="CQ54" i="16"/>
  <c r="CK39" i="16"/>
  <c r="BW15" i="16"/>
  <c r="BR15" i="16"/>
  <c r="CK27" i="16"/>
  <c r="CH27" i="16"/>
  <c r="CJ27" i="16" s="1"/>
  <c r="CK21" i="16"/>
  <c r="BZ47" i="16"/>
  <c r="BV47" i="16"/>
  <c r="BX47" i="16" s="1"/>
  <c r="CK66" i="16"/>
  <c r="CH66" i="16"/>
  <c r="CJ66" i="16" s="1"/>
  <c r="BS51" i="16"/>
  <c r="BP51" i="16"/>
  <c r="BR51" i="16" s="1"/>
  <c r="CQ75" i="16"/>
  <c r="CK28" i="16"/>
  <c r="CK38" i="16"/>
  <c r="BT69" i="16"/>
  <c r="BP69" i="16"/>
  <c r="BR69" i="16" s="1"/>
  <c r="BT65" i="16"/>
  <c r="BP65" i="16"/>
  <c r="BR65" i="16" s="1"/>
  <c r="BT46" i="16"/>
  <c r="BP46" i="16"/>
  <c r="BR46" i="16" s="1"/>
  <c r="BZ59" i="16"/>
  <c r="BV59" i="16"/>
  <c r="BX59" i="16" s="1"/>
  <c r="CE36" i="16"/>
  <c r="CB36" i="16"/>
  <c r="CD36" i="16" s="1"/>
  <c r="BW53" i="16"/>
  <c r="BR53" i="16"/>
  <c r="BS57" i="16"/>
  <c r="BP57" i="16"/>
  <c r="BR57" i="16" s="1"/>
  <c r="CK52" i="16"/>
  <c r="BZ23" i="16"/>
  <c r="BV23" i="16"/>
  <c r="BX23" i="16" s="1"/>
  <c r="BW78" i="16"/>
  <c r="BR78" i="16"/>
  <c r="BZ82" i="16"/>
  <c r="BV82" i="16"/>
  <c r="BX82" i="16" s="1"/>
  <c r="CK73" i="16"/>
  <c r="CH73" i="16"/>
  <c r="CJ73" i="16" s="1"/>
  <c r="BT20" i="16"/>
  <c r="BP20" i="16"/>
  <c r="BR20" i="16" s="1"/>
  <c r="BW19" i="16"/>
  <c r="BR19" i="16"/>
  <c r="CK30" i="16"/>
  <c r="CQ81" i="16"/>
  <c r="CK33" i="16"/>
  <c r="CQ76" i="16"/>
  <c r="BT18" i="16"/>
  <c r="BP18" i="16"/>
  <c r="BR18" i="16" s="1"/>
  <c r="BZ12" i="16"/>
  <c r="BV12" i="16"/>
  <c r="BX12" i="16" s="1"/>
  <c r="BT75" i="16"/>
  <c r="BP75" i="16"/>
  <c r="BR75" i="16" s="1"/>
  <c r="CK80" i="16"/>
  <c r="CK19" i="16"/>
  <c r="CH19" i="16"/>
  <c r="CJ19" i="16" s="1"/>
  <c r="BT77" i="16"/>
  <c r="BP77" i="16"/>
  <c r="BR77" i="16" s="1"/>
  <c r="BT48" i="16"/>
  <c r="BP48" i="16"/>
  <c r="BR48" i="16" s="1"/>
  <c r="CK70" i="16"/>
  <c r="BT58" i="16"/>
  <c r="BP58" i="16"/>
  <c r="BR58" i="16" s="1"/>
  <c r="DD67" i="16"/>
  <c r="CK69" i="16"/>
  <c r="CQ77" i="16"/>
  <c r="BT52" i="16"/>
  <c r="BP52" i="16"/>
  <c r="BR52" i="16" s="1"/>
  <c r="BT70" i="16"/>
  <c r="BP70" i="16"/>
  <c r="BR70" i="16" s="1"/>
  <c r="CK18" i="16"/>
  <c r="CK42" i="16"/>
  <c r="CW50" i="16"/>
  <c r="CK37" i="16"/>
  <c r="BT14" i="16"/>
  <c r="BP14" i="16"/>
  <c r="BR14" i="16" s="1"/>
  <c r="CK65" i="16"/>
  <c r="BT41" i="16"/>
  <c r="BP41" i="16"/>
  <c r="BR41" i="16" s="1"/>
  <c r="CK15" i="16"/>
  <c r="CQ24" i="16"/>
  <c r="BT74" i="16"/>
  <c r="BP74" i="16"/>
  <c r="BR74" i="16" s="1"/>
  <c r="BW27" i="16"/>
  <c r="BR27" i="16"/>
  <c r="BZ62" i="16"/>
  <c r="BV62" i="16"/>
  <c r="BX62" i="16" s="1"/>
  <c r="CE34" i="16"/>
  <c r="CB34" i="16"/>
  <c r="CD34" i="16" s="1"/>
  <c r="CB35" i="16"/>
  <c r="CD35" i="16" s="1"/>
  <c r="CE35" i="16"/>
  <c r="DD17" i="16"/>
  <c r="CZ17" i="16"/>
  <c r="DB17" i="16" s="1"/>
  <c r="CK26" i="16"/>
  <c r="DD12" i="16"/>
  <c r="CZ12" i="16"/>
  <c r="DB12" i="16" s="1"/>
  <c r="BW55" i="16"/>
  <c r="BR55" i="16"/>
  <c r="BT39" i="16"/>
  <c r="BP39" i="16"/>
  <c r="BR39" i="16" s="1"/>
  <c r="CK53" i="16"/>
  <c r="BT30" i="16"/>
  <c r="BP30" i="16"/>
  <c r="BR30" i="16" s="1"/>
  <c r="CK58" i="16"/>
  <c r="BZ25" i="16"/>
  <c r="BV25" i="16"/>
  <c r="BX25" i="16" s="1"/>
  <c r="CK46" i="16"/>
  <c r="BT42" i="16"/>
  <c r="BP42" i="16"/>
  <c r="BR42" i="16" s="1"/>
  <c r="BS44" i="16"/>
  <c r="BP44" i="16"/>
  <c r="BR44" i="16" s="1"/>
  <c r="BT11" i="16"/>
  <c r="BP11" i="16"/>
  <c r="BR11" i="16" s="1"/>
  <c r="CK41" i="16"/>
  <c r="CC64" i="16"/>
  <c r="BX64" i="16"/>
  <c r="BT26" i="16"/>
  <c r="BP26" i="16"/>
  <c r="BR26" i="16" s="1"/>
  <c r="CK29" i="16"/>
  <c r="BZ29" i="16"/>
  <c r="BV29" i="16"/>
  <c r="BX29" i="16" s="1"/>
  <c r="BT71" i="16"/>
  <c r="BP71" i="16"/>
  <c r="BR71" i="16" s="1"/>
  <c r="BT37" i="16"/>
  <c r="BP37" i="16"/>
  <c r="BR37" i="16" s="1"/>
  <c r="BZ17" i="16"/>
  <c r="BV17" i="16"/>
  <c r="BX17" i="16" s="1"/>
  <c r="BZ81" i="16"/>
  <c r="BV81" i="16"/>
  <c r="BX81" i="16" s="1"/>
  <c r="BT28" i="16"/>
  <c r="BP28" i="16"/>
  <c r="BR28" i="16" s="1"/>
  <c r="CQ62" i="16"/>
  <c r="BT22" i="16"/>
  <c r="BP22" i="16"/>
  <c r="BR22" i="16" s="1"/>
  <c r="BT72" i="16"/>
  <c r="BP72" i="16"/>
  <c r="BR72" i="16" s="1"/>
  <c r="CK74" i="16"/>
  <c r="CK20" i="16"/>
  <c r="CK78" i="16"/>
  <c r="CH78" i="16"/>
  <c r="CJ78" i="16" s="1"/>
  <c r="CC83" i="16"/>
  <c r="BX83" i="16"/>
  <c r="CQ83" i="16"/>
  <c r="BS32" i="16"/>
  <c r="BP32" i="16"/>
  <c r="BR32" i="16" s="1"/>
  <c r="CQ64" i="16"/>
  <c r="BT80" i="16"/>
  <c r="BP80" i="16"/>
  <c r="BR80" i="16" s="1"/>
  <c r="BW73" i="16"/>
  <c r="BR73" i="16"/>
  <c r="BT295" i="15"/>
  <c r="BR295" i="15"/>
  <c r="BU264" i="15"/>
  <c r="BR264" i="15"/>
  <c r="BU362" i="15"/>
  <c r="BR362" i="15"/>
  <c r="BR80" i="15"/>
  <c r="BT80" i="15"/>
  <c r="BR115" i="15"/>
  <c r="BT115" i="15"/>
  <c r="BU243" i="15"/>
  <c r="BR243" i="15"/>
  <c r="BU300" i="15"/>
  <c r="BR300" i="15"/>
  <c r="BU246" i="15"/>
  <c r="BR246" i="15"/>
  <c r="BU271" i="15"/>
  <c r="BR271" i="15"/>
  <c r="BU343" i="15"/>
  <c r="BR343" i="15"/>
  <c r="BT122" i="15"/>
  <c r="BR122" i="15"/>
  <c r="BU451" i="15"/>
  <c r="BR451" i="15"/>
  <c r="BT88" i="15"/>
  <c r="BR88" i="15"/>
  <c r="BT393" i="15"/>
  <c r="BR393" i="15"/>
  <c r="BR171" i="15"/>
  <c r="BT171" i="15"/>
  <c r="BT256" i="15"/>
  <c r="BR256" i="15"/>
  <c r="BT194" i="15"/>
  <c r="BR194" i="15"/>
  <c r="BT179" i="15"/>
  <c r="BR179" i="15"/>
  <c r="BU323" i="15"/>
  <c r="BR323" i="15"/>
  <c r="BU367" i="15"/>
  <c r="BR367" i="15"/>
  <c r="BT183" i="15"/>
  <c r="BR183" i="15"/>
  <c r="BU220" i="15"/>
  <c r="BR220" i="15"/>
  <c r="BU354" i="15"/>
  <c r="BR354" i="15"/>
  <c r="BU251" i="15"/>
  <c r="BR251" i="15"/>
  <c r="BU349" i="15"/>
  <c r="BR349" i="15"/>
  <c r="BR173" i="15"/>
  <c r="BT173" i="15"/>
  <c r="BU392" i="15"/>
  <c r="BR392" i="15"/>
  <c r="BT201" i="15"/>
  <c r="BR201" i="15"/>
  <c r="BU438" i="15"/>
  <c r="BR438" i="15"/>
  <c r="BU358" i="15"/>
  <c r="BR358" i="15"/>
  <c r="BU402" i="15"/>
  <c r="BR402" i="15"/>
  <c r="BT198" i="15"/>
  <c r="BR198" i="15"/>
  <c r="BT53" i="15"/>
  <c r="BR53" i="15"/>
  <c r="BT66" i="15"/>
  <c r="BR66" i="15"/>
  <c r="BU309" i="15"/>
  <c r="BR309" i="15"/>
  <c r="BU365" i="15"/>
  <c r="BR365" i="15"/>
  <c r="BU213" i="15"/>
  <c r="BR213" i="15"/>
  <c r="BR182" i="15"/>
  <c r="BT182" i="15"/>
  <c r="BR98" i="15"/>
  <c r="BT98" i="15"/>
  <c r="BU357" i="15"/>
  <c r="BR357" i="15"/>
  <c r="BU440" i="15"/>
  <c r="BR440" i="15"/>
  <c r="BU373" i="15"/>
  <c r="BR373" i="15"/>
  <c r="BU376" i="15"/>
  <c r="BR376" i="15"/>
  <c r="BU261" i="15"/>
  <c r="BR261" i="15"/>
  <c r="BU385" i="15"/>
  <c r="BR385" i="15"/>
  <c r="BT67" i="15"/>
  <c r="BR67" i="15"/>
  <c r="BR91" i="15"/>
  <c r="BT91" i="15"/>
  <c r="BR180" i="15"/>
  <c r="BT180" i="15"/>
  <c r="BU386" i="15"/>
  <c r="BR386" i="15"/>
  <c r="BR108" i="15"/>
  <c r="BT108" i="15"/>
  <c r="BR414" i="15"/>
  <c r="BT414" i="15"/>
  <c r="BR101" i="15"/>
  <c r="BT101" i="15"/>
  <c r="BU335" i="15"/>
  <c r="BR335" i="15"/>
  <c r="BU407" i="15"/>
  <c r="BR407" i="15"/>
  <c r="BU448" i="15"/>
  <c r="BR448" i="15"/>
  <c r="BU411" i="15"/>
  <c r="BR411" i="15"/>
  <c r="BU306" i="15"/>
  <c r="BR306" i="15"/>
  <c r="BU331" i="15"/>
  <c r="BR331" i="15"/>
  <c r="BU339" i="15"/>
  <c r="BR339" i="15"/>
  <c r="BU422" i="15"/>
  <c r="BR422" i="15"/>
  <c r="BU327" i="15"/>
  <c r="BR327" i="15"/>
  <c r="BU259" i="15"/>
  <c r="BR259" i="15"/>
  <c r="BR76" i="15"/>
  <c r="BT76" i="15"/>
  <c r="BU433" i="15"/>
  <c r="BR433" i="15"/>
  <c r="BU319" i="15"/>
  <c r="BR319" i="15"/>
  <c r="BT169" i="15"/>
  <c r="BR169" i="15"/>
  <c r="BR87" i="15"/>
  <c r="BT87" i="15"/>
  <c r="BT185" i="15"/>
  <c r="BR185" i="15"/>
  <c r="BU371" i="15"/>
  <c r="BR371" i="15"/>
  <c r="BU436" i="15"/>
  <c r="BR436" i="15"/>
  <c r="BU340" i="15"/>
  <c r="BR340" i="15"/>
  <c r="BU389" i="15"/>
  <c r="BR389" i="15"/>
  <c r="BU413" i="15"/>
  <c r="BR413" i="15"/>
  <c r="BU382" i="15"/>
  <c r="BR382" i="15"/>
  <c r="BT92" i="15"/>
  <c r="BR92" i="15"/>
  <c r="BR57" i="15"/>
  <c r="BT57" i="15"/>
  <c r="BT102" i="15"/>
  <c r="BR102" i="15"/>
  <c r="BR112" i="15"/>
  <c r="BT112" i="15"/>
  <c r="BU442" i="15"/>
  <c r="BR442" i="15"/>
  <c r="BU298" i="15"/>
  <c r="BR298" i="15"/>
  <c r="BR170" i="15"/>
  <c r="BT170" i="15"/>
  <c r="BR123" i="15"/>
  <c r="BT123" i="15"/>
  <c r="BU424" i="15"/>
  <c r="BR424" i="15"/>
  <c r="BU268" i="15"/>
  <c r="BR268" i="15"/>
  <c r="BU398" i="15"/>
  <c r="BR398" i="15"/>
  <c r="BU405" i="15"/>
  <c r="BR405" i="15"/>
  <c r="BT146" i="15"/>
  <c r="BR146" i="15"/>
  <c r="BT70" i="15"/>
  <c r="BR70" i="15"/>
  <c r="BR49" i="15"/>
  <c r="BT49" i="15"/>
  <c r="CF15" i="16" l="1"/>
  <c r="CB15" i="16"/>
  <c r="CF83" i="16"/>
  <c r="CB83" i="16"/>
  <c r="CF64" i="16"/>
  <c r="CB64" i="16"/>
  <c r="CD64" i="16" s="1"/>
  <c r="BZ53" i="16"/>
  <c r="BV53" i="16"/>
  <c r="CW83" i="16"/>
  <c r="CW62" i="16"/>
  <c r="CF29" i="16"/>
  <c r="CB29" i="16"/>
  <c r="CD29" i="16" s="1"/>
  <c r="CC55" i="16"/>
  <c r="BX55" i="16"/>
  <c r="CC73" i="16"/>
  <c r="BX73" i="16"/>
  <c r="CW64" i="16"/>
  <c r="CQ78" i="16"/>
  <c r="CN78" i="16"/>
  <c r="CQ74" i="16"/>
  <c r="CQ29" i="16"/>
  <c r="CF62" i="16"/>
  <c r="CB62" i="16"/>
  <c r="CD62" i="16" s="1"/>
  <c r="BZ74" i="16"/>
  <c r="BV74" i="16"/>
  <c r="BX74" i="16" s="1"/>
  <c r="CQ15" i="16"/>
  <c r="CQ37" i="16"/>
  <c r="CQ42" i="16"/>
  <c r="BZ70" i="16"/>
  <c r="BV70" i="16"/>
  <c r="BX70" i="16" s="1"/>
  <c r="CW77" i="16"/>
  <c r="BZ48" i="16"/>
  <c r="BV48" i="16"/>
  <c r="BX48" i="16" s="1"/>
  <c r="CQ19" i="16"/>
  <c r="CN19" i="16"/>
  <c r="BZ75" i="16"/>
  <c r="BV75" i="16"/>
  <c r="BX75" i="16" s="1"/>
  <c r="BZ18" i="16"/>
  <c r="BV18" i="16"/>
  <c r="BX18" i="16" s="1"/>
  <c r="CQ28" i="16"/>
  <c r="CF21" i="16"/>
  <c r="CB21" i="16"/>
  <c r="CD21" i="16" s="1"/>
  <c r="CF33" i="16"/>
  <c r="CB33" i="16"/>
  <c r="CD33" i="16" s="1"/>
  <c r="CQ23" i="16"/>
  <c r="CF76" i="16"/>
  <c r="CB76" i="16"/>
  <c r="CD76" i="16" s="1"/>
  <c r="CK61" i="16"/>
  <c r="CH61" i="16"/>
  <c r="CJ61" i="16" s="1"/>
  <c r="BZ24" i="16"/>
  <c r="BV24" i="16"/>
  <c r="BX24" i="16" s="1"/>
  <c r="CQ47" i="16"/>
  <c r="CQ11" i="16"/>
  <c r="BZ72" i="16"/>
  <c r="BV72" i="16"/>
  <c r="BX72" i="16" s="1"/>
  <c r="BZ37" i="16"/>
  <c r="BV37" i="16"/>
  <c r="BX37" i="16" s="1"/>
  <c r="BV44" i="16"/>
  <c r="BX44" i="16" s="1"/>
  <c r="BY44" i="16"/>
  <c r="CQ53" i="16"/>
  <c r="CQ65" i="16"/>
  <c r="CW81" i="16"/>
  <c r="CN73" i="16"/>
  <c r="CQ73" i="16"/>
  <c r="CC53" i="16"/>
  <c r="BX53" i="16"/>
  <c r="BZ65" i="16"/>
  <c r="BV65" i="16"/>
  <c r="BX65" i="16" s="1"/>
  <c r="CW75" i="16"/>
  <c r="CQ21" i="16"/>
  <c r="CW54" i="16"/>
  <c r="CW22" i="16"/>
  <c r="CQ14" i="16"/>
  <c r="BZ22" i="16"/>
  <c r="BV22" i="16"/>
  <c r="BX22" i="16" s="1"/>
  <c r="BZ28" i="16"/>
  <c r="BV28" i="16"/>
  <c r="BX28" i="16" s="1"/>
  <c r="CF17" i="16"/>
  <c r="CB17" i="16"/>
  <c r="CD17" i="16" s="1"/>
  <c r="BZ71" i="16"/>
  <c r="BV71" i="16"/>
  <c r="BX71" i="16" s="1"/>
  <c r="CO64" i="16"/>
  <c r="CU64" i="16" s="1"/>
  <c r="DF64" i="16" s="1"/>
  <c r="BZ11" i="16"/>
  <c r="BV11" i="16"/>
  <c r="BX11" i="16" s="1"/>
  <c r="BZ42" i="16"/>
  <c r="BV42" i="16"/>
  <c r="BX42" i="16" s="1"/>
  <c r="CF25" i="16"/>
  <c r="CB25" i="16"/>
  <c r="CD25" i="16" s="1"/>
  <c r="BZ30" i="16"/>
  <c r="BV30" i="16"/>
  <c r="BX30" i="16" s="1"/>
  <c r="BZ39" i="16"/>
  <c r="BV39" i="16"/>
  <c r="BX39" i="16" s="1"/>
  <c r="CQ18" i="16"/>
  <c r="CQ80" i="16"/>
  <c r="CW76" i="16"/>
  <c r="CQ30" i="16"/>
  <c r="BZ20" i="16"/>
  <c r="BV20" i="16"/>
  <c r="BX20" i="16" s="1"/>
  <c r="CF82" i="16"/>
  <c r="CB82" i="16"/>
  <c r="CD82" i="16" s="1"/>
  <c r="CF23" i="16"/>
  <c r="CB23" i="16"/>
  <c r="CD23" i="16" s="1"/>
  <c r="BV57" i="16"/>
  <c r="BX57" i="16" s="1"/>
  <c r="BY57" i="16"/>
  <c r="CK36" i="16"/>
  <c r="CH36" i="16"/>
  <c r="CJ36" i="16" s="1"/>
  <c r="BZ46" i="16"/>
  <c r="BV46" i="16"/>
  <c r="BX46" i="16" s="1"/>
  <c r="BZ69" i="16"/>
  <c r="BV69" i="16"/>
  <c r="BX69" i="16" s="1"/>
  <c r="BV51" i="16"/>
  <c r="BX51" i="16" s="1"/>
  <c r="BY51" i="16"/>
  <c r="CF47" i="16"/>
  <c r="CB47" i="16"/>
  <c r="CD47" i="16" s="1"/>
  <c r="CQ27" i="16"/>
  <c r="CN27" i="16"/>
  <c r="CQ55" i="16"/>
  <c r="CN55" i="16"/>
  <c r="CF54" i="16"/>
  <c r="CB54" i="16"/>
  <c r="CD54" i="16" s="1"/>
  <c r="DD71" i="16"/>
  <c r="CZ71" i="16"/>
  <c r="DB71" i="16" s="1"/>
  <c r="CQ82" i="16"/>
  <c r="BV84" i="16"/>
  <c r="BX84" i="16" s="1"/>
  <c r="BY84" i="16"/>
  <c r="CQ48" i="16"/>
  <c r="CF81" i="16"/>
  <c r="CB81" i="16"/>
  <c r="CD81" i="16" s="1"/>
  <c r="BZ26" i="16"/>
  <c r="BV26" i="16"/>
  <c r="BX26" i="16" s="1"/>
  <c r="CQ46" i="16"/>
  <c r="BZ58" i="16"/>
  <c r="BV58" i="16"/>
  <c r="BX58" i="16" s="1"/>
  <c r="CQ33" i="16"/>
  <c r="CC19" i="16"/>
  <c r="BX19" i="16"/>
  <c r="CC78" i="16"/>
  <c r="BX78" i="16"/>
  <c r="CF59" i="16"/>
  <c r="CB59" i="16"/>
  <c r="CD59" i="16" s="1"/>
  <c r="CQ38" i="16"/>
  <c r="CQ66" i="16"/>
  <c r="CN66" i="16"/>
  <c r="CP66" i="16" s="1"/>
  <c r="CC15" i="16"/>
  <c r="BX15" i="16"/>
  <c r="CF67" i="16"/>
  <c r="CB67" i="16"/>
  <c r="CD67" i="16" s="1"/>
  <c r="BZ80" i="16"/>
  <c r="BV80" i="16"/>
  <c r="BX80" i="16" s="1"/>
  <c r="BV32" i="16"/>
  <c r="BX32" i="16" s="1"/>
  <c r="BY32" i="16"/>
  <c r="CI83" i="16"/>
  <c r="CD83" i="16"/>
  <c r="CQ20" i="16"/>
  <c r="CQ41" i="16"/>
  <c r="CQ58" i="16"/>
  <c r="CQ26" i="16"/>
  <c r="CH35" i="16"/>
  <c r="CJ35" i="16" s="1"/>
  <c r="CK35" i="16"/>
  <c r="CK34" i="16"/>
  <c r="CH34" i="16"/>
  <c r="CJ34" i="16" s="1"/>
  <c r="CC27" i="16"/>
  <c r="BX27" i="16"/>
  <c r="CW24" i="16"/>
  <c r="BZ41" i="16"/>
  <c r="BV41" i="16"/>
  <c r="BX41" i="16" s="1"/>
  <c r="BZ14" i="16"/>
  <c r="BV14" i="16"/>
  <c r="BX14" i="16" s="1"/>
  <c r="DD50" i="16"/>
  <c r="CZ50" i="16"/>
  <c r="DB50" i="16" s="1"/>
  <c r="BZ52" i="16"/>
  <c r="BV52" i="16"/>
  <c r="BX52" i="16" s="1"/>
  <c r="CQ69" i="16"/>
  <c r="CQ70" i="16"/>
  <c r="BZ77" i="16"/>
  <c r="BV77" i="16"/>
  <c r="BX77" i="16" s="1"/>
  <c r="CF12" i="16"/>
  <c r="CB12" i="16"/>
  <c r="CD12" i="16" s="1"/>
  <c r="CQ52" i="16"/>
  <c r="CQ39" i="16"/>
  <c r="CF50" i="16"/>
  <c r="CB50" i="16"/>
  <c r="CD50" i="16" s="1"/>
  <c r="CQ59" i="16"/>
  <c r="CW72" i="16"/>
  <c r="BZ38" i="16"/>
  <c r="BV38" i="16"/>
  <c r="BX38" i="16" s="1"/>
  <c r="CF53" i="16" l="1"/>
  <c r="CB53" i="16"/>
  <c r="CL64" i="16"/>
  <c r="CH64" i="16"/>
  <c r="CJ64" i="16" s="1"/>
  <c r="CL83" i="16"/>
  <c r="CH83" i="16"/>
  <c r="CL15" i="16"/>
  <c r="CH15" i="16"/>
  <c r="CJ15" i="16" s="1"/>
  <c r="CW59" i="16"/>
  <c r="CL12" i="16"/>
  <c r="CH12" i="16"/>
  <c r="CJ12" i="16" s="1"/>
  <c r="CF14" i="16"/>
  <c r="CB14" i="16"/>
  <c r="CD14" i="16" s="1"/>
  <c r="CW26" i="16"/>
  <c r="CF80" i="16"/>
  <c r="CB80" i="16"/>
  <c r="CD80" i="16" s="1"/>
  <c r="CO78" i="16"/>
  <c r="CU78" i="16" s="1"/>
  <c r="DF78" i="16" s="1"/>
  <c r="CD78" i="16"/>
  <c r="CL81" i="16"/>
  <c r="CH81" i="16"/>
  <c r="CJ81" i="16" s="1"/>
  <c r="CL47" i="16"/>
  <c r="CH47" i="16"/>
  <c r="CJ47" i="16" s="1"/>
  <c r="CQ36" i="16"/>
  <c r="CN36" i="16"/>
  <c r="CP36" i="16" s="1"/>
  <c r="CF20" i="16"/>
  <c r="CB20" i="16"/>
  <c r="CD20" i="16" s="1"/>
  <c r="CW18" i="16"/>
  <c r="CF30" i="16"/>
  <c r="CB30" i="16"/>
  <c r="CD30" i="16" s="1"/>
  <c r="CF42" i="16"/>
  <c r="CB42" i="16"/>
  <c r="CD42" i="16" s="1"/>
  <c r="CL17" i="16"/>
  <c r="CH17" i="16"/>
  <c r="CJ17" i="16" s="1"/>
  <c r="CZ22" i="16"/>
  <c r="DB22" i="16" s="1"/>
  <c r="DD22" i="16"/>
  <c r="CW47" i="16"/>
  <c r="CW23" i="16"/>
  <c r="CZ77" i="16"/>
  <c r="DB77" i="16" s="1"/>
  <c r="DD77" i="16"/>
  <c r="CO73" i="16"/>
  <c r="CU73" i="16" s="1"/>
  <c r="DF73" i="16" s="1"/>
  <c r="CD73" i="16"/>
  <c r="CN35" i="16"/>
  <c r="CP35" i="16" s="1"/>
  <c r="CQ35" i="16"/>
  <c r="CE32" i="16"/>
  <c r="CB32" i="16"/>
  <c r="CD32" i="16" s="1"/>
  <c r="CW82" i="16"/>
  <c r="CN61" i="16"/>
  <c r="CP61" i="16" s="1"/>
  <c r="CQ61" i="16"/>
  <c r="CF18" i="16"/>
  <c r="CB18" i="16"/>
  <c r="CD18" i="16" s="1"/>
  <c r="CT19" i="16"/>
  <c r="CW19" i="16"/>
  <c r="CW42" i="16"/>
  <c r="CW15" i="16"/>
  <c r="CL62" i="16"/>
  <c r="CH62" i="16"/>
  <c r="CJ62" i="16" s="1"/>
  <c r="DD62" i="16"/>
  <c r="CZ62" i="16"/>
  <c r="DB62" i="16" s="1"/>
  <c r="DD72" i="16"/>
  <c r="CZ72" i="16"/>
  <c r="DB72" i="16" s="1"/>
  <c r="CL50" i="16"/>
  <c r="CH50" i="16"/>
  <c r="CJ50" i="16" s="1"/>
  <c r="CF77" i="16"/>
  <c r="CB77" i="16"/>
  <c r="CD77" i="16" s="1"/>
  <c r="CW69" i="16"/>
  <c r="CF41" i="16"/>
  <c r="CB41" i="16"/>
  <c r="CD41" i="16" s="1"/>
  <c r="CO27" i="16"/>
  <c r="CU27" i="16" s="1"/>
  <c r="DF27" i="16" s="1"/>
  <c r="CD27" i="16"/>
  <c r="CW20" i="16"/>
  <c r="CL67" i="16"/>
  <c r="CH67" i="16"/>
  <c r="CJ67" i="16" s="1"/>
  <c r="CT66" i="16"/>
  <c r="CV66" i="16" s="1"/>
  <c r="CW66" i="16"/>
  <c r="CL59" i="16"/>
  <c r="CH59" i="16"/>
  <c r="CJ59" i="16" s="1"/>
  <c r="CO19" i="16"/>
  <c r="CU19" i="16" s="1"/>
  <c r="DF19" i="16" s="1"/>
  <c r="CD19" i="16"/>
  <c r="CF58" i="16"/>
  <c r="CB58" i="16"/>
  <c r="CD58" i="16" s="1"/>
  <c r="CF26" i="16"/>
  <c r="CB26" i="16"/>
  <c r="CD26" i="16" s="1"/>
  <c r="CW48" i="16"/>
  <c r="CL54" i="16"/>
  <c r="CH54" i="16"/>
  <c r="CJ54" i="16" s="1"/>
  <c r="CT27" i="16"/>
  <c r="CW27" i="16"/>
  <c r="CF46" i="16"/>
  <c r="CB46" i="16"/>
  <c r="CD46" i="16" s="1"/>
  <c r="CL82" i="16"/>
  <c r="CH82" i="16"/>
  <c r="CJ82" i="16" s="1"/>
  <c r="CW30" i="16"/>
  <c r="CW80" i="16"/>
  <c r="CF39" i="16"/>
  <c r="CB39" i="16"/>
  <c r="CD39" i="16" s="1"/>
  <c r="CL25" i="16"/>
  <c r="CH25" i="16"/>
  <c r="CJ25" i="16" s="1"/>
  <c r="CF11" i="16"/>
  <c r="CB11" i="16"/>
  <c r="CD11" i="16" s="1"/>
  <c r="CF71" i="16"/>
  <c r="CB71" i="16"/>
  <c r="CD71" i="16" s="1"/>
  <c r="CF28" i="16"/>
  <c r="CB28" i="16"/>
  <c r="CD28" i="16" s="1"/>
  <c r="CW14" i="16"/>
  <c r="DD54" i="16"/>
  <c r="CZ54" i="16"/>
  <c r="DB54" i="16" s="1"/>
  <c r="CO53" i="16"/>
  <c r="CU53" i="16" s="1"/>
  <c r="DF53" i="16" s="1"/>
  <c r="CD53" i="16"/>
  <c r="DD81" i="16"/>
  <c r="CW53" i="16"/>
  <c r="CF37" i="16"/>
  <c r="CB37" i="16"/>
  <c r="CD37" i="16" s="1"/>
  <c r="CW29" i="16"/>
  <c r="CP78" i="16"/>
  <c r="CZ64" i="16"/>
  <c r="DB64" i="16" s="1"/>
  <c r="DD64" i="16"/>
  <c r="CO55" i="16"/>
  <c r="CU55" i="16" s="1"/>
  <c r="DF55" i="16" s="1"/>
  <c r="CD55" i="16"/>
  <c r="CF38" i="16"/>
  <c r="CB38" i="16"/>
  <c r="CD38" i="16" s="1"/>
  <c r="CW39" i="16"/>
  <c r="CW70" i="16"/>
  <c r="CF52" i="16"/>
  <c r="CB52" i="16"/>
  <c r="CD52" i="16" s="1"/>
  <c r="CN34" i="16"/>
  <c r="CP34" i="16" s="1"/>
  <c r="CQ34" i="16"/>
  <c r="CO83" i="16"/>
  <c r="CJ83" i="16"/>
  <c r="CO15" i="16"/>
  <c r="CU15" i="16" s="1"/>
  <c r="DF15" i="16" s="1"/>
  <c r="CD15" i="16"/>
  <c r="CW46" i="16"/>
  <c r="CT55" i="16"/>
  <c r="CV55" i="16" s="1"/>
  <c r="CW55" i="16"/>
  <c r="CF69" i="16"/>
  <c r="CB69" i="16"/>
  <c r="CD69" i="16" s="1"/>
  <c r="CL23" i="16"/>
  <c r="CH23" i="16"/>
  <c r="CJ23" i="16" s="1"/>
  <c r="CF22" i="16"/>
  <c r="CB22" i="16"/>
  <c r="CD22" i="16" s="1"/>
  <c r="CF65" i="16"/>
  <c r="CB65" i="16"/>
  <c r="CD65" i="16" s="1"/>
  <c r="CF72" i="16"/>
  <c r="CB72" i="16"/>
  <c r="CD72" i="16" s="1"/>
  <c r="CW74" i="16"/>
  <c r="CL29" i="16"/>
  <c r="CH29" i="16"/>
  <c r="CJ29" i="16" s="1"/>
  <c r="CW52" i="16"/>
  <c r="CW58" i="16"/>
  <c r="CE51" i="16"/>
  <c r="CB51" i="16"/>
  <c r="CD51" i="16" s="1"/>
  <c r="CE57" i="16"/>
  <c r="CB57" i="16"/>
  <c r="CD57" i="16" s="1"/>
  <c r="DD75" i="16"/>
  <c r="CZ75" i="16"/>
  <c r="DB75" i="16" s="1"/>
  <c r="CL21" i="16"/>
  <c r="CH21" i="16"/>
  <c r="CJ21" i="16" s="1"/>
  <c r="CZ24" i="16"/>
  <c r="DB24" i="16" s="1"/>
  <c r="DD24" i="16"/>
  <c r="CW41" i="16"/>
  <c r="CW38" i="16"/>
  <c r="CW33" i="16"/>
  <c r="CB84" i="16"/>
  <c r="CD84" i="16" s="1"/>
  <c r="CE84" i="16"/>
  <c r="CP55" i="16"/>
  <c r="DD76" i="16"/>
  <c r="CZ76" i="16"/>
  <c r="DB76" i="16" s="1"/>
  <c r="CW21" i="16"/>
  <c r="CT73" i="16"/>
  <c r="CV73" i="16" s="1"/>
  <c r="CW73" i="16"/>
  <c r="CW65" i="16"/>
  <c r="CE44" i="16"/>
  <c r="CB44" i="16"/>
  <c r="CD44" i="16" s="1"/>
  <c r="CW11" i="16"/>
  <c r="CF24" i="16"/>
  <c r="CB24" i="16"/>
  <c r="CD24" i="16" s="1"/>
  <c r="CL76" i="16"/>
  <c r="CH76" i="16"/>
  <c r="CJ76" i="16" s="1"/>
  <c r="CL33" i="16"/>
  <c r="CH33" i="16"/>
  <c r="CJ33" i="16" s="1"/>
  <c r="CW28" i="16"/>
  <c r="CF75" i="16"/>
  <c r="CB75" i="16"/>
  <c r="CD75" i="16" s="1"/>
  <c r="CF48" i="16"/>
  <c r="CB48" i="16"/>
  <c r="CD48" i="16" s="1"/>
  <c r="CF70" i="16"/>
  <c r="CB70" i="16"/>
  <c r="CD70" i="16" s="1"/>
  <c r="CW37" i="16"/>
  <c r="CF74" i="16"/>
  <c r="CB74" i="16"/>
  <c r="CD74" i="16" s="1"/>
  <c r="CT78" i="16"/>
  <c r="CV78" i="16" s="1"/>
  <c r="CW78" i="16"/>
  <c r="DD83" i="16"/>
  <c r="CR15" i="16" l="1"/>
  <c r="CN15" i="16"/>
  <c r="CV27" i="16"/>
  <c r="CR83" i="16"/>
  <c r="CN83" i="16"/>
  <c r="CP83" i="16" s="1"/>
  <c r="CR64" i="16"/>
  <c r="CN64" i="16"/>
  <c r="CP64" i="16" s="1"/>
  <c r="CL53" i="16"/>
  <c r="CH53" i="16"/>
  <c r="CJ53" i="16" s="1"/>
  <c r="DD28" i="16"/>
  <c r="CZ28" i="16"/>
  <c r="DB28" i="16" s="1"/>
  <c r="CK84" i="16"/>
  <c r="CH84" i="16"/>
  <c r="CJ84" i="16" s="1"/>
  <c r="CL72" i="16"/>
  <c r="CH72" i="16"/>
  <c r="CJ72" i="16" s="1"/>
  <c r="DD46" i="16"/>
  <c r="CZ46" i="16"/>
  <c r="DB46" i="16" s="1"/>
  <c r="CL11" i="16"/>
  <c r="CH11" i="16"/>
  <c r="CJ11" i="16" s="1"/>
  <c r="CL39" i="16"/>
  <c r="CH39" i="16"/>
  <c r="CJ39" i="16" s="1"/>
  <c r="DD30" i="16"/>
  <c r="CL46" i="16"/>
  <c r="CH46" i="16"/>
  <c r="CJ46" i="16" s="1"/>
  <c r="CR54" i="16"/>
  <c r="CN54" i="16"/>
  <c r="CP54" i="16" s="1"/>
  <c r="DD20" i="16"/>
  <c r="CZ20" i="16"/>
  <c r="DB20" i="16" s="1"/>
  <c r="CL41" i="16"/>
  <c r="CH41" i="16"/>
  <c r="CJ41" i="16" s="1"/>
  <c r="CL77" i="16"/>
  <c r="CH77" i="16"/>
  <c r="CJ77" i="16" s="1"/>
  <c r="DD42" i="16"/>
  <c r="CZ42" i="16"/>
  <c r="DB42" i="16" s="1"/>
  <c r="DD26" i="16"/>
  <c r="CZ26" i="16"/>
  <c r="DB26" i="16" s="1"/>
  <c r="CZ73" i="16"/>
  <c r="DB73" i="16" s="1"/>
  <c r="DD73" i="16"/>
  <c r="CK51" i="16"/>
  <c r="CH51" i="16"/>
  <c r="CJ51" i="16" s="1"/>
  <c r="DD52" i="16"/>
  <c r="CZ52" i="16"/>
  <c r="DB52" i="16" s="1"/>
  <c r="CP73" i="16"/>
  <c r="CL22" i="16"/>
  <c r="CH22" i="16"/>
  <c r="CJ22" i="16" s="1"/>
  <c r="CL69" i="16"/>
  <c r="CH69" i="16"/>
  <c r="CJ69" i="16" s="1"/>
  <c r="CU83" i="16"/>
  <c r="CL52" i="16"/>
  <c r="CH52" i="16"/>
  <c r="CJ52" i="16" s="1"/>
  <c r="DD39" i="16"/>
  <c r="CZ39" i="16"/>
  <c r="DB39" i="16" s="1"/>
  <c r="CZ29" i="16"/>
  <c r="DB29" i="16" s="1"/>
  <c r="DD29" i="16"/>
  <c r="DD14" i="16"/>
  <c r="CZ14" i="16"/>
  <c r="DB14" i="16" s="1"/>
  <c r="DD80" i="16"/>
  <c r="DD27" i="16"/>
  <c r="CZ27" i="16"/>
  <c r="DB27" i="16" s="1"/>
  <c r="DD48" i="16"/>
  <c r="DD69" i="16"/>
  <c r="CZ69" i="16"/>
  <c r="DB69" i="16" s="1"/>
  <c r="CR62" i="16"/>
  <c r="CN62" i="16"/>
  <c r="CP62" i="16" s="1"/>
  <c r="CL18" i="16"/>
  <c r="CH18" i="16"/>
  <c r="CJ18" i="16" s="1"/>
  <c r="DD47" i="16"/>
  <c r="CR17" i="16"/>
  <c r="CN17" i="16"/>
  <c r="CP17" i="16" s="1"/>
  <c r="CL30" i="16"/>
  <c r="CH30" i="16"/>
  <c r="CJ30" i="16" s="1"/>
  <c r="CL20" i="16"/>
  <c r="CH20" i="16"/>
  <c r="CJ20" i="16" s="1"/>
  <c r="CR47" i="16"/>
  <c r="CN47" i="16"/>
  <c r="CP47" i="16" s="1"/>
  <c r="CR12" i="16"/>
  <c r="CN12" i="16"/>
  <c r="CP12" i="16" s="1"/>
  <c r="DD37" i="16"/>
  <c r="CZ37" i="16"/>
  <c r="DB37" i="16" s="1"/>
  <c r="CR76" i="16"/>
  <c r="CN76" i="16"/>
  <c r="CP76" i="16" s="1"/>
  <c r="CZ38" i="16"/>
  <c r="DB38" i="16" s="1"/>
  <c r="DD38" i="16"/>
  <c r="CL26" i="16"/>
  <c r="CH26" i="16"/>
  <c r="CJ26" i="16" s="1"/>
  <c r="CL74" i="16"/>
  <c r="CH74" i="16"/>
  <c r="CJ74" i="16" s="1"/>
  <c r="CL70" i="16"/>
  <c r="CH70" i="16"/>
  <c r="CJ70" i="16" s="1"/>
  <c r="CL75" i="16"/>
  <c r="CH75" i="16"/>
  <c r="CJ75" i="16" s="1"/>
  <c r="CR33" i="16"/>
  <c r="CN33" i="16"/>
  <c r="CP33" i="16" s="1"/>
  <c r="CL24" i="16"/>
  <c r="CH24" i="16"/>
  <c r="CJ24" i="16" s="1"/>
  <c r="CK44" i="16"/>
  <c r="CH44" i="16"/>
  <c r="CJ44" i="16" s="1"/>
  <c r="CP19" i="16"/>
  <c r="CZ55" i="16"/>
  <c r="DB55" i="16" s="1"/>
  <c r="DD55" i="16"/>
  <c r="CT34" i="16"/>
  <c r="CV34" i="16" s="1"/>
  <c r="CW34" i="16"/>
  <c r="CZ70" i="16"/>
  <c r="DB70" i="16" s="1"/>
  <c r="DD70" i="16"/>
  <c r="CZ53" i="16"/>
  <c r="DB53" i="16" s="1"/>
  <c r="DD53" i="16"/>
  <c r="CL71" i="16"/>
  <c r="CH71" i="16"/>
  <c r="CJ71" i="16" s="1"/>
  <c r="CR25" i="16"/>
  <c r="CN25" i="16"/>
  <c r="CP25" i="16" s="1"/>
  <c r="CR82" i="16"/>
  <c r="CN82" i="16"/>
  <c r="CP82" i="16" s="1"/>
  <c r="CL58" i="16"/>
  <c r="CH58" i="16"/>
  <c r="CJ58" i="16" s="1"/>
  <c r="CR59" i="16"/>
  <c r="CN59" i="16"/>
  <c r="CP59" i="16" s="1"/>
  <c r="CR67" i="16"/>
  <c r="CN67" i="16"/>
  <c r="CP67" i="16" s="1"/>
  <c r="CR50" i="16"/>
  <c r="CN50" i="16"/>
  <c r="CP50" i="16" s="1"/>
  <c r="DD19" i="16"/>
  <c r="CZ19" i="16"/>
  <c r="DB19" i="16" s="1"/>
  <c r="CT61" i="16"/>
  <c r="CV61" i="16" s="1"/>
  <c r="CW61" i="16"/>
  <c r="CP27" i="16"/>
  <c r="CK32" i="16"/>
  <c r="CH32" i="16"/>
  <c r="CJ32" i="16" s="1"/>
  <c r="CZ23" i="16"/>
  <c r="DB23" i="16" s="1"/>
  <c r="DD23" i="16"/>
  <c r="DD18" i="16"/>
  <c r="CZ18" i="16"/>
  <c r="DB18" i="16" s="1"/>
  <c r="CL48" i="16"/>
  <c r="CH48" i="16"/>
  <c r="CJ48" i="16" s="1"/>
  <c r="DD65" i="16"/>
  <c r="CZ65" i="16"/>
  <c r="DB65" i="16" s="1"/>
  <c r="CZ74" i="16"/>
  <c r="DB74" i="16" s="1"/>
  <c r="DD74" i="16"/>
  <c r="CL37" i="16"/>
  <c r="CH37" i="16"/>
  <c r="CJ37" i="16" s="1"/>
  <c r="CL28" i="16"/>
  <c r="CH28" i="16"/>
  <c r="CJ28" i="16" s="1"/>
  <c r="DD78" i="16"/>
  <c r="CZ78" i="16"/>
  <c r="DB78" i="16" s="1"/>
  <c r="CZ11" i="16"/>
  <c r="DB11" i="16" s="1"/>
  <c r="DD11" i="16"/>
  <c r="CZ21" i="16"/>
  <c r="DB21" i="16" s="1"/>
  <c r="DD21" i="16"/>
  <c r="DD33" i="16"/>
  <c r="CZ33" i="16"/>
  <c r="DB33" i="16" s="1"/>
  <c r="DD41" i="16"/>
  <c r="CZ41" i="16"/>
  <c r="DB41" i="16" s="1"/>
  <c r="CR21" i="16"/>
  <c r="CN21" i="16"/>
  <c r="CP21" i="16" s="1"/>
  <c r="CK57" i="16"/>
  <c r="CH57" i="16"/>
  <c r="CJ57" i="16" s="1"/>
  <c r="DD58" i="16"/>
  <c r="CZ58" i="16"/>
  <c r="DB58" i="16" s="1"/>
  <c r="CR29" i="16"/>
  <c r="CN29" i="16"/>
  <c r="CP29" i="16" s="1"/>
  <c r="CL65" i="16"/>
  <c r="CH65" i="16"/>
  <c r="CJ65" i="16" s="1"/>
  <c r="CR23" i="16"/>
  <c r="CN23" i="16"/>
  <c r="CP23" i="16" s="1"/>
  <c r="CL38" i="16"/>
  <c r="CH38" i="16"/>
  <c r="CJ38" i="16" s="1"/>
  <c r="CZ66" i="16"/>
  <c r="DB66" i="16" s="1"/>
  <c r="DD66" i="16"/>
  <c r="CZ15" i="16"/>
  <c r="DB15" i="16" s="1"/>
  <c r="DD15" i="16"/>
  <c r="CV19" i="16"/>
  <c r="DD82" i="16"/>
  <c r="CW35" i="16"/>
  <c r="CT35" i="16"/>
  <c r="CV35" i="16" s="1"/>
  <c r="CP15" i="16"/>
  <c r="CL42" i="16"/>
  <c r="CH42" i="16"/>
  <c r="CJ42" i="16" s="1"/>
  <c r="CT36" i="16"/>
  <c r="CV36" i="16" s="1"/>
  <c r="CW36" i="16"/>
  <c r="CR81" i="16"/>
  <c r="CN81" i="16"/>
  <c r="CP81" i="16" s="1"/>
  <c r="CL80" i="16"/>
  <c r="CH80" i="16"/>
  <c r="CJ80" i="16" s="1"/>
  <c r="CL14" i="16"/>
  <c r="CH14" i="16"/>
  <c r="CJ14" i="16" s="1"/>
  <c r="CZ59" i="16"/>
  <c r="DB59" i="16" s="1"/>
  <c r="DD59" i="16"/>
  <c r="CR53" i="16" l="1"/>
  <c r="CN53" i="16"/>
  <c r="CP53" i="16" s="1"/>
  <c r="DE64" i="16"/>
  <c r="CT64" i="16"/>
  <c r="CV64" i="16" s="1"/>
  <c r="CX83" i="16"/>
  <c r="CT83" i="16"/>
  <c r="DE15" i="16"/>
  <c r="CT15" i="16"/>
  <c r="CV15" i="16" s="1"/>
  <c r="DD35" i="16"/>
  <c r="CZ35" i="16"/>
  <c r="DB35" i="16" s="1"/>
  <c r="CX67" i="16"/>
  <c r="CT67" i="16"/>
  <c r="CV67" i="16" s="1"/>
  <c r="CR58" i="16"/>
  <c r="CN58" i="16"/>
  <c r="CP58" i="16" s="1"/>
  <c r="DE25" i="16"/>
  <c r="CT25" i="16"/>
  <c r="CV25" i="16" s="1"/>
  <c r="CX47" i="16"/>
  <c r="CT47" i="16"/>
  <c r="CV47" i="16" s="1"/>
  <c r="CR30" i="16"/>
  <c r="CN30" i="16"/>
  <c r="CP30" i="16" s="1"/>
  <c r="DA83" i="16"/>
  <c r="CV83" i="16"/>
  <c r="CR22" i="16"/>
  <c r="CN22" i="16"/>
  <c r="CP22" i="16" s="1"/>
  <c r="CR14" i="16"/>
  <c r="CN14" i="16"/>
  <c r="CP14" i="16" s="1"/>
  <c r="CX81" i="16"/>
  <c r="CT81" i="16"/>
  <c r="CV81" i="16" s="1"/>
  <c r="CR42" i="16"/>
  <c r="CN42" i="16"/>
  <c r="CP42" i="16" s="1"/>
  <c r="CR38" i="16"/>
  <c r="CN38" i="16"/>
  <c r="CP38" i="16" s="1"/>
  <c r="CR65" i="16"/>
  <c r="CN65" i="16"/>
  <c r="CP65" i="16" s="1"/>
  <c r="DE21" i="16"/>
  <c r="CT21" i="16"/>
  <c r="CV21" i="16" s="1"/>
  <c r="CR28" i="16"/>
  <c r="CN28" i="16"/>
  <c r="CP28" i="16" s="1"/>
  <c r="CR48" i="16"/>
  <c r="CN48" i="16"/>
  <c r="CP48" i="16" s="1"/>
  <c r="CZ61" i="16"/>
  <c r="DB61" i="16" s="1"/>
  <c r="DD61" i="16"/>
  <c r="CN44" i="16"/>
  <c r="CP44" i="16" s="1"/>
  <c r="CQ44" i="16"/>
  <c r="DE33" i="16"/>
  <c r="CT33" i="16"/>
  <c r="CV33" i="16" s="1"/>
  <c r="CR70" i="16"/>
  <c r="CN70" i="16"/>
  <c r="CP70" i="16" s="1"/>
  <c r="DE62" i="16"/>
  <c r="CT62" i="16"/>
  <c r="CV62" i="16" s="1"/>
  <c r="CN51" i="16"/>
  <c r="CP51" i="16" s="1"/>
  <c r="CQ51" i="16"/>
  <c r="CR77" i="16"/>
  <c r="CN77" i="16"/>
  <c r="CP77" i="16" s="1"/>
  <c r="CR46" i="16"/>
  <c r="CN46" i="16"/>
  <c r="CP46" i="16" s="1"/>
  <c r="CR39" i="16"/>
  <c r="CN39" i="16"/>
  <c r="CP39" i="16" s="1"/>
  <c r="CN84" i="16"/>
  <c r="CP84" i="16" s="1"/>
  <c r="CQ84" i="16"/>
  <c r="DE50" i="16"/>
  <c r="CT50" i="16"/>
  <c r="CV50" i="16" s="1"/>
  <c r="CX82" i="16"/>
  <c r="CT82" i="16"/>
  <c r="CV82" i="16" s="1"/>
  <c r="CR26" i="16"/>
  <c r="CN26" i="16"/>
  <c r="CP26" i="16" s="1"/>
  <c r="DE76" i="16"/>
  <c r="CT76" i="16"/>
  <c r="CV76" i="16" s="1"/>
  <c r="DE12" i="16"/>
  <c r="CT12" i="16"/>
  <c r="CV12" i="16" s="1"/>
  <c r="CR20" i="16"/>
  <c r="CN20" i="16"/>
  <c r="CP20" i="16" s="1"/>
  <c r="DE17" i="16"/>
  <c r="CT17" i="16"/>
  <c r="CV17" i="16" s="1"/>
  <c r="CR52" i="16"/>
  <c r="CN52" i="16"/>
  <c r="CP52" i="16" s="1"/>
  <c r="CR69" i="16"/>
  <c r="CN69" i="16"/>
  <c r="CP69" i="16" s="1"/>
  <c r="CZ36" i="16"/>
  <c r="DB36" i="16" s="1"/>
  <c r="DD36" i="16"/>
  <c r="DE59" i="16"/>
  <c r="CT59" i="16"/>
  <c r="CV59" i="16" s="1"/>
  <c r="CR71" i="16"/>
  <c r="CN71" i="16"/>
  <c r="CP71" i="16" s="1"/>
  <c r="CR80" i="16"/>
  <c r="CN80" i="16"/>
  <c r="CP80" i="16" s="1"/>
  <c r="DE23" i="16"/>
  <c r="CT23" i="16"/>
  <c r="CV23" i="16" s="1"/>
  <c r="DE29" i="16"/>
  <c r="CT29" i="16"/>
  <c r="CV29" i="16" s="1"/>
  <c r="CN57" i="16"/>
  <c r="CP57" i="16" s="1"/>
  <c r="CQ57" i="16"/>
  <c r="CR37" i="16"/>
  <c r="CN37" i="16"/>
  <c r="CP37" i="16" s="1"/>
  <c r="CN32" i="16"/>
  <c r="CP32" i="16" s="1"/>
  <c r="CQ32" i="16"/>
  <c r="CZ34" i="16"/>
  <c r="DB34" i="16" s="1"/>
  <c r="DD34" i="16"/>
  <c r="CR24" i="16"/>
  <c r="CN24" i="16"/>
  <c r="CP24" i="16" s="1"/>
  <c r="CR75" i="16"/>
  <c r="CN75" i="16"/>
  <c r="CP75" i="16" s="1"/>
  <c r="CR74" i="16"/>
  <c r="CN74" i="16"/>
  <c r="CP74" i="16" s="1"/>
  <c r="CR18" i="16"/>
  <c r="CN18" i="16"/>
  <c r="CP18" i="16" s="1"/>
  <c r="CR41" i="16"/>
  <c r="CN41" i="16"/>
  <c r="CP41" i="16" s="1"/>
  <c r="DE54" i="16"/>
  <c r="CT54" i="16"/>
  <c r="CV54" i="16" s="1"/>
  <c r="CR11" i="16"/>
  <c r="CN11" i="16"/>
  <c r="CP11" i="16" s="1"/>
  <c r="CR72" i="16"/>
  <c r="CN72" i="16"/>
  <c r="CP72" i="16" s="1"/>
  <c r="DE83" i="16" l="1"/>
  <c r="CZ83" i="16"/>
  <c r="DE53" i="16"/>
  <c r="CT53" i="16"/>
  <c r="CV53" i="16" s="1"/>
  <c r="DE18" i="16"/>
  <c r="CT18" i="16"/>
  <c r="CV18" i="16" s="1"/>
  <c r="DE69" i="16"/>
  <c r="CT69" i="16"/>
  <c r="CV69" i="16" s="1"/>
  <c r="DE26" i="16"/>
  <c r="CT26" i="16"/>
  <c r="CV26" i="16" s="1"/>
  <c r="DE39" i="16"/>
  <c r="CT39" i="16"/>
  <c r="CV39" i="16" s="1"/>
  <c r="DE65" i="16"/>
  <c r="CT65" i="16"/>
  <c r="CV65" i="16" s="1"/>
  <c r="DE14" i="16"/>
  <c r="CT14" i="16"/>
  <c r="CV14" i="16" s="1"/>
  <c r="DE47" i="16"/>
  <c r="CZ47" i="16"/>
  <c r="DB47" i="16" s="1"/>
  <c r="CW57" i="16"/>
  <c r="CT57" i="16"/>
  <c r="CV57" i="16" s="1"/>
  <c r="CT84" i="16"/>
  <c r="CV84" i="16" s="1"/>
  <c r="CW84" i="16"/>
  <c r="CW44" i="16"/>
  <c r="CT44" i="16"/>
  <c r="CV44" i="16" s="1"/>
  <c r="DE11" i="16"/>
  <c r="CT11" i="16"/>
  <c r="CV11" i="16" s="1"/>
  <c r="DE41" i="16"/>
  <c r="CT41" i="16"/>
  <c r="CV41" i="16" s="1"/>
  <c r="DE74" i="16"/>
  <c r="CT74" i="16"/>
  <c r="CV74" i="16" s="1"/>
  <c r="DE24" i="16"/>
  <c r="CT24" i="16"/>
  <c r="CV24" i="16" s="1"/>
  <c r="DE71" i="16"/>
  <c r="CT71" i="16"/>
  <c r="CV71" i="16" s="1"/>
  <c r="DE52" i="16"/>
  <c r="CT52" i="16"/>
  <c r="CV52" i="16" s="1"/>
  <c r="DE20" i="16"/>
  <c r="CT20" i="16"/>
  <c r="CV20" i="16" s="1"/>
  <c r="DE82" i="16"/>
  <c r="CZ82" i="16"/>
  <c r="DB82" i="16" s="1"/>
  <c r="DE46" i="16"/>
  <c r="CT46" i="16"/>
  <c r="CV46" i="16" s="1"/>
  <c r="DE70" i="16"/>
  <c r="CT70" i="16"/>
  <c r="CV70" i="16" s="1"/>
  <c r="CX48" i="16"/>
  <c r="CT48" i="16"/>
  <c r="CV48" i="16" s="1"/>
  <c r="DE38" i="16"/>
  <c r="CT38" i="16"/>
  <c r="CV38" i="16" s="1"/>
  <c r="DE81" i="16"/>
  <c r="CZ81" i="16"/>
  <c r="DB81" i="16" s="1"/>
  <c r="DE22" i="16"/>
  <c r="CT22" i="16"/>
  <c r="CV22" i="16" s="1"/>
  <c r="CX30" i="16"/>
  <c r="CT30" i="16"/>
  <c r="CV30" i="16" s="1"/>
  <c r="DE67" i="16"/>
  <c r="CZ67" i="16"/>
  <c r="DB67" i="16" s="1"/>
  <c r="DE72" i="16"/>
  <c r="CT72" i="16"/>
  <c r="CV72" i="16" s="1"/>
  <c r="DE75" i="16"/>
  <c r="CT75" i="16"/>
  <c r="CV75" i="16" s="1"/>
  <c r="DE37" i="16"/>
  <c r="CT37" i="16"/>
  <c r="CV37" i="16" s="1"/>
  <c r="CX80" i="16"/>
  <c r="CT80" i="16"/>
  <c r="CV80" i="16" s="1"/>
  <c r="DE77" i="16"/>
  <c r="CT77" i="16"/>
  <c r="CV77" i="16" s="1"/>
  <c r="DE28" i="16"/>
  <c r="CT28" i="16"/>
  <c r="CV28" i="16" s="1"/>
  <c r="DE42" i="16"/>
  <c r="CT42" i="16"/>
  <c r="CV42" i="16" s="1"/>
  <c r="DF83" i="16"/>
  <c r="DB83" i="16"/>
  <c r="DE58" i="16"/>
  <c r="CT58" i="16"/>
  <c r="CV58" i="16" s="1"/>
  <c r="CT32" i="16"/>
  <c r="CV32" i="16" s="1"/>
  <c r="CW32" i="16"/>
  <c r="CW51" i="16"/>
  <c r="CT51" i="16"/>
  <c r="CV51" i="16" s="1"/>
  <c r="CZ32" i="16" l="1"/>
  <c r="DB32" i="16" s="1"/>
  <c r="DD32" i="16"/>
  <c r="CZ57" i="16"/>
  <c r="DB57" i="16" s="1"/>
  <c r="DD57" i="16"/>
  <c r="CW96" i="16"/>
  <c r="CW92" i="16"/>
  <c r="CW88" i="16"/>
  <c r="CZ84" i="16"/>
  <c r="DB84" i="16" s="1"/>
  <c r="CW95" i="16"/>
  <c r="CW91" i="16"/>
  <c r="CW87" i="16"/>
  <c r="DD84" i="16"/>
  <c r="CW97" i="16"/>
  <c r="CW94" i="16"/>
  <c r="CW93" i="16"/>
  <c r="CW90" i="16"/>
  <c r="CW89" i="16"/>
  <c r="CW86" i="16"/>
  <c r="DE80" i="16"/>
  <c r="CZ80" i="16"/>
  <c r="DB80" i="16" s="1"/>
  <c r="CZ44" i="16"/>
  <c r="DB44" i="16" s="1"/>
  <c r="DD44" i="16"/>
  <c r="CZ51" i="16"/>
  <c r="DB51" i="16" s="1"/>
  <c r="DD51" i="16"/>
  <c r="DE30" i="16"/>
  <c r="CZ30" i="16"/>
  <c r="DB30" i="16" s="1"/>
  <c r="DE48" i="16"/>
  <c r="CZ48" i="16"/>
  <c r="DB48" i="16" s="1"/>
  <c r="DD88" i="16" l="1"/>
  <c r="CZ88" i="16"/>
  <c r="DB88" i="16" s="1"/>
  <c r="CZ90" i="16"/>
  <c r="DB90" i="16" s="1"/>
  <c r="DD90" i="16"/>
  <c r="CZ93" i="16"/>
  <c r="DB93" i="16" s="1"/>
  <c r="DD93" i="16"/>
  <c r="CZ86" i="16"/>
  <c r="DB86" i="16" s="1"/>
  <c r="DD86" i="16"/>
  <c r="CZ94" i="16"/>
  <c r="DB94" i="16" s="1"/>
  <c r="DD94" i="16"/>
  <c r="DD91" i="16"/>
  <c r="CZ91" i="16"/>
  <c r="DB91" i="16" s="1"/>
  <c r="DD92" i="16"/>
  <c r="CZ92" i="16"/>
  <c r="DB92" i="16" s="1"/>
  <c r="DD87" i="16"/>
  <c r="CZ87" i="16"/>
  <c r="DB87" i="16" s="1"/>
  <c r="CZ89" i="16"/>
  <c r="DB89" i="16" s="1"/>
  <c r="DD89" i="16"/>
  <c r="CZ97" i="16"/>
  <c r="DB97" i="16" s="1"/>
  <c r="DD97" i="16"/>
  <c r="DD95" i="16"/>
  <c r="CZ95" i="16"/>
  <c r="DB95" i="16" s="1"/>
  <c r="DD96" i="16"/>
  <c r="CZ96" i="16"/>
  <c r="DB96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V203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RESO-2023-5651
======</t>
        </r>
      </text>
    </comment>
    <comment ref="V204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RESO-2023-5651
======</t>
        </r>
      </text>
    </comment>
    <comment ref="V205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RESO-2023-5651
======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I3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======
ID#AAABmOUS1f8
usuario    (2025-06-19 13:05:26)
la mayoría fue por valor de referecia</t>
        </r>
      </text>
    </comment>
  </commentList>
</comments>
</file>

<file path=xl/sharedStrings.xml><?xml version="1.0" encoding="utf-8"?>
<sst xmlns="http://schemas.openxmlformats.org/spreadsheetml/2006/main" count="3713" uniqueCount="2530">
  <si>
    <t>CONSULTAS</t>
  </si>
  <si>
    <t>TOTAL VALOR CONSULTA</t>
  </si>
  <si>
    <t>Código</t>
  </si>
  <si>
    <t>Propuesta</t>
  </si>
  <si>
    <t>40.01.05</t>
  </si>
  <si>
    <t>40.01.06</t>
  </si>
  <si>
    <t>34.04.04</t>
  </si>
  <si>
    <t>34.04.07</t>
  </si>
  <si>
    <t>34.04.09</t>
  </si>
  <si>
    <t>34.04.12</t>
  </si>
  <si>
    <t>34.05.09</t>
  </si>
  <si>
    <t>Adicional contraste radiológico</t>
  </si>
  <si>
    <t>Práctica</t>
  </si>
  <si>
    <t>H.M.</t>
  </si>
  <si>
    <t>GASTOS</t>
  </si>
  <si>
    <t>V.M.T.</t>
  </si>
  <si>
    <t>COPAGO</t>
  </si>
  <si>
    <t>88.01.01</t>
  </si>
  <si>
    <t xml:space="preserve">MAPEO CEREBRAL COMPUTADO </t>
  </si>
  <si>
    <t>88.01.02</t>
  </si>
  <si>
    <t>POLISOMNOGRAFIA    (CON CIRCUITO DE TV)</t>
  </si>
  <si>
    <t>88.01.03</t>
  </si>
  <si>
    <t>MONITOREO ELECTROENCEFALOGRAFICO AMBULATORIO  ( 24 HS.)</t>
  </si>
  <si>
    <t>88.01.04</t>
  </si>
  <si>
    <t>OXIMETRIA DIGITAL</t>
  </si>
  <si>
    <t>88.01.05</t>
  </si>
  <si>
    <t>TEST DE LATENCIAS MULTIPLES</t>
  </si>
  <si>
    <t>88.01.06</t>
  </si>
  <si>
    <t>POTENCIALES EVOCADOS</t>
  </si>
  <si>
    <t>88.02.01</t>
  </si>
  <si>
    <t>CAMPO VISUAL COMPUTARIZADO</t>
  </si>
  <si>
    <t>88.02.02</t>
  </si>
  <si>
    <t>CONTEO DE CELULAS ENDOTELIALES  POR OJO</t>
  </si>
  <si>
    <t>88.02.03</t>
  </si>
  <si>
    <t>ECOMETRIA</t>
  </si>
  <si>
    <t>88.02.04</t>
  </si>
  <si>
    <t>ELECTRORETINOGRAMA</t>
  </si>
  <si>
    <t>88.02.05</t>
  </si>
  <si>
    <t>IRIDOTOMIA CON LASER TRATAMIENTO   COMPLETO  POR OJO</t>
  </si>
  <si>
    <t>88.02.06</t>
  </si>
  <si>
    <t xml:space="preserve">PAQUIMETRIA POR OJO </t>
  </si>
  <si>
    <t>88.02.07</t>
  </si>
  <si>
    <t>PLOMBAJE POR OJO</t>
  </si>
  <si>
    <t>88.02.08</t>
  </si>
  <si>
    <t>TEST DE LOTMAN</t>
  </si>
  <si>
    <t>88.02.09</t>
  </si>
  <si>
    <t>TEST DE SENSIBILIDAD DEL CONTRASTE</t>
  </si>
  <si>
    <t>88.02.10</t>
  </si>
  <si>
    <t>TRABECULOPLASTIA CON LASER  (HASTA 2 SESIONES)</t>
  </si>
  <si>
    <t>88.02.11</t>
  </si>
  <si>
    <t>EXAMEN CITOBACTERIOLOGICO</t>
  </si>
  <si>
    <t>88.02.12</t>
  </si>
  <si>
    <t>EXAMEN DE OJO SECO</t>
  </si>
  <si>
    <t>88.02.13</t>
  </si>
  <si>
    <t>FOTOCOAGULACION CON LASER  (POR SESION, HASTA 4 SESIONES) POR OJO</t>
  </si>
  <si>
    <t>88.02.14</t>
  </si>
  <si>
    <t>TEST DE VISION DE COLORES</t>
  </si>
  <si>
    <t>88.02.15</t>
  </si>
  <si>
    <t>CAPSULOTOMIA POSTERIOR CON YAG LASER  POR  OJO</t>
  </si>
  <si>
    <t>88.02.16</t>
  </si>
  <si>
    <t>TOPOGRAFIA CORNEAL  POR  OJO</t>
  </si>
  <si>
    <t>88.03.01</t>
  </si>
  <si>
    <t xml:space="preserve">NASOFARINGOLARINGOSCOPIA </t>
  </si>
  <si>
    <t>88.03.02</t>
  </si>
  <si>
    <t>NASOFARINGOLARINGOSCOPIA (CON VIDEO)</t>
  </si>
  <si>
    <t>88.05.01</t>
  </si>
  <si>
    <t>CURVA FLUJO VOLUMEN COMPUTARIZADO</t>
  </si>
  <si>
    <t>88.05.02</t>
  </si>
  <si>
    <t>ESPIROMETRIA COMPUTADA</t>
  </si>
  <si>
    <t>88.05.03</t>
  </si>
  <si>
    <t>ESPIROMETRIA POR COMPRESION TORACICA</t>
  </si>
  <si>
    <t>88.08.01</t>
  </si>
  <si>
    <t>ESOFAGOGASTRODUODENOSCOPIA CON VIDEO</t>
  </si>
  <si>
    <t>88.08.02</t>
  </si>
  <si>
    <t>VIDEOCOLONOSCOPIA</t>
  </si>
  <si>
    <t>88.08.03</t>
  </si>
  <si>
    <t>COLANGIOPANCREATOGRAFIA RETROGRADA ENDOSCOPICA CON VIDEO</t>
  </si>
  <si>
    <t>88.10.01</t>
  </si>
  <si>
    <t>TEST DE DROGAS VASOACTIVAS</t>
  </si>
  <si>
    <t>88.10.02</t>
  </si>
  <si>
    <t>TEST DE TUMESCENCIA Y RIGIDEZ PENEANA NOCTURNA ( PRIMERA  NOCHE )</t>
  </si>
  <si>
    <t>88.10.03</t>
  </si>
  <si>
    <t>TEST DE TUMESCENCIA Y RIGIDEZ PENEANA NOCTURNA  ( SEGUNDA  NOCHE)</t>
  </si>
  <si>
    <t>88.10.04</t>
  </si>
  <si>
    <t>CAVERNOSONOGRAFIA</t>
  </si>
  <si>
    <t>88.10.05</t>
  </si>
  <si>
    <t>ESTUDIO URONEUROFISIOLOGICO</t>
  </si>
  <si>
    <t>88.10.06</t>
  </si>
  <si>
    <t>PENOSCOPIA</t>
  </si>
  <si>
    <t>88.10.07</t>
  </si>
  <si>
    <t>PENOSCOPIA CON BIOPSIA</t>
  </si>
  <si>
    <t>88.10.08</t>
  </si>
  <si>
    <t>FLUJOMETRIA URINARIA COMPUTARIZADA</t>
  </si>
  <si>
    <t>88.10.09</t>
  </si>
  <si>
    <t>ESTUDIO URINARIO COMPLETO COMPUTARIZADO</t>
  </si>
  <si>
    <t>88.10.10</t>
  </si>
  <si>
    <t>BIOPSIA ENDOSCOPICA VESICAL CON PINZA FRIA</t>
  </si>
  <si>
    <t>88.10.11</t>
  </si>
  <si>
    <t>URETERORENOSCOPIA DIAGNOSTICA</t>
  </si>
  <si>
    <t>88.10.12</t>
  </si>
  <si>
    <t>VIDEOURETROCISTOSCOPIA</t>
  </si>
  <si>
    <t>88.11.01</t>
  </si>
  <si>
    <t>DIAGNOSTICO PRENATAL POR AMNIOCENTESIS</t>
  </si>
  <si>
    <t>88.11.02</t>
  </si>
  <si>
    <t>DIAGNOSTICO PRENATAL POR BIOPSIA CORIONICA</t>
  </si>
  <si>
    <t>88.15.01</t>
  </si>
  <si>
    <t>PUNCION BIOPSIA POR ASPIRACION</t>
  </si>
  <si>
    <t>88.15.02</t>
  </si>
  <si>
    <t>BIOPSIA POR INMUNOFLUORESCENCIA</t>
  </si>
  <si>
    <t>88.15.03</t>
  </si>
  <si>
    <t>RECEPTORES HORMONALES POR METODO IHQ. (ESTROGENOS  Y PROGESTERONA)</t>
  </si>
  <si>
    <t>88.15.04</t>
  </si>
  <si>
    <t>ESTUDIO DE BIOPSIA POR IHQ EN CORTES EMBEBIDOS EN PARAFINA ( HASTA TRES MARCADORES)</t>
  </si>
  <si>
    <t>88.15.05</t>
  </si>
  <si>
    <t>ESTUDIO DE BIOPSIA POR IHQ.EN CORTES EMBEBIDOS EN PARAFINA      ( MAS DE TRES MARCADORES ,C/U )</t>
  </si>
  <si>
    <t>88.17.01</t>
  </si>
  <si>
    <t>PRESUROMETRIA</t>
  </si>
  <si>
    <t>88.17.02</t>
  </si>
  <si>
    <t>ELECTROCARDIOGRAMA DE ALTA RESOLUCION DE SEÑALES</t>
  </si>
  <si>
    <t>88.17.03</t>
  </si>
  <si>
    <t>TILT TEST</t>
  </si>
  <si>
    <t>88.18.01</t>
  </si>
  <si>
    <t>ECOCARDIOFETAL</t>
  </si>
  <si>
    <t>88.18.02</t>
  </si>
  <si>
    <t>ECOGRAFIA TRNASFONTANERAL</t>
  </si>
  <si>
    <t>88.18.03</t>
  </si>
  <si>
    <t>ECOGRAFIA DE LA CADERA DEL RECIEN NACIDO</t>
  </si>
  <si>
    <t>88.18.04</t>
  </si>
  <si>
    <t>ECOGRAFIA MUSCULOESQUELETICA</t>
  </si>
  <si>
    <t>88.18.05</t>
  </si>
  <si>
    <t>ECOGRAFIA TRANSCRANEANA</t>
  </si>
  <si>
    <t>88.18.06</t>
  </si>
  <si>
    <t>ECOGRAFIA GENERAL DE OTROS ORGANOS Y REGIONES</t>
  </si>
  <si>
    <t>88.18.07</t>
  </si>
  <si>
    <t xml:space="preserve">ECOGRAFIA ENDOCAVITARIA GINECOLOGICA  INCLUYE : Material Descartable  y Anestesia </t>
  </si>
  <si>
    <t>88.18.08</t>
  </si>
  <si>
    <t xml:space="preserve">ECOGRAFIA ENDOCAVITARIA PROSTATICA TRANSRECTAL          INCLUYE : Material Descartable  y Anestesia </t>
  </si>
  <si>
    <t>88.18.09</t>
  </si>
  <si>
    <t xml:space="preserve">ECOGRAFIA ENDOCAVITARIA ESOFAGICA-GASTRICA-RECTAL    INCLUYE :Material Descartable  y Anestesia  </t>
  </si>
  <si>
    <t>88.18.10</t>
  </si>
  <si>
    <t>ECOGRAFIA CON DROGAS  CON DIGITALIZACION DE IMAGENES (DIPIRIDAMOL, ETC) INCLUYE :  Medicación</t>
  </si>
  <si>
    <t>88.18.20</t>
  </si>
  <si>
    <t>DE VASOS DE CUELLO</t>
  </si>
  <si>
    <t>88.18.21</t>
  </si>
  <si>
    <t>ARTERIAL PERIFERICO</t>
  </si>
  <si>
    <t>88.18.22</t>
  </si>
  <si>
    <t>AORTA Y SUS RAMAS</t>
  </si>
  <si>
    <t>88.18.23</t>
  </si>
  <si>
    <t>VENOSA DE MIEMBROS INFERIORES</t>
  </si>
  <si>
    <t>88.18.24</t>
  </si>
  <si>
    <t>DEL EJE ESPLENO PORTAL</t>
  </si>
  <si>
    <t>88.18.25</t>
  </si>
  <si>
    <t>DE PENE</t>
  </si>
  <si>
    <t>88.18.26</t>
  </si>
  <si>
    <t>DEL CORDON ESPERMATICO</t>
  </si>
  <si>
    <t>88.18.27</t>
  </si>
  <si>
    <t>OBSTETRICO</t>
  </si>
  <si>
    <t>88.18.28</t>
  </si>
  <si>
    <t>CARDIOLOGICO</t>
  </si>
  <si>
    <t>88.18.29</t>
  </si>
  <si>
    <t>PULSADO VASCULAR PERIFERICO/NEFROLOGICO</t>
  </si>
  <si>
    <t>88.21.01</t>
  </si>
  <si>
    <t>DETECCION DEL SITIO FRAGIL DEL CROMOSOMA X</t>
  </si>
  <si>
    <t>88.21.02</t>
  </si>
  <si>
    <t>CARIOTIPO CON ALTA RESOLUCION DE BANDA</t>
  </si>
  <si>
    <t>88.21.03</t>
  </si>
  <si>
    <t>ESTUDIO CROMOSOMICO</t>
  </si>
  <si>
    <t>88.21.04</t>
  </si>
  <si>
    <t>CARIOTIPO DE MATERIAL DE ABORTO ESPONTANEO</t>
  </si>
  <si>
    <t>88.23.01</t>
  </si>
  <si>
    <t>CITOMETRIA DE FLUJO   ( LEUCEMIAS  Y  LINFOMAS )</t>
  </si>
  <si>
    <t>88.23.02</t>
  </si>
  <si>
    <t>CITOMETRIA DE FLUJO   (ADN  E INDICACIONES DE MEDICINA TRANSFUSIONAL)</t>
  </si>
  <si>
    <t>88.23.03</t>
  </si>
  <si>
    <t>CITOMETRIA DE FLUJO   (HIV  y  CD34 )</t>
  </si>
  <si>
    <t>88.23.04</t>
  </si>
  <si>
    <t>AUTOTRANSFUSION, HASTA 2 UNIDADES</t>
  </si>
  <si>
    <t>88.34.01</t>
  </si>
  <si>
    <t xml:space="preserve">PUNCION BIOPSIA O LOCALIZACION PREBIOPSIA DE LESION NO PALPABLE CON MARCADOR   </t>
  </si>
  <si>
    <t>88.34.02</t>
  </si>
  <si>
    <t>PUNCION BIOPSIA CON MARCACION ESTEREOTAXICA</t>
  </si>
  <si>
    <t>88.34.03</t>
  </si>
  <si>
    <t xml:space="preserve">MAGNIFICACION MAMOGRAFICA (POR  LADO)               </t>
  </si>
  <si>
    <t>88.34.70</t>
  </si>
  <si>
    <t>DE UNA REGION</t>
  </si>
  <si>
    <t>88.34.71</t>
  </si>
  <si>
    <t>DE DOS O MAS REGIONES</t>
  </si>
  <si>
    <t>88.34.72</t>
  </si>
  <si>
    <t>POR TAC CON SOFTWARE ESPECIFICO</t>
  </si>
  <si>
    <t>88.34.80</t>
  </si>
  <si>
    <t>DE CUALQUIER REGION, realizado con portachasis específico y cuadrícula con numeración</t>
  </si>
  <si>
    <t>88.01.07</t>
  </si>
  <si>
    <t>POLISOMNOGRAFIA NOCTURNA CON OXIMETRIA  DE PULSO CONTINUA</t>
  </si>
  <si>
    <t>88.01.08</t>
  </si>
  <si>
    <t>MODULO DE POLISOMNOGRAFIA MAS TITULACION DE CPAP</t>
  </si>
  <si>
    <t>88.02.17</t>
  </si>
  <si>
    <t>ABERROMETRIA POR OJO</t>
  </si>
  <si>
    <t>88.02.18</t>
  </si>
  <si>
    <t>ANALIZADOR DE RESPUESTA OCULAR (ORA) POR OJO</t>
  </si>
  <si>
    <t>88.02.19</t>
  </si>
  <si>
    <t>ANGIOFLUORESCEINOGRAFIA (AFG) POR OJO</t>
  </si>
  <si>
    <t>88.02.20</t>
  </si>
  <si>
    <t>BIOMICROSCOPIA ULTRASONICA (UBM) POR OJO</t>
  </si>
  <si>
    <t>88.02.21</t>
  </si>
  <si>
    <t>ECOGRAFIA OCULAR POR OJO</t>
  </si>
  <si>
    <t>88.02.22</t>
  </si>
  <si>
    <t>INTERFEROMETRIA OPTICA LASER (IOL MASTER) POR OJO</t>
  </si>
  <si>
    <t>88.02.23</t>
  </si>
  <si>
    <t>MICROSCOPIA CONFOCAL DE LA CORNEA POR OJO</t>
  </si>
  <si>
    <t>88.02.24</t>
  </si>
  <si>
    <t>TOMOGRAFIA CONFOCAL DE PAPILA (HRT) POR OJO</t>
  </si>
  <si>
    <t>88.02.25</t>
  </si>
  <si>
    <t>TOMOGRAFIA DE COHERENCIA OPTICA (OCT) POR OJO</t>
  </si>
  <si>
    <t>88.02.26</t>
  </si>
  <si>
    <t>TOPOGRAFIA CORNEAL de ELEVACION   POR OJO</t>
  </si>
  <si>
    <t>88.02.27</t>
  </si>
  <si>
    <t>INYECCIÓN DE SUSTANCIA INTRAVITREA DE SUSTANCIAS</t>
  </si>
  <si>
    <t>88.05.04</t>
  </si>
  <si>
    <t>DIFUSION DE MONOXIDO DE CARBONO</t>
  </si>
  <si>
    <t>88.05.05</t>
  </si>
  <si>
    <t>PRUEBA DE TITULACION DE PRESION POSITIVA CONTINUA (CPAP)</t>
  </si>
  <si>
    <t>88.05.06</t>
  </si>
  <si>
    <t>RESISTENCIA Y CONDUCTANCIA DE LAS VIAS AEREAS</t>
  </si>
  <si>
    <t>88.05.07</t>
  </si>
  <si>
    <t>VOLUMENES PULMONARES POR PLETISMOGRAFIA</t>
  </si>
  <si>
    <t>88.05.08</t>
  </si>
  <si>
    <t>VENTILACION VOLUNTARIA MAXIMA</t>
  </si>
  <si>
    <t>88.05.09</t>
  </si>
  <si>
    <t>ESTUDIO SIMPLIFICADO PARA EVALUACION DE APNEAS DE SUEÑO</t>
  </si>
  <si>
    <t>88.05.10</t>
  </si>
  <si>
    <t>VIDEOFIBROBRONCOSCOPIA </t>
  </si>
  <si>
    <t>88.05.11</t>
  </si>
  <si>
    <t>REHABILITACIÓN RESPIRATORIA</t>
  </si>
  <si>
    <t>88.17.04</t>
  </si>
  <si>
    <t>PRUEBA DEL EJERCICIO CARDIOPULMONAR CON SONSUMO DE OXÍGENO</t>
  </si>
  <si>
    <t>88.17.05</t>
  </si>
  <si>
    <t>TEST/PRUEBA DE LA MARCHA DE LOS 6 MINUTOS</t>
  </si>
  <si>
    <t>88.08.21</t>
  </si>
  <si>
    <t>MANOMETRIA ESOFAGICA Y ANORECTAL (INCLUYE SONDA)</t>
  </si>
  <si>
    <t>88.08.22</t>
  </si>
  <si>
    <t>PH METRIA (INCLUYE SONDA)</t>
  </si>
  <si>
    <t>88.08.23</t>
  </si>
  <si>
    <t>PH METRIA PEDIATRICA (INCLUYE SONDA)</t>
  </si>
  <si>
    <t>88.08.24</t>
  </si>
  <si>
    <t>TEST DEL AIRE ESPIRADO </t>
  </si>
  <si>
    <t>88.08.25</t>
  </si>
  <si>
    <t>BIO FEETBACK RECTOANAL (POR 3 MESES )</t>
  </si>
  <si>
    <t>88.08.26</t>
  </si>
  <si>
    <t>IMPEDANCIOMETRIA PEDIATRICA</t>
  </si>
  <si>
    <t>88.18.14</t>
  </si>
  <si>
    <t xml:space="preserve">ECOENDOSCOPIA </t>
  </si>
  <si>
    <t>88.18.15</t>
  </si>
  <si>
    <t>ECOENDOSCOPIA RADIAL</t>
  </si>
  <si>
    <t>88.08.20</t>
  </si>
  <si>
    <t>VIDEOCOLONOSCOPIA (indicada en el marco del Programa de Prevención de Cancer colorectal)</t>
  </si>
  <si>
    <t>88.13.01</t>
  </si>
  <si>
    <t>DERMATOSCOPIA</t>
  </si>
  <si>
    <t>88.17.06</t>
  </si>
  <si>
    <t>ERGOMETRIA DE 12 DERIVACIONES</t>
  </si>
  <si>
    <t>88.17.07</t>
  </si>
  <si>
    <t>REHABILITACION CARDIOVASCULAR (POR 3 MESES)</t>
  </si>
  <si>
    <t>88.17.08</t>
  </si>
  <si>
    <t>CARDIOGRAFIA POR IMPEDANCIA</t>
  </si>
  <si>
    <t>88.17.09</t>
  </si>
  <si>
    <t>VELOCIDAD DE ONDA DE PULSO</t>
  </si>
  <si>
    <t>88.17.10</t>
  </si>
  <si>
    <t>HOLTER HASTA 12 CANALES</t>
  </si>
  <si>
    <t>88.34.74</t>
  </si>
  <si>
    <t>VIDEODEGLUCION</t>
  </si>
  <si>
    <t>88.34.75</t>
  </si>
  <si>
    <t>VIDEO DEFECOGRAFIA</t>
  </si>
  <si>
    <t>88.11.03</t>
  </si>
  <si>
    <t>CRIOCIRUGIA DE CUELLO UTERINO O VULVA</t>
  </si>
  <si>
    <t>88.11.04</t>
  </si>
  <si>
    <t xml:space="preserve">HISTEROSCOPIA DIAGNOSTICA </t>
  </si>
  <si>
    <t>88.11.05</t>
  </si>
  <si>
    <t>HISTEROSCOPIA  TERAPEUTICA</t>
  </si>
  <si>
    <t>Valor UDA(*)</t>
  </si>
  <si>
    <t>88.11.06</t>
  </si>
  <si>
    <t>ESCISION CON ASA DE LEEP</t>
  </si>
  <si>
    <t>88.11.07</t>
  </si>
  <si>
    <t>ESCISION CON CONO DE LEEP</t>
  </si>
  <si>
    <t>88.11.08</t>
  </si>
  <si>
    <t>PROVISIÓN Y COLOCACIÓN DEL DIU (profesionales adheridos al Programa Ser de Salud Sexual y Reproductiva, Resolución 1245/06)</t>
  </si>
  <si>
    <t>88.34.04</t>
  </si>
  <si>
    <t>MAMOGRAFIA POR TOMOSINTESIS</t>
  </si>
  <si>
    <t>88.18.16</t>
  </si>
  <si>
    <t>COLOCACION DE CLIP PARA NEOADYUVANCIA</t>
  </si>
  <si>
    <t>88.18.17</t>
  </si>
  <si>
    <t>CORE BIOPSIA</t>
  </si>
  <si>
    <t>88.15.06</t>
  </si>
  <si>
    <t>MARCADORES HER-2NEU  (C-ERB B2 X FISCH)</t>
  </si>
  <si>
    <t>88.15.07</t>
  </si>
  <si>
    <t>MARCADORES HER-2NEU  (C-ERB B2 X INMUNOHISTOQUIMICA)</t>
  </si>
  <si>
    <t>88.31.05</t>
  </si>
  <si>
    <t>VIDEONISTAGMOGRAFIA</t>
  </si>
  <si>
    <t>88.31.06</t>
  </si>
  <si>
    <t>VIDEONISTAGMOGRAFIA CON TEST CALORICO</t>
  </si>
  <si>
    <t>88.07.01</t>
  </si>
  <si>
    <t>COLOCACION DE PORT A CATH</t>
  </si>
  <si>
    <t>88.18.40/A0</t>
  </si>
  <si>
    <r>
      <rPr>
        <b/>
        <sz val="12"/>
        <color theme="1"/>
        <rFont val="Arial"/>
        <family val="2"/>
      </rPr>
      <t>A-</t>
    </r>
    <r>
      <rPr>
        <sz val="12"/>
        <color theme="1"/>
        <rFont val="Arial"/>
        <family val="2"/>
      </rPr>
      <t xml:space="preserve"> ECO DOPPLER CARDIACO</t>
    </r>
  </si>
  <si>
    <t>88.18.40/B0</t>
  </si>
  <si>
    <r>
      <rPr>
        <b/>
        <sz val="12"/>
        <color theme="1"/>
        <rFont val="Arial"/>
        <family val="2"/>
      </rPr>
      <t xml:space="preserve">B- </t>
    </r>
    <r>
      <rPr>
        <sz val="12"/>
        <color theme="1"/>
        <rFont val="Arial"/>
        <family val="2"/>
      </rPr>
      <t>ECO DOPPLER CARDIACO FETAL</t>
    </r>
  </si>
  <si>
    <t>88.18.41/A0</t>
  </si>
  <si>
    <r>
      <rPr>
        <b/>
        <sz val="12"/>
        <color theme="1"/>
        <rFont val="Arial"/>
        <family val="2"/>
      </rPr>
      <t>A-</t>
    </r>
    <r>
      <rPr>
        <sz val="12"/>
        <color theme="1"/>
        <rFont val="Arial"/>
        <family val="2"/>
      </rPr>
      <t xml:space="preserve"> ECO DOPPLER PERIFERICO PRIMERA REGION (INCLUYE DOPPLER TRANSCRANEANO)</t>
    </r>
  </si>
  <si>
    <t>88.18.41/B0</t>
  </si>
  <si>
    <r>
      <rPr>
        <b/>
        <sz val="12"/>
        <color theme="1"/>
        <rFont val="Arial"/>
        <family val="2"/>
      </rPr>
      <t xml:space="preserve">B- </t>
    </r>
    <r>
      <rPr>
        <sz val="12"/>
        <color theme="1"/>
        <rFont val="Arial"/>
        <family val="2"/>
      </rPr>
      <t>ECO DOPPLER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PERIFERICO SEGUNDA O MAS REGIONES (INCLUYE DOPPLER TRANSCRANEANO)</t>
    </r>
  </si>
  <si>
    <t>88.18.42/A0</t>
  </si>
  <si>
    <r>
      <rPr>
        <b/>
        <sz val="12"/>
        <color theme="1"/>
        <rFont val="Arial"/>
        <family val="2"/>
      </rPr>
      <t>A-</t>
    </r>
    <r>
      <rPr>
        <sz val="12"/>
        <color theme="1"/>
        <rFont val="Arial"/>
        <family val="2"/>
      </rPr>
      <t xml:space="preserve"> ECO DOPPLER COLOR OBSTETRICO</t>
    </r>
  </si>
  <si>
    <t>88.18.42/B0</t>
  </si>
  <si>
    <r>
      <rPr>
        <b/>
        <sz val="12"/>
        <color theme="1"/>
        <rFont val="Arial"/>
        <family val="2"/>
      </rPr>
      <t>B-</t>
    </r>
    <r>
      <rPr>
        <sz val="12"/>
        <color theme="1"/>
        <rFont val="Arial"/>
        <family val="2"/>
      </rPr>
      <t xml:space="preserve"> ECO DOPPLER COLOR DEL EJE ESPLENOPORTAL</t>
    </r>
  </si>
  <si>
    <t>88.18.42/C0</t>
  </si>
  <si>
    <r>
      <rPr>
        <b/>
        <sz val="12"/>
        <color theme="1"/>
        <rFont val="Arial"/>
        <family val="2"/>
      </rPr>
      <t xml:space="preserve">C- </t>
    </r>
    <r>
      <rPr>
        <sz val="12"/>
        <color theme="1"/>
        <rFont val="Arial"/>
        <family val="2"/>
      </rPr>
      <t>ECO DOPPLER COLOR RENAL</t>
    </r>
  </si>
  <si>
    <t>88.18.43</t>
  </si>
  <si>
    <t>ECO DOPPLER CARDIACO TRANSESOFAGICO</t>
  </si>
  <si>
    <t>88.18.11</t>
  </si>
  <si>
    <t>ECOGRAFIA INTERVENCIONISTA CON PUNCION</t>
  </si>
  <si>
    <t>88.18.12</t>
  </si>
  <si>
    <t>ECOGRAFÍA INTERVENCIONISTA CON PUNCION BIOPSIA MULTIPROSTÁTICA</t>
  </si>
  <si>
    <t>88.18.13/00</t>
  </si>
  <si>
    <t>PUNCIÓN BIOPSIA MAMARIA ASISTIDA POR VACÍO</t>
  </si>
  <si>
    <t>88.34.00</t>
  </si>
  <si>
    <t>PLUS POR CONTRASTE TAC</t>
  </si>
  <si>
    <t>88.34.10</t>
  </si>
  <si>
    <t>T.A.C. DE CEREBRO</t>
  </si>
  <si>
    <t>88.34.12</t>
  </si>
  <si>
    <t>T.A.C. DE CEREBRO CONTROL</t>
  </si>
  <si>
    <t>88.34.25/00</t>
  </si>
  <si>
    <t>T.A.C. DE ORBITAS</t>
  </si>
  <si>
    <t>88.34.25/01</t>
  </si>
  <si>
    <t>T.A.C. DE HIPOFISIS</t>
  </si>
  <si>
    <t>88.34.25/02</t>
  </si>
  <si>
    <t>T.A.C DE OIDOS</t>
  </si>
  <si>
    <t>88.34.25/03</t>
  </si>
  <si>
    <t>T.A.C. DE MACIZO FACIAL</t>
  </si>
  <si>
    <t>88.34.25/04</t>
  </si>
  <si>
    <t>T.A.C. DE S.P.N.</t>
  </si>
  <si>
    <t>88.34.26/00</t>
  </si>
  <si>
    <t>T.A.C. DE CUELLO</t>
  </si>
  <si>
    <t>88.34.26/01</t>
  </si>
  <si>
    <t>T.A.C. DE FARINGE/LARINGE</t>
  </si>
  <si>
    <t>88.34.17</t>
  </si>
  <si>
    <t>T.A.C. COMPLETA DE ABDOMEN</t>
  </si>
  <si>
    <t>88.34.19</t>
  </si>
  <si>
    <t>T.A.C. DE TORAX</t>
  </si>
  <si>
    <t>88.34.27/00</t>
  </si>
  <si>
    <t>T.A.C. DE PELVIS OSEA</t>
  </si>
  <si>
    <t>88.34.27/01</t>
  </si>
  <si>
    <t>T.A.C.DE CADERAS</t>
  </si>
  <si>
    <t>88.34.27/02</t>
  </si>
  <si>
    <t xml:space="preserve">T.A.C. DE RODILLAS </t>
  </si>
  <si>
    <t>88.34.27/03</t>
  </si>
  <si>
    <t>T.A.C. DE TOBILLOS</t>
  </si>
  <si>
    <t>88.34.27/04</t>
  </si>
  <si>
    <t>T.A.C. DE PIES</t>
  </si>
  <si>
    <t>88.34.27/05</t>
  </si>
  <si>
    <t>T.A.C. DE HOMBROS</t>
  </si>
  <si>
    <t>88.34.27/06</t>
  </si>
  <si>
    <t>T.A.C. DE CODO</t>
  </si>
  <si>
    <t>88.34.27/07</t>
  </si>
  <si>
    <t>T.A.C. DE MUÑECA</t>
  </si>
  <si>
    <t>88.34.27/08</t>
  </si>
  <si>
    <t>T.A.C. DE MANO</t>
  </si>
  <si>
    <t>88.34.21</t>
  </si>
  <si>
    <t>T.A.C. DE COLUMNA CERVICAL</t>
  </si>
  <si>
    <t>88.34.22</t>
  </si>
  <si>
    <t>T.A.C. DE COLUMNA DORSAL</t>
  </si>
  <si>
    <t>88.34.23</t>
  </si>
  <si>
    <t>T.A.C. DE COLUMNA LUMBAR</t>
  </si>
  <si>
    <t>88.34.24</t>
  </si>
  <si>
    <t>T.A.C. DE OTROS ORGANOS Y REGIONES</t>
  </si>
  <si>
    <t>88.34.30</t>
  </si>
  <si>
    <t xml:space="preserve">T.C. POR BARRIDO HELICOIDAL DE CEREBRO </t>
  </si>
  <si>
    <t>88.34.40/00</t>
  </si>
  <si>
    <t xml:space="preserve">T.C.  HELICOIDAL DE ORBITAS </t>
  </si>
  <si>
    <t>88.34.40/01</t>
  </si>
  <si>
    <t xml:space="preserve">T.C.  HELICOIDAL DE HIPOFISIS </t>
  </si>
  <si>
    <t>88.34.40/02</t>
  </si>
  <si>
    <t xml:space="preserve">T.C.  HELICOIDAL DE OIDOS </t>
  </si>
  <si>
    <t>88.34.40/03</t>
  </si>
  <si>
    <t xml:space="preserve">T.C.  HELICOIDAL DE MACIZO FACIAL </t>
  </si>
  <si>
    <t>88.34.40/04</t>
  </si>
  <si>
    <t xml:space="preserve">T.C.  HELICOIDAL DE S.P.N. </t>
  </si>
  <si>
    <t>88.34.41/00</t>
  </si>
  <si>
    <t>T.C. HELICOIDAL DE CUELLO</t>
  </si>
  <si>
    <t>88.34.41/01</t>
  </si>
  <si>
    <t>T.C. HELICOIDAL DE FARINGE/LARINGE</t>
  </si>
  <si>
    <t>88.34.32</t>
  </si>
  <si>
    <t>T.C. POR BARRIDO HELICOIDAL COMPLETA DE ABDOMEN</t>
  </si>
  <si>
    <t>88.34.34</t>
  </si>
  <si>
    <t>T.C. POR BARRIDO HELICOIDAL DE TORAX</t>
  </si>
  <si>
    <t>88.34.42/00</t>
  </si>
  <si>
    <t>T.C.  HELICOIDAL DE PELVIS OSEA</t>
  </si>
  <si>
    <t>88.34.42/01</t>
  </si>
  <si>
    <t>T.C. HELICOIDAL DE CADERAS</t>
  </si>
  <si>
    <t>88.34.42/02</t>
  </si>
  <si>
    <t>T.C. HELICOIDAL DE RODILLAS</t>
  </si>
  <si>
    <t>88.34.42/03</t>
  </si>
  <si>
    <t>T.C. HELICOIDAL DE TOBILLOS</t>
  </si>
  <si>
    <t>88.34.42/04</t>
  </si>
  <si>
    <t>T.C. HELICOIDAL DE PIES</t>
  </si>
  <si>
    <t>88.34.42/05</t>
  </si>
  <si>
    <t>T.C. HELICOIDAL DE HOMBROS</t>
  </si>
  <si>
    <t>88.34.42/06</t>
  </si>
  <si>
    <t>T.C. HELICOIDAL DE CODO</t>
  </si>
  <si>
    <t>88.34.42/07</t>
  </si>
  <si>
    <t>T.C. HELICOIDAL DE MUÑECA</t>
  </si>
  <si>
    <t>88.34.42/08</t>
  </si>
  <si>
    <t>T.C. HELICOIDAL DE MANO</t>
  </si>
  <si>
    <t>88.34.36</t>
  </si>
  <si>
    <t>T.C. POR BARRIDO HELICOIDAL DE COLUMNA CERVICAL</t>
  </si>
  <si>
    <t>88.34.37</t>
  </si>
  <si>
    <t>T.C. POR BARRIDO HELICOIDAL DE COLUMNA DORSAL</t>
  </si>
  <si>
    <t>88.34.38</t>
  </si>
  <si>
    <t>T.C. POR BARRIDO HELICOIDAL DE COLUMNA LUMBAR</t>
  </si>
  <si>
    <t>88.34.39</t>
  </si>
  <si>
    <t>T.C. POR BARRIDO HELICOIDAL DE OTROS ORGANOS Y REGIONES</t>
  </si>
  <si>
    <t>88.34.43/00</t>
  </si>
  <si>
    <t xml:space="preserve">ANGIO TAC (INCLUYE H.G.CONTRASTE C/S RECONST.3D) </t>
  </si>
  <si>
    <t>88.34.44/00</t>
  </si>
  <si>
    <t>TAC 3D</t>
  </si>
  <si>
    <t>88.34.44/01</t>
  </si>
  <si>
    <t>TAC 3D EXPOSICIÓN SUBSIGUIENTE</t>
  </si>
  <si>
    <t>88.34.45/00</t>
  </si>
  <si>
    <t>COLONOSCOPIA VIRTUAL</t>
  </si>
  <si>
    <t>88.34.50</t>
  </si>
  <si>
    <t>PRACTICA INTERV. BAJO CONTROL DE T.C. DE ABDOMEN</t>
  </si>
  <si>
    <t>88.34.51</t>
  </si>
  <si>
    <t>PRACTICA INTERV. BAJO CONTROL DE T.C. DE HIGADO</t>
  </si>
  <si>
    <t>88.34.52</t>
  </si>
  <si>
    <t>PRACTICA INTERV. BAJO CONTROL DE T.C. DE RIÑON</t>
  </si>
  <si>
    <t>88.34.53</t>
  </si>
  <si>
    <t>PRACTICA INTERV. BAJO CONTROL DE T.C. DE PANCREAS</t>
  </si>
  <si>
    <t>88.34.54</t>
  </si>
  <si>
    <t>PRACTICA INTERV. BAJO CONTROL DE T.C. DE TORAX/PULMON</t>
  </si>
  <si>
    <t>88.34.55</t>
  </si>
  <si>
    <t>PRACTICA INTERV. BAJO CONTROL DE T.C. DE UNA VERTEBRA</t>
  </si>
  <si>
    <t>88.34.56</t>
  </si>
  <si>
    <t>PRACTICA INTERV. BAJO CONTROL DE T.C.  DE OTROS ORGANOS O REGIONES</t>
  </si>
  <si>
    <t>88.34.90/00</t>
  </si>
  <si>
    <t xml:space="preserve">T.C. MULTISLICE DE CEREBRO </t>
  </si>
  <si>
    <t>88.34.91/01</t>
  </si>
  <si>
    <t xml:space="preserve">T.C.  MULTISLICE DE ORBITAS </t>
  </si>
  <si>
    <t>88.34.91/02</t>
  </si>
  <si>
    <t xml:space="preserve">T.C.  MULTSLICE DE HIPOFISIS </t>
  </si>
  <si>
    <t>88.34.91/03</t>
  </si>
  <si>
    <t xml:space="preserve">T.C.  MULTISLICE DE OIDOS </t>
  </si>
  <si>
    <t>88.34.91/04</t>
  </si>
  <si>
    <t xml:space="preserve">T.C.  MULTISLICE DE MACIZO FACIAL </t>
  </si>
  <si>
    <t>88.34.91/05</t>
  </si>
  <si>
    <t xml:space="preserve">T.C.  MULTISLICE DE S.P.N. </t>
  </si>
  <si>
    <t>88.34.91/06</t>
  </si>
  <si>
    <t>T.C. MULTSLICE DE CUELLO</t>
  </si>
  <si>
    <t>88.34.91/07</t>
  </si>
  <si>
    <t>T.C. MULTISLICE DE FARINGE/LARINGE</t>
  </si>
  <si>
    <t>88.34.92/00</t>
  </si>
  <si>
    <t>T.C. MULTISLICE COMPLETA DE ABDOMEN</t>
  </si>
  <si>
    <t>88.34.93/00</t>
  </si>
  <si>
    <t>T.C. MULTISLICE DE TORAX</t>
  </si>
  <si>
    <t>88.34.94/00</t>
  </si>
  <si>
    <t>T.C.  MULTISLICE DE PELVIS OSEA</t>
  </si>
  <si>
    <t>88.34.94/01</t>
  </si>
  <si>
    <t>T.C. MULTISLICE DE CADERAS</t>
  </si>
  <si>
    <t>88.34.94/02</t>
  </si>
  <si>
    <t>T.C. MULTISLICE DE RODILLAS</t>
  </si>
  <si>
    <t>88.34.94/03</t>
  </si>
  <si>
    <t>T.C. MULTISLICE DE TOBILLOS</t>
  </si>
  <si>
    <t>88.34.94/04</t>
  </si>
  <si>
    <t>T.C. MULTISLICE DE PIES</t>
  </si>
  <si>
    <t>88.34.94/05</t>
  </si>
  <si>
    <t>T.C. MULTISLICE DE HOMBROS</t>
  </si>
  <si>
    <t>88.34.94/06</t>
  </si>
  <si>
    <t>T.C. MULTISLICE DE CODO</t>
  </si>
  <si>
    <t>88.34.94/07</t>
  </si>
  <si>
    <t>T.C. MULTISLICE DE MUÑECA</t>
  </si>
  <si>
    <t>88.34.94/08</t>
  </si>
  <si>
    <t>T.C. MULTISLICE DE MANO</t>
  </si>
  <si>
    <t>88.34.94/09</t>
  </si>
  <si>
    <t>T.C. MULTISLICE DE COLUMNA CERVICAL</t>
  </si>
  <si>
    <t>88.34.94/10</t>
  </si>
  <si>
    <t>T.C. MULTISLICE DE COLUMNA DORSAL</t>
  </si>
  <si>
    <t>88.34.94/11</t>
  </si>
  <si>
    <t>T.C. MULTISLICE DE COLUMNA LUMBAR</t>
  </si>
  <si>
    <t>88.34.95/00</t>
  </si>
  <si>
    <t>T.C. MULTISLICE DE OTROS ORGANOS Y REGIONES</t>
  </si>
  <si>
    <t>88.34.96/00</t>
  </si>
  <si>
    <t>ANGIO TAC MULTISLICE CARDIACA CORONARIA</t>
  </si>
  <si>
    <t>88.34.97/00</t>
  </si>
  <si>
    <t>ANGIO TAC MULTISLICE DE UNA REGION (TORAX,ABDOMEN Y PELVIS, MIEMBROS ETC.)</t>
  </si>
  <si>
    <t>88.34.97/01</t>
  </si>
  <si>
    <t>ANGIO TAC MULTISLICE SEGUNDA  O MAS REGIONES</t>
  </si>
  <si>
    <t>88.34.98/00</t>
  </si>
  <si>
    <t>RECONSTRUCCION 3D-4D incluye TC-MS segunda region y subsiguientes</t>
  </si>
  <si>
    <t>88.34.98/01</t>
  </si>
  <si>
    <t>SCORE DE CALCIO</t>
  </si>
  <si>
    <t>88.34.99/01</t>
  </si>
  <si>
    <t>PRACTICA INTERV. BAJO CONTROL DE T.C. MS DE ABDOMEN</t>
  </si>
  <si>
    <t>88.34.99/02</t>
  </si>
  <si>
    <t>PRACTICA INTERV. BAJO CONTROL DE T.C.MS. DE HIGADO</t>
  </si>
  <si>
    <t>88.34.99/03</t>
  </si>
  <si>
    <t>PRACTICA INTERV. BAJO CONTROL DE T.C.MS. DE RIÑON</t>
  </si>
  <si>
    <t>88.34.99/04</t>
  </si>
  <si>
    <t>PRACTICA INTERV. BAJO CONTROL DE T.C.MS. DE PANCREAS</t>
  </si>
  <si>
    <t>88.34.99/05</t>
  </si>
  <si>
    <t>PRACTICA INTERV. BAJO CONTROL DE T.C.MS. DE TORAX/PULMON</t>
  </si>
  <si>
    <t>88.34.99/06</t>
  </si>
  <si>
    <t>PRACTICA INTERV. BAJO CONTROL DE T.C.MS. DE UNA VERTEBRA</t>
  </si>
  <si>
    <t>88.34.99/07</t>
  </si>
  <si>
    <t>PRACTICA INTERV. BAJO CONTROL DE T.C.MS.  DE OTROS ORGANOS O REGIONES</t>
  </si>
  <si>
    <t>88.46.00</t>
  </si>
  <si>
    <t>PLUS POR CONTRASTE RNM</t>
  </si>
  <si>
    <t>88.46.01 A0</t>
  </si>
  <si>
    <t>R.M.N. 1ERA. EXPOSICION DE CEREBRO (ALTO CAMPO)</t>
  </si>
  <si>
    <t>88.46.01 B0</t>
  </si>
  <si>
    <t>R.M.N. 1ERA. EXPOSICION DE CEREBRO (BAJO CAMPO)</t>
  </si>
  <si>
    <t>88.46.01 A1</t>
  </si>
  <si>
    <t>ANGIO-R.M.N. CEREBRO  1RA EXPOSICION  (ALTO CAMPO)</t>
  </si>
  <si>
    <t>88.46.01 B1</t>
  </si>
  <si>
    <t>ANGIO-R.M.N. CEREBRO  1RA EXPOSICION  (BAJO CAMPO)</t>
  </si>
  <si>
    <t>88.46.02 A0</t>
  </si>
  <si>
    <t>R.M.N.  1ERA. EXPOSICION DE RODILLA  (ALTO CAMPO)</t>
  </si>
  <si>
    <t>88.46.02 B0</t>
  </si>
  <si>
    <t>R.M.N.  1ERA. EXPOSICION DE RODILLA (BAJO CAMPO)</t>
  </si>
  <si>
    <t>88.46.03 A0</t>
  </si>
  <si>
    <t>R.M.N.  1ERA. EXPOSICION DE CADERA (ALTO CAMPO)</t>
  </si>
  <si>
    <t>88.46.03 B0</t>
  </si>
  <si>
    <t>R.M.N.  1ERA. EXPOSICION DE CADERA (BAJO CAMPO)</t>
  </si>
  <si>
    <t>88.46.04 A0</t>
  </si>
  <si>
    <t>R.M.N.  1ERA. EXPOSICION OFTALMOLOGICA (ALTO CAMPO)</t>
  </si>
  <si>
    <t>88.46.04 B0</t>
  </si>
  <si>
    <t>R.M.N.  1ERA. EXPOSICION OFTALMOLOGICA (BAJO CAMPO)</t>
  </si>
  <si>
    <t>88.46.05 A0</t>
  </si>
  <si>
    <t>R.M.N.  1ERA. EXPOSICION DE CUELLO (ALTO CAMPO)</t>
  </si>
  <si>
    <t>88.46.05 B0</t>
  </si>
  <si>
    <t>R.M.N.  1ERA. EXPOSICION DE CUELLO (BAJO CAMPO)</t>
  </si>
  <si>
    <t>88.46.05 A1</t>
  </si>
  <si>
    <t>ANGIO-R.M.N. 1RA. EXPOSICION DE CUELLO (ALTO CAMPO)</t>
  </si>
  <si>
    <t>88.46.05 B1</t>
  </si>
  <si>
    <t>ANGIO-R.M.N. 1RA. EXPOSICION DE CUELLO (BAJO CAMPO)</t>
  </si>
  <si>
    <t>88.46.06 A0</t>
  </si>
  <si>
    <t>R.M.N.  1ERA. EXPOSICION MAMARIA (ALTO CAMPO)</t>
  </si>
  <si>
    <t>88.46.06 B0</t>
  </si>
  <si>
    <t>R.M.N.  1ERA. EXPOSICION MAMARIA (BAJO CAMPO)</t>
  </si>
  <si>
    <t>88.46.07 A0</t>
  </si>
  <si>
    <t>R.M.N.  1ERA. EXPOSICION DE PELVIS (ALTO CAMPO)</t>
  </si>
  <si>
    <t>88.46.07 B0</t>
  </si>
  <si>
    <t>R.M.N.  1ERA. EXPOSICION DE PELVIS (BAJO CAMPO)</t>
  </si>
  <si>
    <t>88.46.07 A1</t>
  </si>
  <si>
    <t>ANGIO-R.M.N. 1RA. EXPOSICION DE PELVIS (ALTO CAMPO)</t>
  </si>
  <si>
    <t>88.46.07 B1</t>
  </si>
  <si>
    <t>ANGIO-R.M.N. 1RA. EXPOSICION DE PELVIS (BAJO CAMPO)</t>
  </si>
  <si>
    <t>88.46.08 A0</t>
  </si>
  <si>
    <t>R.M.N.  1ERA. EXPOSICION DE ABDOMEN (ALTO CAMPO)</t>
  </si>
  <si>
    <t>88.46.08 B0</t>
  </si>
  <si>
    <t>R.M.N.  1ERA. EXPOSICION DE ABDOMEN (BAJO CAMPO)</t>
  </si>
  <si>
    <t>88.46.08 A1</t>
  </si>
  <si>
    <t>ANGIO-R.M.N. 1RA. EXPOSICION DE ABDOMEN (ALTO CAMPO)</t>
  </si>
  <si>
    <t>88.46.08 B1</t>
  </si>
  <si>
    <t>ANGIO-R.M.N. 1RA. EXPOSICION DE ABDOMEN (BAJO CAMPO)</t>
  </si>
  <si>
    <t>88.46.08 A2</t>
  </si>
  <si>
    <t>COLANGIO-RMN 1RA. EXPOSICION (ALTO CAMPO)</t>
  </si>
  <si>
    <t>88.46.08 B2</t>
  </si>
  <si>
    <t>COLANGIO-RMN 1RA. EXPOSICION (BAJO CAMPO)</t>
  </si>
  <si>
    <t>88.46.09 A0</t>
  </si>
  <si>
    <t>R.M.N.  1ERA. EXPOSICION DE TORAX (ALTO CAMPO)</t>
  </si>
  <si>
    <t>88.46.09 B0</t>
  </si>
  <si>
    <t>R.M.N.  1ERA. EXPOSICION DE TORAX (BAJO CAMPO)</t>
  </si>
  <si>
    <t>88.46.09 A1</t>
  </si>
  <si>
    <t>ANGIO-R.M.N. 1RA. EXPOSICION DE TORAX (ALTO CAMPO)</t>
  </si>
  <si>
    <t>88.46.09 B1</t>
  </si>
  <si>
    <t>ANGIO-R.M.N. 1RA. EXPOSICION DE TORAX (BAJO CAMPO)</t>
  </si>
  <si>
    <t>88.46.10 A0</t>
  </si>
  <si>
    <t>R.M.N.  1ERA. EXPOSICION DE COLUMNA CERVICAL  (ALTO CAMPO)</t>
  </si>
  <si>
    <t>88.46.10 B0</t>
  </si>
  <si>
    <t>R.M.N.  1ERA. EXPOSICION DE COLUMNA CERVICAL (BAJO CAMPO)</t>
  </si>
  <si>
    <t>88.46.11 A0</t>
  </si>
  <si>
    <t>R.M.N.  1ERA. EXPOSICION DE COLUMNA DORSAL (ALTO CAMPO)</t>
  </si>
  <si>
    <t>88.46.11 B0</t>
  </si>
  <si>
    <t>R.M.N.  1ERA. EXPOSICION DE COLUMNA DORSAL (BAJO CAMPO)</t>
  </si>
  <si>
    <t>88.46.12 A0</t>
  </si>
  <si>
    <t>R.M.N.  1ERA. EXPOSICION DE COLUMNA LUMBAR (ALTO CAMPO)</t>
  </si>
  <si>
    <t>88.46.12 B0</t>
  </si>
  <si>
    <t>R.M.N.  1ERA. EXPOSICION DE COLUMNA LUMBAR (BAJO CAMPO)</t>
  </si>
  <si>
    <t>88.46.13 A0</t>
  </si>
  <si>
    <t>R.M.N.  1ERA. EXPOSICION DE TOBILLO Y PIE (ALTO CAMPO)</t>
  </si>
  <si>
    <t>88.46.13 B0</t>
  </si>
  <si>
    <t>R.M.N.  1ERA. EXPOSICION DE TOBILLO Y PIE (BAJO CAMPO)</t>
  </si>
  <si>
    <t>88.46.14 A0</t>
  </si>
  <si>
    <t>R.M.N.  1ERA. EXPOSICION DE CODO MUÑECA Y MANO (ALTO CAMPO)</t>
  </si>
  <si>
    <t>88.46.14 B0</t>
  </si>
  <si>
    <t>R.M.N.  1ERA. EXPOSICION DE CODO MUÑECA Y MANO (BAJO CAMPO)</t>
  </si>
  <si>
    <t>88.46.15 A0</t>
  </si>
  <si>
    <t>R.M.N. DE OTROS ORGANOS Y/O REGIONES  (ALTO CAMPO)</t>
  </si>
  <si>
    <t>88.46.15 B0</t>
  </si>
  <si>
    <t>R.M.N. DE OTROS ORGANOS Y/O REGIONES  (BAJO CAMPO)</t>
  </si>
  <si>
    <t>88.46.15 A1</t>
  </si>
  <si>
    <t>ANGIO-R.M.N.1RA. EXPOSICION DE OTROS ORGANOS Y/O REGIONES  (ALTO CAMPO)</t>
  </si>
  <si>
    <t>88.46.15 B1</t>
  </si>
  <si>
    <t>ANGIO-R.M.N.1RA. EXPOSICION DE OTROS ORGANOS Y/O REGIONES  (BAJO CAMPO)</t>
  </si>
  <si>
    <t>88.46.16 A0</t>
  </si>
  <si>
    <t>R.M.N. 1RA. EXPOSICION DE HOMBRO (ALTO CAMPO)</t>
  </si>
  <si>
    <t>88.46.16 B0</t>
  </si>
  <si>
    <t>R.M.N. 1RA. EXPOSICION DE HOMBRO (BAJO CAMPO)</t>
  </si>
  <si>
    <t>88.46.17/AO</t>
  </si>
  <si>
    <t>ARTRORESONANCIA MAGNETICA</t>
  </si>
  <si>
    <t>88.46.18/AO</t>
  </si>
  <si>
    <t xml:space="preserve">RMN C/ESPECTROSCOPIA </t>
  </si>
  <si>
    <t>88.46.19/AO</t>
  </si>
  <si>
    <t>RMN DINÁMICA</t>
  </si>
  <si>
    <t>88.46.20/AO</t>
  </si>
  <si>
    <t>RMN CARDIACA</t>
  </si>
  <si>
    <t>88.46.21/AO</t>
  </si>
  <si>
    <t>RMN DIFUSION PERFUSION</t>
  </si>
  <si>
    <t>88.46.22/AO</t>
  </si>
  <si>
    <t>ESTUDIO MULTIPARAMETRICO DE PRÓSTATA (incluye RMN de próstata espectroscopia difusión perfusión)</t>
  </si>
  <si>
    <t>88.47.01 A0</t>
  </si>
  <si>
    <t>R.M.N.  2DA. EXPOSICION DE CEREBRO (ALTO CAMPO)</t>
  </si>
  <si>
    <t>88.47.01 B0</t>
  </si>
  <si>
    <t>R.M.N.  2DA. EXPOSICION DE CEREBRO (BAJO CAMPO)</t>
  </si>
  <si>
    <t>88.47.01 A1</t>
  </si>
  <si>
    <t>ANGIO-R.M.N. CEREBRO  2DA EXPOSICION  (ALTO CAMPO)</t>
  </si>
  <si>
    <t>88.47.01 B1</t>
  </si>
  <si>
    <t>ANGIO-R.M.N. CEREBRO  2DA EXPOSICION  (BAJO CAMPO)</t>
  </si>
  <si>
    <t>88.47.02 A0</t>
  </si>
  <si>
    <t>R.M.N.  2DA. EXPOSICION DE RODILLA  (ALTO CAMPO)</t>
  </si>
  <si>
    <t>88.47.02 B0</t>
  </si>
  <si>
    <t>R.M.N.  2DA. EXPOSICION DE RODILLA   (BAJO CAMPO)</t>
  </si>
  <si>
    <t>88.47.03 A0</t>
  </si>
  <si>
    <t>R.M.N.  2DA. EXPOSICION DE CADERA  (ALTO CAMPO)</t>
  </si>
  <si>
    <t>88.47.03 B0</t>
  </si>
  <si>
    <t>R.M.N.  2DA. EXPOSICION DE CADERA (BAJO CAMPO)</t>
  </si>
  <si>
    <t>88.47.04 A0</t>
  </si>
  <si>
    <t>R.M.N.  2DA. EXPOSICION OFTALMOLOGICA  (ALTO CAMPO)</t>
  </si>
  <si>
    <t>88.47.04 B0</t>
  </si>
  <si>
    <t>R.M.N.  2DA. EXPOSICION OFTALMOLOGICA (BAJO CAMPO)</t>
  </si>
  <si>
    <t>88.47.05 A0</t>
  </si>
  <si>
    <t>R.M.N.  2DA. EXPOSICION DE CUELLO  (ALTO CAMPO)</t>
  </si>
  <si>
    <t>88.47.05 B0</t>
  </si>
  <si>
    <t>R.M.N.  2DA. EXPOSICION DE CUELLO (BAJO CAMPO)</t>
  </si>
  <si>
    <t>88.47.05 A1</t>
  </si>
  <si>
    <t>ANGIO-R.M.N. 2DA. EXPOSICION DE CUELLO (ALTO CAMPO)</t>
  </si>
  <si>
    <t>88.47.05 B1</t>
  </si>
  <si>
    <t>ANGIO-R.M.N. 2DA. EXPOSICION DE CUELLO (BAJO CAMPO)</t>
  </si>
  <si>
    <t>88.47.06 A0</t>
  </si>
  <si>
    <t>R.M.N.  2DA. EXPOSICION MAMARIA  (ALTO CAMPO)</t>
  </si>
  <si>
    <t>88.47.06 B0</t>
  </si>
  <si>
    <t>R.M.N.  2DA. EXPOSICION MAMARIA (BAJO CAMPO)</t>
  </si>
  <si>
    <t>88.47.07 A0</t>
  </si>
  <si>
    <t>R.M.N.  2DA. EXPOSICION DE PELVIS  (ALTO CAMPO)</t>
  </si>
  <si>
    <t>88.47.07 B0</t>
  </si>
  <si>
    <t>R.M.N.  2DA. EXPOSICION DE PELVIS (BAJO CAMPO)</t>
  </si>
  <si>
    <t>88.47.07 A1</t>
  </si>
  <si>
    <t>ANGIO-R.M.N. 2DA. EXPOSICION DE PELVIS (ALTO CAMPO)</t>
  </si>
  <si>
    <t>88.47.07 B1</t>
  </si>
  <si>
    <t>ANGIO-R.M.N. 2DA. EXPOSICION DE PELVIS (BAJO CAMPO)</t>
  </si>
  <si>
    <t>88.47.08 A0</t>
  </si>
  <si>
    <t>R.M.N.  2DA. EXPOSICION DE ABDOMEN (ALTO CAMPO)</t>
  </si>
  <si>
    <t>88.47.08 B0</t>
  </si>
  <si>
    <t>R.M.N.  2DA. EXPOSICION DE ABDOMEN (BAJO CAMPO)</t>
  </si>
  <si>
    <t>88.47.08 A1</t>
  </si>
  <si>
    <t>ANGIO-R.M.N. 2DA. EXPOSICION DE ABDOMEN (ALTO CAMPO)</t>
  </si>
  <si>
    <t>88.47.08 B1</t>
  </si>
  <si>
    <t>ANGIO-R.M.N. 2DA. EXPOSICION DE ABDOMEN (BAJO CAMPO)</t>
  </si>
  <si>
    <t>88.47.08 A2</t>
  </si>
  <si>
    <t>COLANGIO-RMN 2DA. EXPOSICION (ALTO CAMPO)</t>
  </si>
  <si>
    <t>88.47.08 B2</t>
  </si>
  <si>
    <t>COLANGIO-RMN 2DA. EXPOSICION (BAJO CAMPO)</t>
  </si>
  <si>
    <t>88.47.09 A0</t>
  </si>
  <si>
    <t>R.M.N.  2DA. EXPOSICION DE TORAX (ALTO CAMPO)</t>
  </si>
  <si>
    <t>88.47.09 B0</t>
  </si>
  <si>
    <t>R.M.N.  2DA. EXPOSICION DE TORAX (BAJO CAMPO)</t>
  </si>
  <si>
    <t>88.47.09 A1</t>
  </si>
  <si>
    <t>ANGIO-R.M.N. 2DA. EXPOSICION DE TORAX (ALTO CAMPO)</t>
  </si>
  <si>
    <t>88.47.09 B1</t>
  </si>
  <si>
    <t>ANGIO-R.M.N. 2DA. EXPOSICION DE TORAX (BAJO CAMPO)</t>
  </si>
  <si>
    <t>88.47.10 A0</t>
  </si>
  <si>
    <t>R.M.N.  2DA. EXPOSICION DE  COLUMNA CERVICAL (ALTO CAMPO)</t>
  </si>
  <si>
    <t>88.47.10 B0</t>
  </si>
  <si>
    <t>R.M.N.  2DA. EXPOSICION DE  COLUMNA CERVICAL (BAJO CAMPO)</t>
  </si>
  <si>
    <t>88.47.11 A0</t>
  </si>
  <si>
    <t>R.M.N.  2DA. EXPOSICION DE COLUMNA DORSAL (ALTO CAMPO)</t>
  </si>
  <si>
    <t>88.47.11 B0</t>
  </si>
  <si>
    <t>R.M.N.  2DA. EXPOSICION DE COLUMNA DORSAL (BAJO CAMPO)</t>
  </si>
  <si>
    <t>88.47.12 A0</t>
  </si>
  <si>
    <t>R.M.N.  2DA. EXPOSICION DE COLUMNA LUMBAR (ALTO CAMPO)</t>
  </si>
  <si>
    <t>88.47.12 B0</t>
  </si>
  <si>
    <t>R.M.N.  2DA. EXPOSICION DE COLUMNA LUMBAR (BAJO CAMPO)</t>
  </si>
  <si>
    <t>88.47.13 A0</t>
  </si>
  <si>
    <t>R.M.N.  2DA. EXPOSICION DE TOBILLO Y PIE (ALTO CAMPO)</t>
  </si>
  <si>
    <t>88.47.13 B0</t>
  </si>
  <si>
    <t>R.M.N.  2DA. EXPOSICION DE TOBILLO Y PIE (BAJO CAMPO)</t>
  </si>
  <si>
    <t>88.47.14 A0</t>
  </si>
  <si>
    <t>R.M.N.  2DA. EXPOSICION DE CODO MUÑECA Y MANO (ALTO CAMPO)</t>
  </si>
  <si>
    <t>88.47.14 B0</t>
  </si>
  <si>
    <t>R.M.N.  2DA. EXPOSICION DE CODO MUÑECA Y MANO (BAJO CAMPO)</t>
  </si>
  <si>
    <t>88.47.15 A0</t>
  </si>
  <si>
    <t>R.M.N.  2DA. EXPOSICION DE OTROS ORGANOS Y/O REGIONES  (ALTO CAMPO)</t>
  </si>
  <si>
    <t>88.47.15 B0</t>
  </si>
  <si>
    <t>R.M.N.  2DA. EXPOSICION DE OTROS ORGANOS Y/O REGIONES  (BAJO CAMPO)</t>
  </si>
  <si>
    <t>88.47.15 A1</t>
  </si>
  <si>
    <t>ANGIO-R.M.N.2DA. EXPOSICION DE OTROS ORGANOS Y/O REGIONES  (ALTO CAMPO)</t>
  </si>
  <si>
    <t>88.47.15 B1</t>
  </si>
  <si>
    <t>ANGIO-R.M.N.2DA. EXPOSICION DE OTROS ORGANOS Y/O REGIONES  (BAJO CAMPO)</t>
  </si>
  <si>
    <t>88.47.16 A0</t>
  </si>
  <si>
    <t>R.M.N.  2DA. EXPOSICION DE HOMBRO (ALTO CAMPO)</t>
  </si>
  <si>
    <t>88.47.16 B0</t>
  </si>
  <si>
    <t>R.M.N.  2DA. EXPOSICION DE HOMBRO (BAJO CAMPO)</t>
  </si>
  <si>
    <t>88.48.01 A0</t>
  </si>
  <si>
    <t>R.M.N. 3RA. EXPOSICION DE CEREBRO (ALTO CAMPO)</t>
  </si>
  <si>
    <t>88.48.01 B0</t>
  </si>
  <si>
    <t>R.M.N. 3RA. EXPOSICION DE CEREBRO (BAJO CAMPO)</t>
  </si>
  <si>
    <t>88.48.02 A0</t>
  </si>
  <si>
    <t>R.M.N.  3RA. EXPOSICION DE RODILLA (ALTO CAMPO)</t>
  </si>
  <si>
    <t>88.48.02 B0</t>
  </si>
  <si>
    <t>R.M.N.  3RA. EXPOSICION DE RODILLA (BAJO CAMPO)</t>
  </si>
  <si>
    <t>88.48.03 A0</t>
  </si>
  <si>
    <t>R.M.N.  3RA. EXPOSICION DE CADERA (ALTO CAMPO)</t>
  </si>
  <si>
    <t>88.48.03 B0</t>
  </si>
  <si>
    <t>R.M.N.  3RA. EXPOSICION DE CADERA (BAJO CAMPO)</t>
  </si>
  <si>
    <t>88.48.04 A0</t>
  </si>
  <si>
    <t>R.M.N.  3RA. EXPOSICION OFTALMOLOGICA (ALTO CAMPO)</t>
  </si>
  <si>
    <t>88.48.04 B0</t>
  </si>
  <si>
    <t>R.M.N.  3RA. EXPOSICION OFTALMOLOGICA (BAJO CAMPO)</t>
  </si>
  <si>
    <t>88.48.05 A0</t>
  </si>
  <si>
    <t>R.M.N.  3RA. EXPOSICION DE CUELLO (ALTO CAMPO)</t>
  </si>
  <si>
    <t>88.48.05 B0</t>
  </si>
  <si>
    <t>R.M.N.  3RA. EXPOSICION DE CUELLO (BAJO CAMPO)</t>
  </si>
  <si>
    <t>88.48.06 A0</t>
  </si>
  <si>
    <t>R.M.N.  3RA. EXPOSICION MAMARIA (ALTO CAMPO)</t>
  </si>
  <si>
    <t>88.48.06 B0</t>
  </si>
  <si>
    <t>R.M.N.  3RA. EXPOSICION MAMARIA (BAJO CAMPO)</t>
  </si>
  <si>
    <t>88.48.07 A0</t>
  </si>
  <si>
    <t>R.M.N.  3RA. EXPOSICION DE PELVIS (ALTO CAMPO)</t>
  </si>
  <si>
    <t>88.48.07 B0</t>
  </si>
  <si>
    <t>R.M.N.  3RA. EXPOSICION DE PELVIS (BAJO CAMPO)</t>
  </si>
  <si>
    <t>88.48.08 A0</t>
  </si>
  <si>
    <t>R.M.N.  3RA. EXPOSICION DE ABDOMEN (ALTO CAMPO)</t>
  </si>
  <si>
    <t>88.48.08 B0</t>
  </si>
  <si>
    <t>R.M.N.  3RA. EXPOSICION DE ABDOMEN (BAJO CAMPO)</t>
  </si>
  <si>
    <t>88.48.09 A0</t>
  </si>
  <si>
    <t>R.M.N. 3RA. EXPOSICION DE TORAX (ALTO CAMPO)</t>
  </si>
  <si>
    <t>88.48.09 B0</t>
  </si>
  <si>
    <t>R.M.N. 3RA. EXPOSICION DE TORAX (BAJO CAMPO)</t>
  </si>
  <si>
    <t>88.48.10 A0</t>
  </si>
  <si>
    <t>R.M.N. 3RA. EXPOSICION DE  COLUMNA CERVICAL (ALTO CAMPO)</t>
  </si>
  <si>
    <t>88.48.10 B0</t>
  </si>
  <si>
    <t>R.M.N. 3RA. EXPOSICION DE  COLUMNA CERVICAL (BAJO CAMPO)</t>
  </si>
  <si>
    <t>88.48.11 A0</t>
  </si>
  <si>
    <t>R.M.N.  3RA. EXPOSICION DE COLUMNA DORSAL (ALTO CAMPO)</t>
  </si>
  <si>
    <t>88.48.11 B0</t>
  </si>
  <si>
    <t>R.M.N.  3RA. EXPOSICION DE COLUMNA DORSAL (BAJO CAMPO)</t>
  </si>
  <si>
    <t>88.48.12 A0</t>
  </si>
  <si>
    <t>R.M.N.  3RA. EXPOSICION DE COLUMNA LUMBAR (ALTO CAMPO)</t>
  </si>
  <si>
    <t>88.48.12 B0</t>
  </si>
  <si>
    <t>R.M.N.  3RA. EXPOSICION DE COLUMNA LUMBAR (BAJO CAMPO)</t>
  </si>
  <si>
    <t>88.48.13 A0</t>
  </si>
  <si>
    <t>R.M.N.  3RA. EXPOSICION DE TOBILLO Y PIE (ALTO CAMPO)</t>
  </si>
  <si>
    <t>88.48.13 B0</t>
  </si>
  <si>
    <t>R.M.N.  3RA. EXPOSICION DE TOBILLO Y PIE (BAJO CAMPO)</t>
  </si>
  <si>
    <t>88.48.14 A0</t>
  </si>
  <si>
    <t>R.M.N.  3RA. EXPOSICION DE CODO MUÑECA Y MANO (ALTO CAMPO)</t>
  </si>
  <si>
    <t>88.48.14 B0</t>
  </si>
  <si>
    <t>R.M.N.  3RA. EXPOSICION DE CODO MUÑECA Y MANO (BAJO CAMPO)</t>
  </si>
  <si>
    <t>88.48.15 A0</t>
  </si>
  <si>
    <t>R.M.N.  3RA. EXPOSICION DE OTROS ORGANOS Y/O REGIONES (ALTO CAMPO)</t>
  </si>
  <si>
    <t>88.48.15 B0</t>
  </si>
  <si>
    <t>R.M.N.  3RA. EXPOSICION DE OTROS ORGANOS Y/O REGIONES (BAJO CAMPO)</t>
  </si>
  <si>
    <t>88.48.16 A0</t>
  </si>
  <si>
    <t>R.M.N.  3RA. EXPOSICION DE HOMBRO (ALTO CAMPO)</t>
  </si>
  <si>
    <t>88.48.16 B0</t>
  </si>
  <si>
    <t>R.M.N.  3RA. EXPOSICION DE HOMBRO (BAJO CAMPO)</t>
  </si>
  <si>
    <t xml:space="preserve">Propuesta </t>
  </si>
  <si>
    <t>Módulo</t>
  </si>
  <si>
    <t>RADIO-F $</t>
  </si>
  <si>
    <t>Módulo Total</t>
  </si>
  <si>
    <t>Copago</t>
  </si>
  <si>
    <t>88.26.01/A0</t>
  </si>
  <si>
    <r>
      <rPr>
        <b/>
        <sz val="12"/>
        <color theme="1"/>
        <rFont val="Arial"/>
        <family val="2"/>
      </rPr>
      <t>A-</t>
    </r>
    <r>
      <rPr>
        <sz val="12"/>
        <color theme="1"/>
        <rFont val="Arial"/>
        <family val="2"/>
      </rPr>
      <t xml:space="preserve"> MEDICINA NUCLEAR CURVA DE CAPATACION TIROIDEA </t>
    </r>
  </si>
  <si>
    <t>88.26.01/B0</t>
  </si>
  <si>
    <r>
      <rPr>
        <b/>
        <sz val="12"/>
        <color theme="1"/>
        <rFont val="Arial"/>
        <family val="2"/>
      </rPr>
      <t xml:space="preserve">B- </t>
    </r>
    <r>
      <rPr>
        <sz val="12"/>
        <color theme="1"/>
        <rFont val="Arial"/>
        <family val="2"/>
      </rPr>
      <t>MEDICINA NUCLEAR PRUEBA DE INHIBICION</t>
    </r>
  </si>
  <si>
    <t>88.26.02/A0</t>
  </si>
  <si>
    <r>
      <rPr>
        <b/>
        <sz val="12"/>
        <color theme="1"/>
        <rFont val="Arial"/>
        <family val="2"/>
      </rPr>
      <t xml:space="preserve">A- </t>
    </r>
    <r>
      <rPr>
        <sz val="12"/>
        <color theme="1"/>
        <rFont val="Arial"/>
        <family val="2"/>
      </rPr>
      <t xml:space="preserve">CENTELLOGRAFIA  LINEAL DE TIROIDES </t>
    </r>
  </si>
  <si>
    <t>88.26.02/B0</t>
  </si>
  <si>
    <r>
      <rPr>
        <b/>
        <sz val="12"/>
        <color theme="1"/>
        <rFont val="Arial"/>
        <family val="2"/>
      </rPr>
      <t xml:space="preserve">B- </t>
    </r>
    <r>
      <rPr>
        <sz val="12"/>
        <color theme="1"/>
        <rFont val="Arial"/>
        <family val="2"/>
      </rPr>
      <t>CENTELLOGRAFIA TIROIDES / MEDIASTINO</t>
    </r>
  </si>
  <si>
    <t>88.26.03/A0</t>
  </si>
  <si>
    <r>
      <rPr>
        <b/>
        <sz val="12"/>
        <color theme="1"/>
        <rFont val="Arial"/>
        <family val="2"/>
      </rPr>
      <t xml:space="preserve">A- </t>
    </r>
    <r>
      <rPr>
        <sz val="12"/>
        <color theme="1"/>
        <rFont val="Arial"/>
        <family val="2"/>
      </rPr>
      <t xml:space="preserve"> CAMARA GAMMA PLANAR ESTATICA TIROIDEA</t>
    </r>
  </si>
  <si>
    <t>88.26.03/B0</t>
  </si>
  <si>
    <r>
      <rPr>
        <b/>
        <sz val="12"/>
        <color theme="1"/>
        <rFont val="Arial"/>
        <family val="2"/>
      </rPr>
      <t xml:space="preserve">B- </t>
    </r>
    <r>
      <rPr>
        <sz val="12"/>
        <color theme="1"/>
        <rFont val="Arial"/>
        <family val="2"/>
      </rPr>
      <t xml:space="preserve"> CAMARA GAMMA PLANAR ESTATICA DE PARATIROIDES</t>
    </r>
  </si>
  <si>
    <t>88.26.03/C0</t>
  </si>
  <si>
    <r>
      <rPr>
        <b/>
        <sz val="12"/>
        <color theme="1"/>
        <rFont val="Arial"/>
        <family val="2"/>
      </rPr>
      <t xml:space="preserve">C- </t>
    </r>
    <r>
      <rPr>
        <sz val="12"/>
        <color theme="1"/>
        <rFont val="Arial"/>
        <family val="2"/>
      </rPr>
      <t xml:space="preserve"> CAMARA GAMMA PLANAR ESTATICA PULMONAR PERFUSION</t>
    </r>
  </si>
  <si>
    <t>88.26.03/D0</t>
  </si>
  <si>
    <r>
      <rPr>
        <b/>
        <sz val="12"/>
        <color theme="1"/>
        <rFont val="Arial"/>
        <family val="2"/>
      </rPr>
      <t xml:space="preserve">D- </t>
    </r>
    <r>
      <rPr>
        <sz val="12"/>
        <color theme="1"/>
        <rFont val="Arial"/>
        <family val="2"/>
      </rPr>
      <t xml:space="preserve"> CAMARA GAMMA PLANAR ESTATICA PULMONAR VENTILACION</t>
    </r>
  </si>
  <si>
    <t>88.26.03/E0</t>
  </si>
  <si>
    <r>
      <rPr>
        <b/>
        <sz val="12"/>
        <color theme="1"/>
        <rFont val="Arial"/>
        <family val="2"/>
      </rPr>
      <t xml:space="preserve">E- </t>
    </r>
    <r>
      <rPr>
        <sz val="12"/>
        <color theme="1"/>
        <rFont val="Arial"/>
        <family val="2"/>
      </rPr>
      <t xml:space="preserve"> CAMARA GAMMA PLANAR ESTATICA PULMONAR  PERFUSION / VENTILACION</t>
    </r>
  </si>
  <si>
    <t>88.26.03/F0</t>
  </si>
  <si>
    <r>
      <rPr>
        <b/>
        <sz val="12"/>
        <color theme="1"/>
        <rFont val="Arial"/>
        <family val="2"/>
      </rPr>
      <t xml:space="preserve">F- </t>
    </r>
    <r>
      <rPr>
        <sz val="12"/>
        <color theme="1"/>
        <rFont val="Arial"/>
        <family val="2"/>
      </rPr>
      <t>CAMARA GAMMA PLANAR ESTATICA DE GLANDULAS SALIVALES</t>
    </r>
  </si>
  <si>
    <t>88.26.03/G0</t>
  </si>
  <si>
    <r>
      <rPr>
        <b/>
        <sz val="12"/>
        <color theme="1"/>
        <rFont val="Arial"/>
        <family val="2"/>
      </rPr>
      <t xml:space="preserve">G- </t>
    </r>
    <r>
      <rPr>
        <sz val="12"/>
        <color theme="1"/>
        <rFont val="Arial"/>
        <family val="2"/>
      </rPr>
      <t>CAMARA GAMMA PLANAR ESTATICA HEPATICA</t>
    </r>
  </si>
  <si>
    <t>88.26.03/H0</t>
  </si>
  <si>
    <r>
      <rPr>
        <b/>
        <sz val="12"/>
        <color theme="1"/>
        <rFont val="Arial"/>
        <family val="2"/>
      </rPr>
      <t>H-</t>
    </r>
    <r>
      <rPr>
        <sz val="12"/>
        <color theme="1"/>
        <rFont val="Arial"/>
        <family val="2"/>
      </rPr>
      <t xml:space="preserve"> CAMARA GAMMA PLANAR ESTATICA ESPLENICA</t>
    </r>
  </si>
  <si>
    <t>88.26.03/I0</t>
  </si>
  <si>
    <r>
      <rPr>
        <b/>
        <sz val="12"/>
        <color theme="1"/>
        <rFont val="Arial"/>
        <family val="2"/>
      </rPr>
      <t xml:space="preserve">I- </t>
    </r>
    <r>
      <rPr>
        <sz val="12"/>
        <color theme="1"/>
        <rFont val="Arial"/>
        <family val="2"/>
      </rPr>
      <t>CAMARA GAMMA PLANAR ESTATICA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CEREBRAL ( 4 POSICIONES)</t>
    </r>
  </si>
  <si>
    <t>88.26.03/J0</t>
  </si>
  <si>
    <r>
      <rPr>
        <b/>
        <sz val="12"/>
        <color theme="1"/>
        <rFont val="Arial"/>
        <family val="2"/>
      </rPr>
      <t xml:space="preserve">J- </t>
    </r>
    <r>
      <rPr>
        <sz val="12"/>
        <color theme="1"/>
        <rFont val="Arial"/>
        <family val="2"/>
      </rPr>
      <t>CAMARA GAMMA PLANAR ESTATICA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OSEA (1 AREA)</t>
    </r>
  </si>
  <si>
    <t>88.26.03/K0</t>
  </si>
  <si>
    <r>
      <rPr>
        <b/>
        <sz val="12"/>
        <color theme="1"/>
        <rFont val="Arial"/>
        <family val="2"/>
      </rPr>
      <t xml:space="preserve">K- </t>
    </r>
    <r>
      <rPr>
        <sz val="12"/>
        <color theme="1"/>
        <rFont val="Arial"/>
        <family val="2"/>
      </rPr>
      <t>CAMARA GAMMA PLANAR ESTATICA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DE MAMA</t>
    </r>
  </si>
  <si>
    <t>88.26.03/L0</t>
  </si>
  <si>
    <r>
      <rPr>
        <b/>
        <sz val="12"/>
        <color theme="1"/>
        <rFont val="Arial"/>
        <family val="2"/>
      </rPr>
      <t xml:space="preserve">L- </t>
    </r>
    <r>
      <rPr>
        <sz val="12"/>
        <color theme="1"/>
        <rFont val="Arial"/>
        <family val="2"/>
      </rPr>
      <t>CAMARA GAMMA PLANAR ESTATICA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RENAL</t>
    </r>
  </si>
  <si>
    <t>88.26.03/LL</t>
  </si>
  <si>
    <r>
      <rPr>
        <b/>
        <sz val="12"/>
        <color theme="1"/>
        <rFont val="Arial"/>
        <family val="2"/>
      </rPr>
      <t>LL-</t>
    </r>
    <r>
      <rPr>
        <sz val="12"/>
        <color theme="1"/>
        <rFont val="Arial"/>
        <family val="2"/>
      </rPr>
      <t>CAMARA GAMMA PLANAR ESTATICA UN AREA CON ATB MARCADO</t>
    </r>
  </si>
  <si>
    <t>88.26.03/M0</t>
  </si>
  <si>
    <r>
      <rPr>
        <b/>
        <sz val="12"/>
        <color theme="1"/>
        <rFont val="Arial"/>
        <family val="2"/>
      </rPr>
      <t>M-</t>
    </r>
    <r>
      <rPr>
        <sz val="12"/>
        <color theme="1"/>
        <rFont val="Arial"/>
        <family val="2"/>
      </rPr>
      <t>CAMARA GAMMA PLANAR ESTATICA UN AREA CON Ga 67 (1 dosis)</t>
    </r>
  </si>
  <si>
    <t>88.26.04/A0</t>
  </si>
  <si>
    <r>
      <rPr>
        <b/>
        <sz val="12"/>
        <color theme="1"/>
        <rFont val="Arial"/>
        <family val="2"/>
      </rPr>
      <t xml:space="preserve">A-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ANGIOGRAFIA  </t>
    </r>
  </si>
  <si>
    <t>88.26.04/B0</t>
  </si>
  <si>
    <r>
      <rPr>
        <b/>
        <sz val="12"/>
        <color theme="1"/>
        <rFont val="Arial"/>
        <family val="2"/>
      </rPr>
      <t xml:space="preserve">B-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FLEBOGRAFIA ( 1 AREA )</t>
    </r>
  </si>
  <si>
    <t>88.26.04/C0</t>
  </si>
  <si>
    <r>
      <rPr>
        <b/>
        <sz val="12"/>
        <color theme="1"/>
        <rFont val="Arial"/>
        <family val="2"/>
      </rPr>
      <t xml:space="preserve">C-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FLEBOGRAFIA (AREA ADICIONAL)</t>
    </r>
  </si>
  <si>
    <t>88.26.04/D0</t>
  </si>
  <si>
    <r>
      <rPr>
        <b/>
        <sz val="12"/>
        <color theme="1"/>
        <rFont val="Arial"/>
        <family val="2"/>
      </rPr>
      <t>D-</t>
    </r>
    <r>
      <rPr>
        <sz val="12"/>
        <color theme="1"/>
        <rFont val="Arial"/>
        <family val="2"/>
      </rPr>
      <t xml:space="preserve">    CAMARA GAMMA PLANAR DINAMICA RADIORENOGRAMA</t>
    </r>
  </si>
  <si>
    <t>88.26.04/E0</t>
  </si>
  <si>
    <r>
      <rPr>
        <b/>
        <sz val="12"/>
        <color theme="1"/>
        <rFont val="Arial"/>
        <family val="2"/>
      </rPr>
      <t xml:space="preserve">E-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RESIDUO VESICAL</t>
    </r>
  </si>
  <si>
    <t>88.26.04/F0</t>
  </si>
  <si>
    <r>
      <rPr>
        <b/>
        <sz val="12"/>
        <color theme="1"/>
        <rFont val="Arial"/>
        <family val="2"/>
      </rPr>
      <t xml:space="preserve">F-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DETECCION DE TORSION TESTICULAR</t>
    </r>
  </si>
  <si>
    <t>88.26.04/G0</t>
  </si>
  <si>
    <r>
      <rPr>
        <b/>
        <sz val="12"/>
        <color theme="1"/>
        <rFont val="Arial"/>
        <family val="2"/>
      </rPr>
      <t xml:space="preserve">G-  </t>
    </r>
    <r>
      <rPr>
        <sz val="12"/>
        <color theme="1"/>
        <rFont val="Arial"/>
        <family val="2"/>
      </rPr>
      <t xml:space="preserve"> CAMARA GAMMA PLANAR DINAMICA TRANSITO ESOFAGICO</t>
    </r>
  </si>
  <si>
    <t>88.26.04/H0</t>
  </si>
  <si>
    <r>
      <rPr>
        <b/>
        <sz val="12"/>
        <color theme="1"/>
        <rFont val="Arial"/>
        <family val="2"/>
      </rPr>
      <t xml:space="preserve">H-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REFLUJO GASTROESOFAGICO</t>
    </r>
  </si>
  <si>
    <t>88.26.05/A0</t>
  </si>
  <si>
    <r>
      <rPr>
        <b/>
        <sz val="12"/>
        <color theme="1"/>
        <rFont val="Arial"/>
        <family val="2"/>
      </rPr>
      <t xml:space="preserve">A-  </t>
    </r>
    <r>
      <rPr>
        <sz val="12"/>
        <color theme="1"/>
        <rFont val="Arial"/>
        <family val="2"/>
      </rPr>
      <t xml:space="preserve">  CENTELLOGRAFIA OSEA TOTAL</t>
    </r>
  </si>
  <si>
    <t>88.26.05/B0</t>
  </si>
  <si>
    <r>
      <rPr>
        <b/>
        <sz val="12"/>
        <color theme="1"/>
        <rFont val="Arial"/>
        <family val="2"/>
      </rPr>
      <t xml:space="preserve">B-  </t>
    </r>
    <r>
      <rPr>
        <sz val="12"/>
        <color theme="1"/>
        <rFont val="Arial"/>
        <family val="2"/>
      </rPr>
      <t xml:space="preserve">  CENTELLOGRAFIA OSEA EN TRES TIEMPOS</t>
    </r>
  </si>
  <si>
    <r>
      <rPr>
        <b/>
        <sz val="12"/>
        <color theme="1"/>
        <rFont val="Arial"/>
        <family val="2"/>
      </rPr>
      <t xml:space="preserve">A- </t>
    </r>
    <r>
      <rPr>
        <sz val="12"/>
        <color theme="1"/>
        <rFont val="Arial"/>
        <family val="2"/>
      </rPr>
      <t>CENTELLOGRAFIA RASTREO PARA FEOCROMOCITOMA</t>
    </r>
  </si>
  <si>
    <t>88.26.07/A1</t>
  </si>
  <si>
    <r>
      <rPr>
        <b/>
        <sz val="12"/>
        <color theme="1"/>
        <rFont val="Arial"/>
        <family val="2"/>
      </rPr>
      <t xml:space="preserve">A1-   </t>
    </r>
    <r>
      <rPr>
        <sz val="12"/>
        <color theme="1"/>
        <rFont val="Arial"/>
        <family val="2"/>
      </rPr>
      <t>BARRIDO CORPORAL TOTAL PARA Ca. DE TIROIDES</t>
    </r>
  </si>
  <si>
    <t>88.26.07/A2</t>
  </si>
  <si>
    <r>
      <rPr>
        <b/>
        <sz val="12"/>
        <color theme="1"/>
        <rFont val="Arial"/>
        <family val="2"/>
      </rPr>
      <t xml:space="preserve">A2-   </t>
    </r>
    <r>
      <rPr>
        <sz val="12"/>
        <color theme="1"/>
        <rFont val="Arial"/>
        <family val="2"/>
      </rPr>
      <t>BARRIDO CORPORAL TOTAL PARA Ca. DE TIROIDES (RASTREO POST DOSIS TERAPÉUTICA)</t>
    </r>
  </si>
  <si>
    <r>
      <rPr>
        <b/>
        <sz val="12"/>
        <color theme="1"/>
        <rFont val="Arial"/>
        <family val="2"/>
      </rPr>
      <t xml:space="preserve">B-   </t>
    </r>
    <r>
      <rPr>
        <sz val="12"/>
        <color theme="1"/>
        <rFont val="Arial"/>
        <family val="2"/>
      </rPr>
      <t>BARRIDO CORPORAL TOTAL CON Ga -67</t>
    </r>
  </si>
  <si>
    <t>88.26.08/A0</t>
  </si>
  <si>
    <r>
      <rPr>
        <b/>
        <sz val="12"/>
        <color theme="1"/>
        <rFont val="Arial"/>
        <family val="2"/>
      </rPr>
      <t xml:space="preserve">A-   </t>
    </r>
    <r>
      <rPr>
        <sz val="12"/>
        <color theme="1"/>
        <rFont val="Arial"/>
        <family val="2"/>
      </rPr>
      <t>CENTELLOGRAFIA SECUENCIAL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HEMORRAGIA DIGESTIVA</t>
    </r>
  </si>
  <si>
    <t>88.26.08/B0</t>
  </si>
  <si>
    <r>
      <rPr>
        <b/>
        <sz val="12"/>
        <color theme="1"/>
        <rFont val="Arial"/>
        <family val="2"/>
      </rPr>
      <t xml:space="preserve">B-   </t>
    </r>
    <r>
      <rPr>
        <sz val="12"/>
        <color theme="1"/>
        <rFont val="Arial"/>
        <family val="2"/>
      </rPr>
      <t>CENTELLOGRAFIA SECUENCIAL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DIVERTICULO DE MECKEL</t>
    </r>
  </si>
  <si>
    <t>88.26.08/C0</t>
  </si>
  <si>
    <r>
      <rPr>
        <b/>
        <sz val="12"/>
        <color theme="1"/>
        <rFont val="Arial"/>
        <family val="2"/>
      </rPr>
      <t xml:space="preserve">C-   </t>
    </r>
    <r>
      <rPr>
        <sz val="12"/>
        <color theme="1"/>
        <rFont val="Arial"/>
        <family val="2"/>
      </rPr>
      <t>CENTELLOGRAFIA SECUENCIAL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VACIAMIENTO GASTRICO</t>
    </r>
  </si>
  <si>
    <t>88.26.08/D0</t>
  </si>
  <si>
    <r>
      <rPr>
        <b/>
        <sz val="12"/>
        <color theme="1"/>
        <rFont val="Arial"/>
        <family val="2"/>
      </rPr>
      <t xml:space="preserve">D- </t>
    </r>
    <r>
      <rPr>
        <sz val="12"/>
        <color theme="1"/>
        <rFont val="Arial"/>
        <family val="2"/>
      </rPr>
      <t xml:space="preserve">   CENTELLOGRAFIA SECUENCIAL LINFOGRAFIA</t>
    </r>
  </si>
  <si>
    <t>88.26.08/E0</t>
  </si>
  <si>
    <r>
      <rPr>
        <b/>
        <sz val="12"/>
        <color theme="1"/>
        <rFont val="Arial"/>
        <family val="2"/>
      </rPr>
      <t xml:space="preserve">E-   </t>
    </r>
    <r>
      <rPr>
        <sz val="12"/>
        <color theme="1"/>
        <rFont val="Arial"/>
        <family val="2"/>
      </rPr>
      <t>CENTELLOGRAFIA SECUENCIAL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CISTERNOGRAFIA  </t>
    </r>
  </si>
  <si>
    <t>88.26.08/F0</t>
  </si>
  <si>
    <r>
      <rPr>
        <b/>
        <sz val="12"/>
        <color theme="1"/>
        <rFont val="Arial"/>
        <family val="2"/>
      </rPr>
      <t>F-</t>
    </r>
    <r>
      <rPr>
        <sz val="12"/>
        <color theme="1"/>
        <rFont val="Arial"/>
        <family val="2"/>
      </rPr>
      <t xml:space="preserve">   CENTELLOGRAFIA SECUENCIAL  FISTULA DE LCR</t>
    </r>
  </si>
  <si>
    <t>88.26.10/A0</t>
  </si>
  <si>
    <r>
      <rPr>
        <b/>
        <sz val="12"/>
        <color theme="1"/>
        <rFont val="Arial"/>
        <family val="2"/>
      </rPr>
      <t xml:space="preserve">A-    </t>
    </r>
    <r>
      <rPr>
        <sz val="12"/>
        <color theme="1"/>
        <rFont val="Arial"/>
        <family val="2"/>
      </rPr>
      <t>ESTUDIOS CARDIOLOGICOS CON CAMARA GAMMA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REPOSO CON TRAZADORES DE PERFUSION</t>
    </r>
  </si>
  <si>
    <t>88.26.10/B0</t>
  </si>
  <si>
    <r>
      <rPr>
        <b/>
        <sz val="12"/>
        <color theme="1"/>
        <rFont val="Arial"/>
        <family val="2"/>
      </rPr>
      <t xml:space="preserve">B-   </t>
    </r>
    <r>
      <rPr>
        <sz val="12"/>
        <color theme="1"/>
        <rFont val="Arial"/>
        <family val="2"/>
      </rPr>
      <t xml:space="preserve"> ESTUDIOS CARDIOLOGICOS CON CAMARA GAMMA REPOSO CON TRAZADORES DE DAÑO</t>
    </r>
  </si>
  <si>
    <t>88.26.10/C0</t>
  </si>
  <si>
    <r>
      <rPr>
        <b/>
        <sz val="12"/>
        <color theme="1"/>
        <rFont val="Arial"/>
        <family val="2"/>
      </rPr>
      <t xml:space="preserve">C-    </t>
    </r>
    <r>
      <rPr>
        <sz val="12"/>
        <color theme="1"/>
        <rFont val="Arial"/>
        <family val="2"/>
      </rPr>
      <t>ESTUDIOS CARDIOLOGICOS CON CAMARA GAMMA PLANAR DE MIOCARDIO :  REPOSO/ESFUERZO    Ó     REPOSO/REPOSO    Ó     APREMIO FARMACOLOGICO/REPOSO</t>
    </r>
  </si>
  <si>
    <t>88.26.11/A0</t>
  </si>
  <si>
    <r>
      <rPr>
        <b/>
        <sz val="12"/>
        <color theme="1"/>
        <rFont val="Arial"/>
        <family val="2"/>
      </rPr>
      <t>A-</t>
    </r>
    <r>
      <rPr>
        <sz val="12"/>
        <color theme="1"/>
        <rFont val="Arial"/>
        <family val="2"/>
      </rPr>
      <t xml:space="preserve">   VENTRICULOGRAFIA  FRACCION DE EYECCION   EN REPOSO </t>
    </r>
  </si>
  <si>
    <t>88.26.11/B0</t>
  </si>
  <si>
    <r>
      <rPr>
        <b/>
        <sz val="12"/>
        <color theme="1"/>
        <rFont val="Arial"/>
        <family val="2"/>
      </rPr>
      <t xml:space="preserve">B-  </t>
    </r>
    <r>
      <rPr>
        <sz val="12"/>
        <color theme="1"/>
        <rFont val="Arial"/>
        <family val="2"/>
      </rPr>
      <t xml:space="preserve">VENTRICULOGRAFIA  FRACCION DE EYECCION   EN REPOSO Y APREMIO </t>
    </r>
  </si>
  <si>
    <t>88.26.12/A0</t>
  </si>
  <si>
    <r>
      <rPr>
        <b/>
        <sz val="12"/>
        <color theme="1"/>
        <rFont val="Arial"/>
        <family val="2"/>
      </rPr>
      <t xml:space="preserve">A.-  </t>
    </r>
    <r>
      <rPr>
        <sz val="12"/>
        <color theme="1"/>
        <rFont val="Arial"/>
        <family val="2"/>
      </rPr>
      <t>ESTUDIO CARDIOLOGICO POR SPECT PERFUSION MIOCARDICA EN REPOSO</t>
    </r>
  </si>
  <si>
    <t>88.26.12/B0</t>
  </si>
  <si>
    <r>
      <rPr>
        <b/>
        <sz val="12"/>
        <color theme="1"/>
        <rFont val="Arial"/>
        <family val="2"/>
      </rPr>
      <t xml:space="preserve">B-  </t>
    </r>
    <r>
      <rPr>
        <sz val="12"/>
        <color theme="1"/>
        <rFont val="Arial"/>
        <family val="2"/>
      </rPr>
      <t xml:space="preserve"> ESTUDIO CARDIOLOGICO POR SPECT PERFUSION MIOCARDICA EN REPOSO Y ESFUERZO</t>
    </r>
  </si>
  <si>
    <t>88.26.12/C0</t>
  </si>
  <si>
    <r>
      <rPr>
        <b/>
        <sz val="12"/>
        <color theme="1"/>
        <rFont val="Arial"/>
        <family val="2"/>
      </rPr>
      <t xml:space="preserve">C-   </t>
    </r>
    <r>
      <rPr>
        <sz val="12"/>
        <color theme="1"/>
        <rFont val="Arial"/>
        <family val="2"/>
      </rPr>
      <t>ESTUDIO CARDIOLOGICO POR SPECT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PERFUSION MIOCARDICA EN REPOSO CON REINYECCION. TALIO 201 (ESTUDIO DE VIABILIDAD MIOCARDICA)</t>
    </r>
  </si>
  <si>
    <t>88.26.12/D0</t>
  </si>
  <si>
    <r>
      <rPr>
        <b/>
        <sz val="12"/>
        <color theme="1"/>
        <rFont val="Arial"/>
        <family val="2"/>
      </rPr>
      <t xml:space="preserve">D-  </t>
    </r>
    <r>
      <rPr>
        <sz val="12"/>
        <color theme="1"/>
        <rFont val="Arial"/>
        <family val="2"/>
      </rPr>
      <t xml:space="preserve"> ESTUDIO CARDIOLOGICO POR SPECT ESTUDIOS GATILLADOS   </t>
    </r>
  </si>
  <si>
    <t>88.26.13/A0</t>
  </si>
  <si>
    <r>
      <rPr>
        <b/>
        <sz val="12"/>
        <color theme="1"/>
        <rFont val="Arial"/>
        <family val="2"/>
      </rPr>
      <t xml:space="preserve">A-  </t>
    </r>
    <r>
      <rPr>
        <sz val="12"/>
        <color theme="1"/>
        <rFont val="Arial"/>
        <family val="2"/>
      </rPr>
      <t>ESTUDIO GRAL POR SPECT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GAMMAGRAFIA TIROIDEA</t>
    </r>
  </si>
  <si>
    <t>88.26.13/B0</t>
  </si>
  <si>
    <r>
      <rPr>
        <b/>
        <sz val="12"/>
        <color theme="1"/>
        <rFont val="Arial"/>
        <family val="2"/>
      </rPr>
      <t xml:space="preserve">B-   </t>
    </r>
    <r>
      <rPr>
        <sz val="12"/>
        <color theme="1"/>
        <rFont val="Arial"/>
        <family val="2"/>
      </rPr>
      <t>ESTUDIO GRAL POR SPECT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GAMMAGRAFIA DE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PARATIROIDES  ( INCLUYE CUELLO Y MEDIASTINO)</t>
    </r>
  </si>
  <si>
    <t>88.26.13/C0</t>
  </si>
  <si>
    <r>
      <rPr>
        <b/>
        <sz val="12"/>
        <color theme="1"/>
        <rFont val="Arial"/>
        <family val="2"/>
      </rPr>
      <t xml:space="preserve">C-   </t>
    </r>
    <r>
      <rPr>
        <sz val="12"/>
        <color theme="1"/>
        <rFont val="Arial"/>
        <family val="2"/>
      </rPr>
      <t>ESTUDIO GRAL POR SPECT GAMMAGRAFIA PULMONAR PERFUSION</t>
    </r>
  </si>
  <si>
    <t>88.26.13/D0</t>
  </si>
  <si>
    <r>
      <rPr>
        <b/>
        <sz val="12"/>
        <color theme="1"/>
        <rFont val="Arial"/>
        <family val="2"/>
      </rPr>
      <t xml:space="preserve">D-   </t>
    </r>
    <r>
      <rPr>
        <sz val="12"/>
        <color theme="1"/>
        <rFont val="Arial"/>
        <family val="2"/>
      </rPr>
      <t>ESTUDIO GRAL POR SPECT GAMMAGRAFIA PULMONAR VENTILACION</t>
    </r>
  </si>
  <si>
    <t>88.26.13/E0</t>
  </si>
  <si>
    <r>
      <rPr>
        <b/>
        <sz val="12"/>
        <color rgb="FF000000"/>
        <rFont val="Arial"/>
        <family val="2"/>
      </rPr>
      <t xml:space="preserve">E-   </t>
    </r>
    <r>
      <rPr>
        <sz val="12"/>
        <color rgb="FF000000"/>
        <rFont val="Arial"/>
        <family val="2"/>
      </rPr>
      <t>ESTUDIO GRAL POR SPECT GAMMAGRAFIA PULMONAR PERFUSION / VENTILACION</t>
    </r>
  </si>
  <si>
    <t>88.26.13/F0</t>
  </si>
  <si>
    <r>
      <rPr>
        <b/>
        <sz val="12"/>
        <color theme="1"/>
        <rFont val="Arial"/>
        <family val="2"/>
      </rPr>
      <t>F-</t>
    </r>
    <r>
      <rPr>
        <sz val="12"/>
        <color theme="1"/>
        <rFont val="Arial"/>
        <family val="2"/>
      </rPr>
      <t xml:space="preserve">    ESTUDIO GRAL POR SPECT GAMMAGRAFIA HEPATICA</t>
    </r>
  </si>
  <si>
    <t>88.26.13/G0</t>
  </si>
  <si>
    <r>
      <rPr>
        <b/>
        <sz val="12"/>
        <color theme="1"/>
        <rFont val="Arial"/>
        <family val="2"/>
      </rPr>
      <t>G-</t>
    </r>
    <r>
      <rPr>
        <sz val="12"/>
        <color theme="1"/>
        <rFont val="Arial"/>
        <family val="2"/>
      </rPr>
      <t xml:space="preserve">    ESTUDIO GRAL POR SPECT GAMMAGRAFIA ESPLENICA</t>
    </r>
  </si>
  <si>
    <t>88.26.13/H0</t>
  </si>
  <si>
    <r>
      <rPr>
        <b/>
        <sz val="12"/>
        <color theme="1"/>
        <rFont val="Arial"/>
        <family val="2"/>
      </rPr>
      <t xml:space="preserve">H- </t>
    </r>
    <r>
      <rPr>
        <sz val="12"/>
        <color theme="1"/>
        <rFont val="Arial"/>
        <family val="2"/>
      </rPr>
      <t xml:space="preserve">  ESTUDIO GRAL POR SPECT  GAMMAGRAFIA RENAL</t>
    </r>
  </si>
  <si>
    <t>88.26.13/I0</t>
  </si>
  <si>
    <r>
      <rPr>
        <b/>
        <sz val="12"/>
        <color theme="1"/>
        <rFont val="Arial"/>
        <family val="2"/>
      </rPr>
      <t xml:space="preserve">I  .- </t>
    </r>
    <r>
      <rPr>
        <sz val="12"/>
        <color theme="1"/>
        <rFont val="Arial"/>
        <family val="2"/>
      </rPr>
      <t>ESTUDIO GRAL POR SPECT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OSEO  ( 1 AREA)</t>
    </r>
  </si>
  <si>
    <t>88.26.13/J0</t>
  </si>
  <si>
    <r>
      <rPr>
        <b/>
        <sz val="12"/>
        <color theme="1"/>
        <rFont val="Arial"/>
        <family val="2"/>
      </rPr>
      <t xml:space="preserve">J-   </t>
    </r>
    <r>
      <rPr>
        <sz val="12"/>
        <color theme="1"/>
        <rFont val="Arial"/>
        <family val="2"/>
      </rPr>
      <t>ESTUDIO GRAL POR SPECT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CEREBRAL CON TRAZADORES DE FLUJO  con  Tc-99m + HMPAO</t>
    </r>
  </si>
  <si>
    <t>88.26.14/A1</t>
  </si>
  <si>
    <r>
      <rPr>
        <b/>
        <sz val="12"/>
        <color theme="1"/>
        <rFont val="Arial"/>
        <family val="2"/>
      </rPr>
      <t xml:space="preserve">A1-    </t>
    </r>
    <r>
      <rPr>
        <sz val="12"/>
        <color theme="1"/>
        <rFont val="Arial"/>
        <family val="2"/>
      </rPr>
      <t>DOSIS TERAPEUTICA PARA TIROTOXICOSIS  O NODULO CALIENTE , 20 mCi</t>
    </r>
  </si>
  <si>
    <t>88.26.14/A2</t>
  </si>
  <si>
    <r>
      <rPr>
        <b/>
        <sz val="12"/>
        <color theme="1"/>
        <rFont val="Arial"/>
        <family val="2"/>
      </rPr>
      <t xml:space="preserve">A2-    </t>
    </r>
    <r>
      <rPr>
        <sz val="12"/>
        <color theme="1"/>
        <rFont val="Arial"/>
        <family val="2"/>
      </rPr>
      <t>DOSIS TERAPEUTICA PARA TIROTOXICOSIS  O NODULO CALIENTE , 30 mCi</t>
    </r>
  </si>
  <si>
    <t>88.26.14/B1</t>
  </si>
  <si>
    <r>
      <rPr>
        <b/>
        <sz val="12"/>
        <color theme="1"/>
        <rFont val="Arial"/>
        <family val="2"/>
      </rPr>
      <t xml:space="preserve">B1-    </t>
    </r>
    <r>
      <rPr>
        <sz val="12"/>
        <color theme="1"/>
        <rFont val="Arial"/>
        <family val="2"/>
      </rPr>
      <t>DOSIS TERAPEUTICA PARA CARCINOMA DE TIROIDES   100 mCi</t>
    </r>
  </si>
  <si>
    <t>88.26.14/B2</t>
  </si>
  <si>
    <r>
      <rPr>
        <b/>
        <sz val="12"/>
        <color theme="1"/>
        <rFont val="Arial"/>
        <family val="2"/>
      </rPr>
      <t xml:space="preserve">B2-    </t>
    </r>
    <r>
      <rPr>
        <sz val="12"/>
        <color theme="1"/>
        <rFont val="Arial"/>
        <family val="2"/>
      </rPr>
      <t>DOSIS TERAPEUTICA PARA CARCINOMA DE TIROIDES  150 mCi</t>
    </r>
  </si>
  <si>
    <t>88.26.14/B3</t>
  </si>
  <si>
    <r>
      <rPr>
        <b/>
        <sz val="12"/>
        <color theme="1"/>
        <rFont val="Arial"/>
        <family val="2"/>
      </rPr>
      <t xml:space="preserve">B3-    </t>
    </r>
    <r>
      <rPr>
        <sz val="12"/>
        <color theme="1"/>
        <rFont val="Arial"/>
        <family val="2"/>
      </rPr>
      <t>DOSIS TERAPEUTICA PARA CARCINOMA DE TIROIDES 200 mCi</t>
    </r>
  </si>
  <si>
    <t>88.26.15/A1</t>
  </si>
  <si>
    <t>PET CON FLUORDESOXIGLUCOSA</t>
  </si>
  <si>
    <t>88.26.15/A2</t>
  </si>
  <si>
    <t>PET CON FLUORDESOXIGLUCOSA (CABA)</t>
  </si>
  <si>
    <t>88.26.15/B1</t>
  </si>
  <si>
    <t>PET CON FLUORCOLINA</t>
  </si>
  <si>
    <t>88.26.15/B2</t>
  </si>
  <si>
    <t>PET CON FLUORCOLINA (CABA)</t>
  </si>
  <si>
    <t>88.26.15/C1</t>
  </si>
  <si>
    <t>PET CON FLUOROTIMIDINA</t>
  </si>
  <si>
    <t>88.26.15/C2</t>
  </si>
  <si>
    <t>PET CON FLUOROTIMIDINA (CABA)</t>
  </si>
  <si>
    <t>88.26.15/D1</t>
  </si>
  <si>
    <t>PET CON FLUORDOPA</t>
  </si>
  <si>
    <t>88.26.15/D2</t>
  </si>
  <si>
    <t>PET CON FLUORDOPA (CABA)</t>
  </si>
  <si>
    <t>88.26.15/E1</t>
  </si>
  <si>
    <t>PET CON PSMA</t>
  </si>
  <si>
    <t>88.26.15/E2</t>
  </si>
  <si>
    <t>PET CON PSMA (CABA)</t>
  </si>
  <si>
    <t>88.26.15/F1</t>
  </si>
  <si>
    <t>PET CON GA68-DOTA</t>
  </si>
  <si>
    <t>88.26.15/F2</t>
  </si>
  <si>
    <t>PET CON GA68-DOTA (CABA)</t>
  </si>
  <si>
    <t>15.01.01</t>
  </si>
  <si>
    <t>15.01.02</t>
  </si>
  <si>
    <t>ESTUDIO MACRO/MICRO PIEZA OPER</t>
  </si>
  <si>
    <t>15.01.03</t>
  </si>
  <si>
    <t>ESTUDIO MACRO/MICRO PIEZA ONCO</t>
  </si>
  <si>
    <t>15.01.04</t>
  </si>
  <si>
    <t>15.01.05</t>
  </si>
  <si>
    <t>ESTUDIO BIOPSICO SERIADO</t>
  </si>
  <si>
    <t>15.01.06</t>
  </si>
  <si>
    <t>15.01.08</t>
  </si>
  <si>
    <t>NECROPSIA NEONATO O LACTANTE</t>
  </si>
  <si>
    <t>15.01.09</t>
  </si>
  <si>
    <t>NECROPSIA DEL JOVEN O ADULTO</t>
  </si>
  <si>
    <t>15.01.10</t>
  </si>
  <si>
    <t>15.01.11</t>
  </si>
  <si>
    <t>HONORARIOS</t>
  </si>
  <si>
    <t>CODIGO</t>
  </si>
  <si>
    <t>CODIGO Y NOMBRE DE LA PRACTICA</t>
  </si>
  <si>
    <t>GALENOS</t>
  </si>
  <si>
    <t>BASICO</t>
  </si>
  <si>
    <t>CAT B</t>
  </si>
  <si>
    <t>CAT C</t>
  </si>
  <si>
    <t>CANT.</t>
  </si>
  <si>
    <t xml:space="preserve">TIPO DE GASTO </t>
  </si>
  <si>
    <t>VALOR</t>
  </si>
  <si>
    <t>AMBULATORIO</t>
  </si>
  <si>
    <t>NOMENCLADOR NACIONAL DE PRESTACIONES MEDICAS Y SANATORIALES</t>
  </si>
  <si>
    <t>MES DEL ULTIMO AUMENTO</t>
  </si>
  <si>
    <t>VALOR GALENO QUIRURGICO (Practicas especiales según Anexo II de la resol 2571/15)</t>
  </si>
  <si>
    <t>FACTOR DE CORRECCCION</t>
  </si>
  <si>
    <t>VALOR GALENO QUIRURGICO</t>
  </si>
  <si>
    <t>de 0 hasta 5</t>
  </si>
  <si>
    <t>VALOR GALENO PRACTICA RADIOLOGICO COD 34 ecg y at rn</t>
  </si>
  <si>
    <t>mas 5 hasta 10</t>
  </si>
  <si>
    <t xml:space="preserve">VALOR GALENO PRACTICA </t>
  </si>
  <si>
    <t>mas 10 hasta 15</t>
  </si>
  <si>
    <t>VALOR GALENO PRACTICA para  ANATOMIA PATOLOGICA</t>
  </si>
  <si>
    <t>mas 15 hasta 20</t>
  </si>
  <si>
    <t>UNIDAD  "A" - GASTO QUIRURGICO</t>
  </si>
  <si>
    <t>mas de 20</t>
  </si>
  <si>
    <t>UNIDAD  "B" - GASTO QUIRURGICO</t>
  </si>
  <si>
    <t>UNIDAD  "C" - OTROS GASTOS</t>
  </si>
  <si>
    <t>GALENOS PRACTICAS QUIRURGICAS</t>
  </si>
  <si>
    <t>UNIDAD  "C" - OTROS GASTOS ecg</t>
  </si>
  <si>
    <t>UNIDAD  "D" - GASTO RADIOLOGICO COD 18</t>
  </si>
  <si>
    <t>de 0 hasta 50</t>
  </si>
  <si>
    <t>UNIDAD  "D" - GASTO RADIOLOGICO COD 34</t>
  </si>
  <si>
    <t>mas 50 hasta 100</t>
  </si>
  <si>
    <t>UNIDAD  "N" - GASTO BIOQUIMICO</t>
  </si>
  <si>
    <t>mas 100 hasta 200</t>
  </si>
  <si>
    <t>UNIDAD  "N" - GASTO BIOQUIMICO para ANATOMIA PATOLOGICA</t>
  </si>
  <si>
    <t>mas 200 hasta 300</t>
  </si>
  <si>
    <t>Galeno Practica cod 400101</t>
  </si>
  <si>
    <t>mas de 300</t>
  </si>
  <si>
    <t>CATEGORIAS</t>
  </si>
  <si>
    <t>CATEGORIA B</t>
  </si>
  <si>
    <t>VALOR GALENO PRACTICA 2309.10.2405.06.07</t>
  </si>
  <si>
    <t>CATEGORIA C</t>
  </si>
  <si>
    <t>UDA</t>
  </si>
  <si>
    <t>INTERCONSULTA ESPEC.EN INTERNA CAT C</t>
  </si>
  <si>
    <t>42.03.03</t>
  </si>
  <si>
    <t>420303</t>
  </si>
  <si>
    <t>INTERCONSULTA ESPEC.EN INTERNA CAT B</t>
  </si>
  <si>
    <t>INTERCONSULTA ESPEC.EN INTERNA CAT A</t>
  </si>
  <si>
    <t>ATENCION MEDICA INTERN.CLINICA CAT C</t>
  </si>
  <si>
    <t>42.03.01</t>
  </si>
  <si>
    <t>420301</t>
  </si>
  <si>
    <t>ATENCION MEDICA INTERN.CLINICA CAT B</t>
  </si>
  <si>
    <t>ATENCION MEDICA INTERN.CLINICA CAT A</t>
  </si>
  <si>
    <t>CONSULTA MEDICA  CAT C</t>
  </si>
  <si>
    <t>42.01.03</t>
  </si>
  <si>
    <t>420101</t>
  </si>
  <si>
    <t>CONSULTA MEDICA CAT B</t>
  </si>
  <si>
    <t>42.01.01</t>
  </si>
  <si>
    <t>CONSULTA MEDICA CAT A</t>
  </si>
  <si>
    <t>G</t>
  </si>
  <si>
    <t>CUIDADO ESPECIAL P/CADA 24 Hs</t>
  </si>
  <si>
    <t>41.01.01</t>
  </si>
  <si>
    <t>410101</t>
  </si>
  <si>
    <t>C</t>
  </si>
  <si>
    <t>DETERMINACION CONSUMO O2 M.IND</t>
  </si>
  <si>
    <t>40.01.04</t>
  </si>
  <si>
    <t>400104</t>
  </si>
  <si>
    <t>CONTROL PRESIONxCATETERIS.DetS</t>
  </si>
  <si>
    <t>40.01.03</t>
  </si>
  <si>
    <t>400103</t>
  </si>
  <si>
    <t>CONTROL PRESIONxCATETERIS</t>
  </si>
  <si>
    <t>40.01.02</t>
  </si>
  <si>
    <t>400102</t>
  </si>
  <si>
    <t>especialista</t>
  </si>
  <si>
    <t>TERAPIA INTENSIVA P/CADA 24 Hs adicional guardia</t>
  </si>
  <si>
    <t>400106</t>
  </si>
  <si>
    <t>sin esp</t>
  </si>
  <si>
    <t>400105</t>
  </si>
  <si>
    <t xml:space="preserve">CAT  C </t>
  </si>
  <si>
    <t>TERAPIA INTENSIVA P/CADA 24 Hs coordinador</t>
  </si>
  <si>
    <t>40.01.01</t>
  </si>
  <si>
    <t>400101</t>
  </si>
  <si>
    <t>TOTAL  TERAPIA INTENSIVA P/CADA 24 Hs</t>
  </si>
  <si>
    <t>PANCREAT.AGUDA-HEMORRAG.DIGEST.</t>
  </si>
  <si>
    <t>37.01.06</t>
  </si>
  <si>
    <t>370106</t>
  </si>
  <si>
    <t>ENVENENAMIENTOS AGUDOS GRAVES</t>
  </si>
  <si>
    <t>37.01.05</t>
  </si>
  <si>
    <t>370105</t>
  </si>
  <si>
    <t>SINDROME PSIQUIAT.AGUDO GRAVE</t>
  </si>
  <si>
    <t>37.01.04</t>
  </si>
  <si>
    <t>370104</t>
  </si>
  <si>
    <t>INSUF.SUPRARRENAL AGUDA</t>
  </si>
  <si>
    <t>37.01.03</t>
  </si>
  <si>
    <t>370103</t>
  </si>
  <si>
    <t>INSUF.CIRCUL.AGUDA GRAVE</t>
  </si>
  <si>
    <t>37.01.02</t>
  </si>
  <si>
    <t>370102</t>
  </si>
  <si>
    <t>INSUF.RESPIR.AGUDA GRAVE</t>
  </si>
  <si>
    <t>37.01.01</t>
  </si>
  <si>
    <t>370101</t>
  </si>
  <si>
    <t>URETROSCOPIA</t>
  </si>
  <si>
    <t>36.01.07</t>
  </si>
  <si>
    <t>360107</t>
  </si>
  <si>
    <t>I/C</t>
  </si>
  <si>
    <t>DILATACION URETRAL</t>
  </si>
  <si>
    <t>36.01.06</t>
  </si>
  <si>
    <t>360106</t>
  </si>
  <si>
    <t>CISTOTONOMANOMETRIA</t>
  </si>
  <si>
    <t>36.01.05</t>
  </si>
  <si>
    <t>360105</t>
  </si>
  <si>
    <t>SONDAJE VESICAL PARA CISTOGRAF</t>
  </si>
  <si>
    <t>36.01.04</t>
  </si>
  <si>
    <t>360104</t>
  </si>
  <si>
    <t>SONDAJE VESICAL</t>
  </si>
  <si>
    <t>36.01.03</t>
  </si>
  <si>
    <t>360103</t>
  </si>
  <si>
    <t>CISTOFIBROSCOPIA</t>
  </si>
  <si>
    <t>36.01.02</t>
  </si>
  <si>
    <t>360102</t>
  </si>
  <si>
    <t>CITOSCOPIA C/INSTRUMENT.RIGIDO</t>
  </si>
  <si>
    <t>36.01.01</t>
  </si>
  <si>
    <t>360101</t>
  </si>
  <si>
    <t>D</t>
  </si>
  <si>
    <t>RADIOGRAFIA DOMICILIO R.UR.SIG</t>
  </si>
  <si>
    <t>34.09.09</t>
  </si>
  <si>
    <t>340909</t>
  </si>
  <si>
    <t>RADIOGRAFIA DOMICILIO R.UR.1aE</t>
  </si>
  <si>
    <t>34.09.08</t>
  </si>
  <si>
    <t>340908</t>
  </si>
  <si>
    <t>RADIOSCOPIA QUIROFANO AMPL/TV</t>
  </si>
  <si>
    <t>34.09.07</t>
  </si>
  <si>
    <t>340907</t>
  </si>
  <si>
    <t>RADIOGRAFIA QUIROF/HABITAC.SIG</t>
  </si>
  <si>
    <t>34.09.06</t>
  </si>
  <si>
    <t>340906</t>
  </si>
  <si>
    <t>RADIOGRAFIA</t>
  </si>
  <si>
    <t>34.09.05</t>
  </si>
  <si>
    <t>340905</t>
  </si>
  <si>
    <t>DACRIOCISTOGRAFIA</t>
  </si>
  <si>
    <t>34.09.04</t>
  </si>
  <si>
    <t>340904</t>
  </si>
  <si>
    <t>FISTULOGRAFIA</t>
  </si>
  <si>
    <t>34.09.03</t>
  </si>
  <si>
    <t>340903</t>
  </si>
  <si>
    <t>TOMOGRAFIA HIPOCICLOIDAL</t>
  </si>
  <si>
    <t>34.09.02</t>
  </si>
  <si>
    <t>340902</t>
  </si>
  <si>
    <t>TOMOGRAFIA LINEAL</t>
  </si>
  <si>
    <t>34.09.01</t>
  </si>
  <si>
    <t>340901</t>
  </si>
  <si>
    <t>Rx DEL EMBARAZO</t>
  </si>
  <si>
    <t>34.06.08</t>
  </si>
  <si>
    <t>340608</t>
  </si>
  <si>
    <t>PELVIMETRIA RADIOLOGICA</t>
  </si>
  <si>
    <t>34.06.07</t>
  </si>
  <si>
    <t>340607</t>
  </si>
  <si>
    <t>GINECOGRAFIA</t>
  </si>
  <si>
    <t>34.06.06</t>
  </si>
  <si>
    <t>340606</t>
  </si>
  <si>
    <t>PELVINEUMOGRAFIA</t>
  </si>
  <si>
    <t>34.06.05</t>
  </si>
  <si>
    <t>340605</t>
  </si>
  <si>
    <t>HISTEROSALPINGOGRAFIA</t>
  </si>
  <si>
    <t>34.06.04</t>
  </si>
  <si>
    <t>340604</t>
  </si>
  <si>
    <t>GALACTOGRAFIA</t>
  </si>
  <si>
    <t>34.06.03</t>
  </si>
  <si>
    <t>340603</t>
  </si>
  <si>
    <t>MAMOGRAFIA PROYECCION AXILAR</t>
  </si>
  <si>
    <t>34.06.02</t>
  </si>
  <si>
    <t>340602</t>
  </si>
  <si>
    <t>MAMOGRAFIA(SENOGRAFIA)CR.PO.PE</t>
  </si>
  <si>
    <t>34.06.01</t>
  </si>
  <si>
    <t>340601</t>
  </si>
  <si>
    <t>CISTOURETROGRAFIA POR INCONTIN</t>
  </si>
  <si>
    <t>34.05.08</t>
  </si>
  <si>
    <t>340508</t>
  </si>
  <si>
    <t>CISTOURETROGRAFIA MICCIONAL</t>
  </si>
  <si>
    <t>34.05.07</t>
  </si>
  <si>
    <t>340507</t>
  </si>
  <si>
    <t>PIELOGRAFIA ASCENDENTE</t>
  </si>
  <si>
    <t>34.05.06</t>
  </si>
  <si>
    <t>340506</t>
  </si>
  <si>
    <t>34.05.05</t>
  </si>
  <si>
    <t>340505</t>
  </si>
  <si>
    <t>UROGRAMA MINUTADO O POR GOTEO</t>
  </si>
  <si>
    <t>34.05.04</t>
  </si>
  <si>
    <t>340504</t>
  </si>
  <si>
    <t>UROGRAMA EXCRETOR C/EST.VEJIGA</t>
  </si>
  <si>
    <t>34.05.03</t>
  </si>
  <si>
    <t>340503</t>
  </si>
  <si>
    <t>UROGRAMA EXCRETOR SIMPLE</t>
  </si>
  <si>
    <t>34.05.02</t>
  </si>
  <si>
    <t>340502</t>
  </si>
  <si>
    <t>Rx SIMPLE DE ARBOL URINARIO</t>
  </si>
  <si>
    <t>34.05.01</t>
  </si>
  <si>
    <t>340501</t>
  </si>
  <si>
    <t>Rx SIMPLE DE ABDOMEN EXP. SUBSIGUIENTE</t>
  </si>
  <si>
    <t>34.04.22</t>
  </si>
  <si>
    <t>340422</t>
  </si>
  <si>
    <t>Rx SIMPLE DE ABDOMEN</t>
  </si>
  <si>
    <t>34.04.21</t>
  </si>
  <si>
    <t>340421</t>
  </si>
  <si>
    <t>NEUMOPERITONEOGRAFIA</t>
  </si>
  <si>
    <t>34.04.20</t>
  </si>
  <si>
    <t>340420</t>
  </si>
  <si>
    <t>COLANGIOGRAFIA RETROGRADA</t>
  </si>
  <si>
    <t>34.04.19</t>
  </si>
  <si>
    <t>340419</t>
  </si>
  <si>
    <t>FISTULOCOLANGIOGRAFIA POST-OP.</t>
  </si>
  <si>
    <t>34.04.18</t>
  </si>
  <si>
    <t>340418</t>
  </si>
  <si>
    <t>COLANGIOGRAFIA OPERATORIA</t>
  </si>
  <si>
    <t>34.04.17</t>
  </si>
  <si>
    <t>340417</t>
  </si>
  <si>
    <t>34.04.16</t>
  </si>
  <si>
    <t>340416</t>
  </si>
  <si>
    <t>COLANGIOGRAFIA ENDOVENOSA</t>
  </si>
  <si>
    <t>34.04.15</t>
  </si>
  <si>
    <t>340415</t>
  </si>
  <si>
    <t>COLECISTOGRAFIA ENDOVENOSA</t>
  </si>
  <si>
    <t>34.04.14</t>
  </si>
  <si>
    <t>340414</t>
  </si>
  <si>
    <t>COLECISTOGRAFIA ORAL</t>
  </si>
  <si>
    <t>34.04.13</t>
  </si>
  <si>
    <t>340413</t>
  </si>
  <si>
    <t>monto fijo (*)</t>
  </si>
  <si>
    <t>COLONxENEMA</t>
  </si>
  <si>
    <t>340412</t>
  </si>
  <si>
    <t>34.04.11</t>
  </si>
  <si>
    <t>340411</t>
  </si>
  <si>
    <t>COLONxENEMAyEVACUADO(5 PLACAS)</t>
  </si>
  <si>
    <t>34.04.10</t>
  </si>
  <si>
    <t>340410</t>
  </si>
  <si>
    <t>COLONxENEMAyEVACUADO(3 PLACAS)</t>
  </si>
  <si>
    <t>340409</t>
  </si>
  <si>
    <t>E.SERIADO ILEOCECOAPENDICULAR</t>
  </si>
  <si>
    <t>34.04.08</t>
  </si>
  <si>
    <t>340408</t>
  </si>
  <si>
    <t>TRANSITO INTEST.DELGADO/COLON</t>
  </si>
  <si>
    <t>340407</t>
  </si>
  <si>
    <t>DUODENOGRAFIA HIPOTONICA</t>
  </si>
  <si>
    <t>34.04.06</t>
  </si>
  <si>
    <t>340406</t>
  </si>
  <si>
    <t>E.SERIADO ESOFAGOGASTRODUODENA</t>
  </si>
  <si>
    <t>34.04.05</t>
  </si>
  <si>
    <t>340405</t>
  </si>
  <si>
    <t>ESTOMAGO/DUODENO</t>
  </si>
  <si>
    <t>340404</t>
  </si>
  <si>
    <t>ESTOMAGO/DUODENO.ESTUD.SERIADO</t>
  </si>
  <si>
    <t>34.04.03</t>
  </si>
  <si>
    <t>340403</t>
  </si>
  <si>
    <t>ESOFAGO.ESTUDIO RADIOL.SERIADO</t>
  </si>
  <si>
    <t>34.04.02</t>
  </si>
  <si>
    <t>340402</t>
  </si>
  <si>
    <t>SIALOGRAFIA</t>
  </si>
  <si>
    <t>34.04.01</t>
  </si>
  <si>
    <t>340401</t>
  </si>
  <si>
    <t>NEUMOMEDIASTINO</t>
  </si>
  <si>
    <t>34.03.04</t>
  </si>
  <si>
    <t>340304</t>
  </si>
  <si>
    <t>BRONCOGRAFIA</t>
  </si>
  <si>
    <t>34.03.03</t>
  </si>
  <si>
    <t>340303</t>
  </si>
  <si>
    <t>TELERADIOGRAFIA DE TORAX EXP. SUBSIGUIENTE</t>
  </si>
  <si>
    <t>34.03.02</t>
  </si>
  <si>
    <t>340302</t>
  </si>
  <si>
    <t>TELERADIOGRAFIA DE TORAX</t>
  </si>
  <si>
    <t>34.03.01</t>
  </si>
  <si>
    <t>340301</t>
  </si>
  <si>
    <t>Rx DENTAL SERIADA(7-14 PLACAS)</t>
  </si>
  <si>
    <t>34.02.21</t>
  </si>
  <si>
    <t>340221</t>
  </si>
  <si>
    <t>Rx DENTAL SEMISERIADA(HASTA 7)</t>
  </si>
  <si>
    <t>34.02.20</t>
  </si>
  <si>
    <t>340220</t>
  </si>
  <si>
    <t>Rx DENTAL UNA PLACA(OCLUSAL)</t>
  </si>
  <si>
    <t>34.02.19</t>
  </si>
  <si>
    <t>340219</t>
  </si>
  <si>
    <t>Rx DENTAL UNA PLACA(APICAL)</t>
  </si>
  <si>
    <t>34.02.18</t>
  </si>
  <si>
    <t>340218</t>
  </si>
  <si>
    <t>ARTROGRAFIA EXP. SUBSIGUIENTE</t>
  </si>
  <si>
    <t>34.02.17</t>
  </si>
  <si>
    <t>340217</t>
  </si>
  <si>
    <t>ARTROGRAFIA</t>
  </si>
  <si>
    <t>34.02.16</t>
  </si>
  <si>
    <t>340216</t>
  </si>
  <si>
    <t>Rx AMPLIADA O MACRORADIOGRAFIA</t>
  </si>
  <si>
    <t>34.02.15</t>
  </si>
  <si>
    <t>340215</t>
  </si>
  <si>
    <t>MEDICION COMPARATIVA MIEMB.INF</t>
  </si>
  <si>
    <t>34.02.14</t>
  </si>
  <si>
    <t>340214</t>
  </si>
  <si>
    <t>Rx CODO</t>
  </si>
  <si>
    <t>34.02.13</t>
  </si>
  <si>
    <t>340213</t>
  </si>
  <si>
    <t>Rx HOMBRO EXP. SUBSIGUIENTE</t>
  </si>
  <si>
    <t>34.02.12</t>
  </si>
  <si>
    <t>340212</t>
  </si>
  <si>
    <t>Rx HOMBRO</t>
  </si>
  <si>
    <t>34.02.11</t>
  </si>
  <si>
    <t>340211</t>
  </si>
  <si>
    <t>RADIOGRAFIA DE RAQUIS EXP. SUBSIGUIENTE</t>
  </si>
  <si>
    <t>34.02.10</t>
  </si>
  <si>
    <t>340210</t>
  </si>
  <si>
    <t>RADIOGRAFIA DE RAQUIS</t>
  </si>
  <si>
    <t>34.02.09</t>
  </si>
  <si>
    <t>340209</t>
  </si>
  <si>
    <t>TELERRADIOGRAFIA CRANEO EXP. SUBSIGUIENTE</t>
  </si>
  <si>
    <t>34.02.08</t>
  </si>
  <si>
    <t>340208</t>
  </si>
  <si>
    <t>TELERRADIOGRAFIA CRANEO</t>
  </si>
  <si>
    <t>34.02.07</t>
  </si>
  <si>
    <t>340207</t>
  </si>
  <si>
    <t>ORTOPANTOMOGRAFIA CRANEO EXP. SUBSIGUIENTE</t>
  </si>
  <si>
    <t>34.02.06</t>
  </si>
  <si>
    <t>340206</t>
  </si>
  <si>
    <t>ORTOPANTOMOGRAFIA CRANEO</t>
  </si>
  <si>
    <t>34.02.05</t>
  </si>
  <si>
    <t>340205</t>
  </si>
  <si>
    <t>Rx ARTICULACION TEMPOROMAXILAR</t>
  </si>
  <si>
    <t>34.02.04</t>
  </si>
  <si>
    <t>340204</t>
  </si>
  <si>
    <t>Rx HUESO TEMPORAL/AGUJ.OPTICOS</t>
  </si>
  <si>
    <t>34.02.03</t>
  </si>
  <si>
    <t>340203</t>
  </si>
  <si>
    <t>Rx CRANEO EXP. SUBSIGUIENTE</t>
  </si>
  <si>
    <t>34.02.02</t>
  </si>
  <si>
    <t>340202</t>
  </si>
  <si>
    <t>Rx CRANEO SENOS CAVUM</t>
  </si>
  <si>
    <t>34.02.01</t>
  </si>
  <si>
    <t>340201</t>
  </si>
  <si>
    <t>RADIOSCOPIA CIRCUITO CERRAD.TV</t>
  </si>
  <si>
    <t>34.01.03</t>
  </si>
  <si>
    <t>340103</t>
  </si>
  <si>
    <t>RADIOSCOPIA C/INTENSIFICADOR</t>
  </si>
  <si>
    <t>34.01.02</t>
  </si>
  <si>
    <t>340102</t>
  </si>
  <si>
    <t>RADIOSCOPIA SIMPLE</t>
  </si>
  <si>
    <t>34.01.01</t>
  </si>
  <si>
    <t>340101</t>
  </si>
  <si>
    <t>PRUEBAS PROYECTIVAS</t>
  </si>
  <si>
    <t>33.01.12</t>
  </si>
  <si>
    <t>330112</t>
  </si>
  <si>
    <t>PRUEBAS PSICOMETRICAS</t>
  </si>
  <si>
    <t>33.01.11</t>
  </si>
  <si>
    <t>330111</t>
  </si>
  <si>
    <t>REFLEJOS CONDICIONADOS</t>
  </si>
  <si>
    <t>33.01.10</t>
  </si>
  <si>
    <t>330110</t>
  </si>
  <si>
    <t>SUEÑO PROLONGADO</t>
  </si>
  <si>
    <t>33.01.09</t>
  </si>
  <si>
    <t>330109</t>
  </si>
  <si>
    <t>GOTEO CON PSICOFARMACOS</t>
  </si>
  <si>
    <t>33.01.07</t>
  </si>
  <si>
    <t>330107</t>
  </si>
  <si>
    <t>PSICOTERAPIA DE PAREJA O FAMIL</t>
  </si>
  <si>
    <t>33.01.03</t>
  </si>
  <si>
    <t>330103</t>
  </si>
  <si>
    <t>PSICOTERAPIAS GRUPALES O COLEC</t>
  </si>
  <si>
    <t>33.01.02</t>
  </si>
  <si>
    <t>330102</t>
  </si>
  <si>
    <t>PSICOTERAPIAS INDIVIDUALES</t>
  </si>
  <si>
    <t>33.01.01</t>
  </si>
  <si>
    <t>330101</t>
  </si>
  <si>
    <t>TOTAL ATENCION RN EN INTERNACION  PRIMERAS 48 HS</t>
  </si>
  <si>
    <t>32.01.04</t>
  </si>
  <si>
    <t>320104</t>
  </si>
  <si>
    <t>ATENCION RN EN INTERNACION  PRIMERAS 48 HS</t>
  </si>
  <si>
    <t>32.01.05</t>
  </si>
  <si>
    <t>320105</t>
  </si>
  <si>
    <t>F</t>
  </si>
  <si>
    <t>ATENCION R.N.EN SALA DE PARTOS</t>
  </si>
  <si>
    <t>OTOMICROSCOPIA</t>
  </si>
  <si>
    <t>31.01.22</t>
  </si>
  <si>
    <t>310122</t>
  </si>
  <si>
    <t>INYEC.SUST.OPACA/BRONCOGRAFIA</t>
  </si>
  <si>
    <t>31.01.21</t>
  </si>
  <si>
    <t>310121</t>
  </si>
  <si>
    <t>EXTRACCION CALCULO SALIVAL</t>
  </si>
  <si>
    <t>31.01.20</t>
  </si>
  <si>
    <t>310120</t>
  </si>
  <si>
    <t>31.01.19</t>
  </si>
  <si>
    <t>LARINGOSCOPIA DIRECTA</t>
  </si>
  <si>
    <t>31.01.18</t>
  </si>
  <si>
    <t>310118</t>
  </si>
  <si>
    <t>LARINGOSCOPIA INDIRECTA</t>
  </si>
  <si>
    <t>31.01.17</t>
  </si>
  <si>
    <t>310117</t>
  </si>
  <si>
    <t>LAVAJE SENO PARANASAL</t>
  </si>
  <si>
    <t>31.01.16</t>
  </si>
  <si>
    <t>310116</t>
  </si>
  <si>
    <t>CAUTERIZACION DE NARIZ</t>
  </si>
  <si>
    <t>31.01.15</t>
  </si>
  <si>
    <t>310115</t>
  </si>
  <si>
    <t>EXTRAC.CUERPO EXTRAÑO DE NARIZ</t>
  </si>
  <si>
    <t>31.01.14</t>
  </si>
  <si>
    <t>310114</t>
  </si>
  <si>
    <t>TAPONAMIENTO NASAL ANTEROPOSTE</t>
  </si>
  <si>
    <t>31.01.13</t>
  </si>
  <si>
    <t>310113</t>
  </si>
  <si>
    <t>TAPONAMIENTO NASAL ANTERIOR</t>
  </si>
  <si>
    <t>31.01.12</t>
  </si>
  <si>
    <t>310112</t>
  </si>
  <si>
    <t>EXTR.CUERPO EXTRAÑO EN OIDO</t>
  </si>
  <si>
    <t>31.01.11</t>
  </si>
  <si>
    <t>310111</t>
  </si>
  <si>
    <t>EXAMEN FUNCIONAL DE NARIZ</t>
  </si>
  <si>
    <t>31.01.10</t>
  </si>
  <si>
    <t>310110</t>
  </si>
  <si>
    <t>IMPEDANCIOMETRIA</t>
  </si>
  <si>
    <t>31.01.09</t>
  </si>
  <si>
    <t>310109</t>
  </si>
  <si>
    <t>INSUFLACION TROMPAS EUSTAQUIO</t>
  </si>
  <si>
    <t>31.01.08</t>
  </si>
  <si>
    <t>310108</t>
  </si>
  <si>
    <t>TECNICA DE PROESTZ</t>
  </si>
  <si>
    <t>31.01.07</t>
  </si>
  <si>
    <t>310107</t>
  </si>
  <si>
    <t>SELECCION OTOAMPLIFONOS</t>
  </si>
  <si>
    <t>31.01.05</t>
  </si>
  <si>
    <t>310105</t>
  </si>
  <si>
    <t>PRUEBAS SUPRALIMINARES</t>
  </si>
  <si>
    <t>31.01.04</t>
  </si>
  <si>
    <t>310104</t>
  </si>
  <si>
    <t>LOGOAUDIOMETRIA</t>
  </si>
  <si>
    <t>31.01.03</t>
  </si>
  <si>
    <t>310103</t>
  </si>
  <si>
    <t>AUDIOMETRIA</t>
  </si>
  <si>
    <t>31.01.02</t>
  </si>
  <si>
    <t>310102</t>
  </si>
  <si>
    <t>EXAMEN FUNCIONAL LABERINTICO</t>
  </si>
  <si>
    <t>31.01.01</t>
  </si>
  <si>
    <t>310101</t>
  </si>
  <si>
    <t>EXOFTALMOLOGIA se autoriza como consulta</t>
  </si>
  <si>
    <t>30.01.22</t>
  </si>
  <si>
    <t>300122</t>
  </si>
  <si>
    <t>CATETERIZACION C.LACRIMONASAL</t>
  </si>
  <si>
    <t>30.01.21</t>
  </si>
  <si>
    <t>300121</t>
  </si>
  <si>
    <t>ESTUDIO FIJACION EN ESTRABISMO</t>
  </si>
  <si>
    <t>30.01.20</t>
  </si>
  <si>
    <t>300120</t>
  </si>
  <si>
    <t>OFTALMOSCOPIA INDIRECTA</t>
  </si>
  <si>
    <t>30.01.19</t>
  </si>
  <si>
    <t>300119</t>
  </si>
  <si>
    <t>DILATACION CONDUCTO LACRIMONAS</t>
  </si>
  <si>
    <t>30.01.18</t>
  </si>
  <si>
    <t>300118</t>
  </si>
  <si>
    <t>DEPILACION ELECTRICA</t>
  </si>
  <si>
    <t>30.01.17</t>
  </si>
  <si>
    <t>300117</t>
  </si>
  <si>
    <t>EXTRAC.CUERPO EXTR.EN CORNEA</t>
  </si>
  <si>
    <t>30.01.16</t>
  </si>
  <si>
    <t>300116</t>
  </si>
  <si>
    <t>EXTRAC.CUERPO EXTR.CONJUNTIVAL</t>
  </si>
  <si>
    <t>30.01.15</t>
  </si>
  <si>
    <t>300115</t>
  </si>
  <si>
    <t>EXOFTALMOMETRIA</t>
  </si>
  <si>
    <t>30.01.14</t>
  </si>
  <si>
    <t>300114</t>
  </si>
  <si>
    <t>RETINOFLUORESCEINOGRAFIA</t>
  </si>
  <si>
    <t>30.01.13</t>
  </si>
  <si>
    <t>300113</t>
  </si>
  <si>
    <t>RETINOGRAFIA BILATERAL</t>
  </si>
  <si>
    <t>30.01.12</t>
  </si>
  <si>
    <t>300112</t>
  </si>
  <si>
    <t>RETINOGRAFIA UNILATERAL</t>
  </si>
  <si>
    <t>30.01.11</t>
  </si>
  <si>
    <t>300111</t>
  </si>
  <si>
    <t>TONOGRAFIA</t>
  </si>
  <si>
    <t>30.01.10</t>
  </si>
  <si>
    <t>300110</t>
  </si>
  <si>
    <t>CURVA TENSIONAL OCULAR</t>
  </si>
  <si>
    <t>30.01.09</t>
  </si>
  <si>
    <t>300109</t>
  </si>
  <si>
    <t>GONIOSCOPIA</t>
  </si>
  <si>
    <t>30.01.08</t>
  </si>
  <si>
    <t>300108</t>
  </si>
  <si>
    <t>EJERCICIOS ORTOPTICOS</t>
  </si>
  <si>
    <t>30.01.07</t>
  </si>
  <si>
    <t>300107</t>
  </si>
  <si>
    <t>TONOMETRIA EN NIÑOS C/ANEST.GE</t>
  </si>
  <si>
    <t>30.01.06</t>
  </si>
  <si>
    <t>300106</t>
  </si>
  <si>
    <t>TONOMETRIA</t>
  </si>
  <si>
    <t>30.01.05</t>
  </si>
  <si>
    <t>300105</t>
  </si>
  <si>
    <t>FONDO DE OJO</t>
  </si>
  <si>
    <t>30.01.04</t>
  </si>
  <si>
    <t>300104</t>
  </si>
  <si>
    <t>CAMPO VISUAL</t>
  </si>
  <si>
    <t>30.01.02</t>
  </si>
  <si>
    <t>300102</t>
  </si>
  <si>
    <t>OFTALMODINAMOMETRIA</t>
  </si>
  <si>
    <t>30.01.01</t>
  </si>
  <si>
    <t>300101</t>
  </si>
  <si>
    <t>REOGRAFIA CEREBRAL</t>
  </si>
  <si>
    <t>29.01.10</t>
  </si>
  <si>
    <t>290110</t>
  </si>
  <si>
    <t>ELECTRODIAGNOSTICO</t>
  </si>
  <si>
    <t>29.01.09</t>
  </si>
  <si>
    <t>290109</t>
  </si>
  <si>
    <t>CRONAXIMETRIA</t>
  </si>
  <si>
    <t>29.01.08</t>
  </si>
  <si>
    <t>290108</t>
  </si>
  <si>
    <t>REFLEXOGRAMA PATELAR/AQUILIANO</t>
  </si>
  <si>
    <t>29.01.07</t>
  </si>
  <si>
    <t>290107</t>
  </si>
  <si>
    <t>ELECTROMIOGRAFIA C/VELOC.CONDU SENSITIVA O MOTORA  (No se adiciona el 290104)</t>
  </si>
  <si>
    <t>29.01.06</t>
  </si>
  <si>
    <t>290106</t>
  </si>
  <si>
    <t>ELECTROMIOGRAFIA 4 MIEMBROS</t>
  </si>
  <si>
    <t>29.01.05</t>
  </si>
  <si>
    <t>290105</t>
  </si>
  <si>
    <t>ELECTROMIOGRAFIA MIEMB.SUP/INF/FACIAL/PERINEAL/ELEVADOR DEL ANO</t>
  </si>
  <si>
    <t>29.01.04</t>
  </si>
  <si>
    <t>290104</t>
  </si>
  <si>
    <t>NISTAGMOGRAFIA</t>
  </si>
  <si>
    <t>29.01.03</t>
  </si>
  <si>
    <t>290103</t>
  </si>
  <si>
    <t>ELECTROENCEFALOGRAFIA AC.COMPL</t>
  </si>
  <si>
    <t>29.01.02</t>
  </si>
  <si>
    <t>290102</t>
  </si>
  <si>
    <t>ELECTROENCEFALOGRAFIA AC.SIMPL</t>
  </si>
  <si>
    <t>29.01.01</t>
  </si>
  <si>
    <t>290101</t>
  </si>
  <si>
    <t>ANAL.GASES AIRE ESPIRADO/SANGR</t>
  </si>
  <si>
    <t>28.01.10</t>
  </si>
  <si>
    <t>280110</t>
  </si>
  <si>
    <t>ESTUDIO DE MECANICA PULMONAR</t>
  </si>
  <si>
    <t>28.01.09</t>
  </si>
  <si>
    <t>280109</t>
  </si>
  <si>
    <t>DETERMINACION VOLUMEN PULMONAR</t>
  </si>
  <si>
    <t>28.01.08</t>
  </si>
  <si>
    <t>280108</t>
  </si>
  <si>
    <t>CURVA DE FLUJO VOLUMEN</t>
  </si>
  <si>
    <t>28.01.07</t>
  </si>
  <si>
    <t>280107</t>
  </si>
  <si>
    <t>BRONCOFIBROSCOPIA</t>
  </si>
  <si>
    <t>28.01.06</t>
  </si>
  <si>
    <t>280106</t>
  </si>
  <si>
    <t>BRONCOSCOPIA C/INSTRUM.RIGIDO</t>
  </si>
  <si>
    <t>28.01.05</t>
  </si>
  <si>
    <t>280105</t>
  </si>
  <si>
    <t>TRAQUEOSCOPIA</t>
  </si>
  <si>
    <t>28.01.04</t>
  </si>
  <si>
    <t>280104</t>
  </si>
  <si>
    <t>BRONCOESPIROMETRIA</t>
  </si>
  <si>
    <t>28.01.03</t>
  </si>
  <si>
    <t>280103</t>
  </si>
  <si>
    <t>ESPIROMETRIA C/BRONCODILATADOR</t>
  </si>
  <si>
    <t>28.01.02</t>
  </si>
  <si>
    <t>280102</t>
  </si>
  <si>
    <t>ESPIROMETRIA</t>
  </si>
  <si>
    <t>28.01.01</t>
  </si>
  <si>
    <t>280101</t>
  </si>
  <si>
    <t>EMODIALISIS EN IR AGUDA</t>
  </si>
  <si>
    <t>27.01.01</t>
  </si>
  <si>
    <t>270101</t>
  </si>
  <si>
    <t>KINESIOTERAPIA/FISIATRIA</t>
  </si>
  <si>
    <t>25.01.06</t>
  </si>
  <si>
    <t>250106</t>
  </si>
  <si>
    <t>PILONES PARA AMPUTADOS</t>
  </si>
  <si>
    <t>25.01.05</t>
  </si>
  <si>
    <t>250105</t>
  </si>
  <si>
    <t>REHABILITACION DEL LENGUAJE</t>
  </si>
  <si>
    <t>25.01.04</t>
  </si>
  <si>
    <t>250104</t>
  </si>
  <si>
    <t>TERAPIA OCUPACIONAL</t>
  </si>
  <si>
    <t>25.01.03</t>
  </si>
  <si>
    <t>250103</t>
  </si>
  <si>
    <t>KINESIOTERAPIA O TERAPIA FISIC</t>
  </si>
  <si>
    <t>25.01.02</t>
  </si>
  <si>
    <t>250102</t>
  </si>
  <si>
    <t>AGENTES FISICOS O FISIOTERAPIA</t>
  </si>
  <si>
    <t>25.01.01</t>
  </si>
  <si>
    <t>250101</t>
  </si>
  <si>
    <t>Hbs Ac</t>
  </si>
  <si>
    <t>24.01.33</t>
  </si>
  <si>
    <t>240133</t>
  </si>
  <si>
    <t>N</t>
  </si>
  <si>
    <t>HCV no nom</t>
  </si>
  <si>
    <t>24.01.30</t>
  </si>
  <si>
    <t>240130</t>
  </si>
  <si>
    <t>ANTICUERP.ANTI VIH(GELAT)DADOR</t>
  </si>
  <si>
    <t>24.01.21</t>
  </si>
  <si>
    <t>240121</t>
  </si>
  <si>
    <t>ANTICUERP.ANTI VIH(ELISA)DADOR</t>
  </si>
  <si>
    <t>24.01.20</t>
  </si>
  <si>
    <t>240120</t>
  </si>
  <si>
    <t>ANTIGENO HEPATITIS B EN DADOR</t>
  </si>
  <si>
    <t>24.01.19</t>
  </si>
  <si>
    <t>240119</t>
  </si>
  <si>
    <t>CHAGAS HEMOAGLUTINACION</t>
  </si>
  <si>
    <t>24.01.18</t>
  </si>
  <si>
    <t>240118</t>
  </si>
  <si>
    <t>CHAGAS FIJAC.COMPLEMENTO</t>
  </si>
  <si>
    <t>24.01.17</t>
  </si>
  <si>
    <t>240117</t>
  </si>
  <si>
    <t>CHAGAS LATEX EN DADOR</t>
  </si>
  <si>
    <t>24.01.16</t>
  </si>
  <si>
    <t>240116</t>
  </si>
  <si>
    <t>HUDDLESSON EN DADOR</t>
  </si>
  <si>
    <t>24.01.15</t>
  </si>
  <si>
    <t>240115</t>
  </si>
  <si>
    <t>VDRL EN DADOR</t>
  </si>
  <si>
    <t>24.01.14</t>
  </si>
  <si>
    <t>240114</t>
  </si>
  <si>
    <t>TRANSFUSION CRIOPRECIPITADOS</t>
  </si>
  <si>
    <t>24.01.13</t>
  </si>
  <si>
    <t>240113</t>
  </si>
  <si>
    <t>TRANSFUSION INTRAAMNOTICA</t>
  </si>
  <si>
    <t>24.01.12</t>
  </si>
  <si>
    <t>240112</t>
  </si>
  <si>
    <t>SANGRIA POR RECOLECCION</t>
  </si>
  <si>
    <t>24.01.11</t>
  </si>
  <si>
    <t>240111</t>
  </si>
  <si>
    <t>TRANSFUSION FETAL INTRA-UTERO</t>
  </si>
  <si>
    <t>24.01.10</t>
  </si>
  <si>
    <t>240110</t>
  </si>
  <si>
    <t>EXANGUINEO-TRANSFUSION</t>
  </si>
  <si>
    <t>24.01.09</t>
  </si>
  <si>
    <t>240109</t>
  </si>
  <si>
    <t>24.01.08</t>
  </si>
  <si>
    <t>240108</t>
  </si>
  <si>
    <t>TRANSFUSION DE PLAQUETAS</t>
  </si>
  <si>
    <t>24.01.07</t>
  </si>
  <si>
    <t>240107</t>
  </si>
  <si>
    <t>TRANSFUSION SANGRE S/LEUCOCITO</t>
  </si>
  <si>
    <t>24.01.06</t>
  </si>
  <si>
    <t>240106</t>
  </si>
  <si>
    <t>PLASMAFERESIS O ERITROFERESIS</t>
  </si>
  <si>
    <t>24.01.05</t>
  </si>
  <si>
    <t>240105</t>
  </si>
  <si>
    <t>TRANSFUSION GLOB.ROJOS LAVADOS</t>
  </si>
  <si>
    <t>24.01.04</t>
  </si>
  <si>
    <t>240104</t>
  </si>
  <si>
    <t>TRANSFUSION HEMATIES SEDIMENTA</t>
  </si>
  <si>
    <t>24.01.03</t>
  </si>
  <si>
    <t>240103</t>
  </si>
  <si>
    <t>TRANSFUSION DE PLASMA</t>
  </si>
  <si>
    <t>24.01.02</t>
  </si>
  <si>
    <t>240102</t>
  </si>
  <si>
    <t>TRANSFUSION DE SANGRE TOTAL</t>
  </si>
  <si>
    <t>24.01.01</t>
  </si>
  <si>
    <t>240101</t>
  </si>
  <si>
    <t>XENODIAGNOSTICO(EST.COMPLETO)</t>
  </si>
  <si>
    <t>23.02.32</t>
  </si>
  <si>
    <t>230232</t>
  </si>
  <si>
    <t>TROMBOELASTOGRAMA</t>
  </si>
  <si>
    <t>23.02.31</t>
  </si>
  <si>
    <t>230231</t>
  </si>
  <si>
    <t>TROMBO TEST DE OWEN</t>
  </si>
  <si>
    <t>23.02.30</t>
  </si>
  <si>
    <t>230230</t>
  </si>
  <si>
    <t>TROMBOPLASTINA</t>
  </si>
  <si>
    <t>23.02.29</t>
  </si>
  <si>
    <t>230229</t>
  </si>
  <si>
    <t>TROMBOPLASTINA(HICKS</t>
  </si>
  <si>
    <t>23.02.28</t>
  </si>
  <si>
    <t>230228</t>
  </si>
  <si>
    <t>TROMBOPLASTINA(BIGGS/DOUGLAS)S</t>
  </si>
  <si>
    <t>23.02.27</t>
  </si>
  <si>
    <t>230227</t>
  </si>
  <si>
    <t>TROMBOPLASTINA(BIGGS/DOUGLAS)</t>
  </si>
  <si>
    <t>23.02.26</t>
  </si>
  <si>
    <t>230226</t>
  </si>
  <si>
    <t>TROMBINA</t>
  </si>
  <si>
    <t>23.02.25</t>
  </si>
  <si>
    <t>230225</t>
  </si>
  <si>
    <t>23.02.24</t>
  </si>
  <si>
    <t>230224</t>
  </si>
  <si>
    <t>SULFATO DE PROTAMINA</t>
  </si>
  <si>
    <t>23.02.23</t>
  </si>
  <si>
    <t>230223</t>
  </si>
  <si>
    <t>SIDEROFILINA</t>
  </si>
  <si>
    <t>23.02.22</t>
  </si>
  <si>
    <t>230222</t>
  </si>
  <si>
    <t>SICKLE CELLS</t>
  </si>
  <si>
    <t>23.02.21</t>
  </si>
  <si>
    <t>230221</t>
  </si>
  <si>
    <t>SIA</t>
  </si>
  <si>
    <t>23.02.20</t>
  </si>
  <si>
    <t>230220</t>
  </si>
  <si>
    <t>RETICULOCITOS</t>
  </si>
  <si>
    <t>23.02.19</t>
  </si>
  <si>
    <t>230219</t>
  </si>
  <si>
    <t>Rh FACTOR e</t>
  </si>
  <si>
    <t>23.02.18</t>
  </si>
  <si>
    <t>230218</t>
  </si>
  <si>
    <t>Rh FACTOR E</t>
  </si>
  <si>
    <t>23.02.17</t>
  </si>
  <si>
    <t>230217</t>
  </si>
  <si>
    <t>Rh FACTOR D</t>
  </si>
  <si>
    <t>23.02.16</t>
  </si>
  <si>
    <t>230216</t>
  </si>
  <si>
    <t>Rh FACTOR c</t>
  </si>
  <si>
    <t>23.02.15</t>
  </si>
  <si>
    <t>230215</t>
  </si>
  <si>
    <t>Rh FACTOR C</t>
  </si>
  <si>
    <t>23.02.14</t>
  </si>
  <si>
    <t>230214</t>
  </si>
  <si>
    <t>Rh</t>
  </si>
  <si>
    <t>23.02.13</t>
  </si>
  <si>
    <t>230213</t>
  </si>
  <si>
    <t>REFFHUS</t>
  </si>
  <si>
    <t>23.02.12</t>
  </si>
  <si>
    <t>230212</t>
  </si>
  <si>
    <t>RECUENTO Y FORMULA</t>
  </si>
  <si>
    <t>23.02.11</t>
  </si>
  <si>
    <t>230211</t>
  </si>
  <si>
    <t>PROTROMBINA</t>
  </si>
  <si>
    <t>23.02.10</t>
  </si>
  <si>
    <t>230210</t>
  </si>
  <si>
    <t>23.02.09</t>
  </si>
  <si>
    <t>230209</t>
  </si>
  <si>
    <t>PROTROMBINA(WARE</t>
  </si>
  <si>
    <t>23.02.08</t>
  </si>
  <si>
    <t>230208</t>
  </si>
  <si>
    <t>PROACTIVADOR PLASMINOGENO</t>
  </si>
  <si>
    <t>23.02.07</t>
  </si>
  <si>
    <t>230207</t>
  </si>
  <si>
    <t>PDF(PROD.DEGRAD.FIBRINOG-FIBR)</t>
  </si>
  <si>
    <t>23.02.06</t>
  </si>
  <si>
    <t>230206</t>
  </si>
  <si>
    <t>PORFIRINAS(ORINA)</t>
  </si>
  <si>
    <t>23.02.05</t>
  </si>
  <si>
    <t>230205</t>
  </si>
  <si>
    <t>PLASMA RECALCIFICADO</t>
  </si>
  <si>
    <t>23.02.04</t>
  </si>
  <si>
    <t>230204</t>
  </si>
  <si>
    <t>PLAQUETAS</t>
  </si>
  <si>
    <t>23.02.03</t>
  </si>
  <si>
    <t>230203</t>
  </si>
  <si>
    <t>PEROXIDASAS</t>
  </si>
  <si>
    <t>23.02.02</t>
  </si>
  <si>
    <t>230202</t>
  </si>
  <si>
    <t>PAUL BUNELL</t>
  </si>
  <si>
    <t>23.02.01</t>
  </si>
  <si>
    <t>230201</t>
  </si>
  <si>
    <t>PARASITOS HEMATICOS</t>
  </si>
  <si>
    <t>23.01.99</t>
  </si>
  <si>
    <t>230199</t>
  </si>
  <si>
    <t>MONONUCLEOSIS INFECCIOSA</t>
  </si>
  <si>
    <t>23.01.98</t>
  </si>
  <si>
    <t>230198</t>
  </si>
  <si>
    <t>MEDULOGRAMA</t>
  </si>
  <si>
    <t>23.01.97</t>
  </si>
  <si>
    <t>230197</t>
  </si>
  <si>
    <t>MAGNESIO(SANGRE)</t>
  </si>
  <si>
    <t>23.01.96</t>
  </si>
  <si>
    <t>230196</t>
  </si>
  <si>
    <t>LEUCOPRECIPITINAS</t>
  </si>
  <si>
    <t>23.01.95</t>
  </si>
  <si>
    <t>230195</t>
  </si>
  <si>
    <t>LEUCOCITOS</t>
  </si>
  <si>
    <t>23.01.94</t>
  </si>
  <si>
    <t>230194</t>
  </si>
  <si>
    <t>LEUCOAGLUTININAS</t>
  </si>
  <si>
    <t>23.01.93</t>
  </si>
  <si>
    <t>230193</t>
  </si>
  <si>
    <t>LEUCOAGLUTINACION</t>
  </si>
  <si>
    <t>23.01.92</t>
  </si>
  <si>
    <t>230192</t>
  </si>
  <si>
    <t>LEUCINOAMINOPEPTIDASA</t>
  </si>
  <si>
    <t>23.01.91</t>
  </si>
  <si>
    <t>230191</t>
  </si>
  <si>
    <t>LAZO</t>
  </si>
  <si>
    <t>23.01.90</t>
  </si>
  <si>
    <t>230190</t>
  </si>
  <si>
    <t>LATEX LE</t>
  </si>
  <si>
    <t>23.01.89</t>
  </si>
  <si>
    <t>230189</t>
  </si>
  <si>
    <t>LATEX GLOBULINA GAMMA</t>
  </si>
  <si>
    <t>23.01.88</t>
  </si>
  <si>
    <t>230188</t>
  </si>
  <si>
    <t>INMUNOELRECTROFORESIS</t>
  </si>
  <si>
    <t>23.01.87</t>
  </si>
  <si>
    <t>230187</t>
  </si>
  <si>
    <t>INDICE OPSONOCITOFAGICO</t>
  </si>
  <si>
    <t>23.01.86</t>
  </si>
  <si>
    <t>230186</t>
  </si>
  <si>
    <t>IDENTIF.ANTICUERPOS CON PANEL</t>
  </si>
  <si>
    <t>23.01.85</t>
  </si>
  <si>
    <t>230185</t>
  </si>
  <si>
    <t>IBC(IRON BINDING CAPACITY)</t>
  </si>
  <si>
    <t>23.01.84</t>
  </si>
  <si>
    <t>230184</t>
  </si>
  <si>
    <t>HIPERHEPARINEMIA</t>
  </si>
  <si>
    <t>23.01.83</t>
  </si>
  <si>
    <t>230183</t>
  </si>
  <si>
    <t>HEPARINA IN VIVO(DE TAKATS)</t>
  </si>
  <si>
    <t>23.01.82</t>
  </si>
  <si>
    <t>230182</t>
  </si>
  <si>
    <t>HEPARINA IN VITRO(SOULIER)</t>
  </si>
  <si>
    <t>23.01.81</t>
  </si>
  <si>
    <t>230181</t>
  </si>
  <si>
    <t>HEMOSIDERINA</t>
  </si>
  <si>
    <t>23.01.80</t>
  </si>
  <si>
    <t>230180</t>
  </si>
  <si>
    <t>HEMOLISINAS EN CALIENTE</t>
  </si>
  <si>
    <t>23.01.79</t>
  </si>
  <si>
    <t>230179</t>
  </si>
  <si>
    <t>HEMOGRAMA</t>
  </si>
  <si>
    <t>23.01.78</t>
  </si>
  <si>
    <t>230178</t>
  </si>
  <si>
    <t>HEMOGLOBINA ALCALIRRESISTENTE</t>
  </si>
  <si>
    <t>23.01.77</t>
  </si>
  <si>
    <t>230177</t>
  </si>
  <si>
    <t>HEMOGLOBINA</t>
  </si>
  <si>
    <t>23.01.76</t>
  </si>
  <si>
    <t>230176</t>
  </si>
  <si>
    <t>HEMOGLOBINA EN PLASMA</t>
  </si>
  <si>
    <t>23.01.75</t>
  </si>
  <si>
    <t>230175</t>
  </si>
  <si>
    <t>23.01.74</t>
  </si>
  <si>
    <t>230174</t>
  </si>
  <si>
    <t>23.01.73</t>
  </si>
  <si>
    <t>230173</t>
  </si>
  <si>
    <t>HEMOAGLUTINOGENOS DU</t>
  </si>
  <si>
    <t>23.01.72</t>
  </si>
  <si>
    <t>230172</t>
  </si>
  <si>
    <t>HEMOAGLUTINOGENOS SUBTIPOS ABO</t>
  </si>
  <si>
    <t>23.01.71</t>
  </si>
  <si>
    <t>230171</t>
  </si>
  <si>
    <t>HEMOAGLUTININAS(WIUGHAN)</t>
  </si>
  <si>
    <t>23.01.70</t>
  </si>
  <si>
    <t>230170</t>
  </si>
  <si>
    <t>HEMOAGLUTINACION PASIVA</t>
  </si>
  <si>
    <t>23.01.69</t>
  </si>
  <si>
    <t>230169</t>
  </si>
  <si>
    <t>HEMATOCRITO</t>
  </si>
  <si>
    <t>23.01.68</t>
  </si>
  <si>
    <t>230168</t>
  </si>
  <si>
    <t>HEMATIES</t>
  </si>
  <si>
    <t>23.01.67</t>
  </si>
  <si>
    <t>230167</t>
  </si>
  <si>
    <t>23.01.66</t>
  </si>
  <si>
    <t>230166</t>
  </si>
  <si>
    <t>HEINZ</t>
  </si>
  <si>
    <t>23.01.65</t>
  </si>
  <si>
    <t>230165</t>
  </si>
  <si>
    <t>HAM</t>
  </si>
  <si>
    <t>23.01.64</t>
  </si>
  <si>
    <t>230164</t>
  </si>
  <si>
    <t>GRUPO SANGUINEO ABO</t>
  </si>
  <si>
    <t>23.01.63</t>
  </si>
  <si>
    <t>230163</t>
  </si>
  <si>
    <t>GOTA GRUESA</t>
  </si>
  <si>
    <t>23.01.62</t>
  </si>
  <si>
    <t>230162</t>
  </si>
  <si>
    <t>GLUCOGENO PREVIA DIGESTION</t>
  </si>
  <si>
    <t>23.01.61</t>
  </si>
  <si>
    <t>230161</t>
  </si>
  <si>
    <t>GLUCOGENO(CITOQUIMICO)</t>
  </si>
  <si>
    <t>23.01.60</t>
  </si>
  <si>
    <t>230160</t>
  </si>
  <si>
    <t>GLOBULOS ROJOS</t>
  </si>
  <si>
    <t>23.01.59</t>
  </si>
  <si>
    <t>230159</t>
  </si>
  <si>
    <t>GLOBULOS BLANCOS</t>
  </si>
  <si>
    <t>23.01.58</t>
  </si>
  <si>
    <t>230158</t>
  </si>
  <si>
    <t>GLOBULINA GAMMA(LATEX)</t>
  </si>
  <si>
    <t>23.01.57</t>
  </si>
  <si>
    <t>230157</t>
  </si>
  <si>
    <t>GLOBULINA GAMMA(SUERO)</t>
  </si>
  <si>
    <t>23.01.56</t>
  </si>
  <si>
    <t>230156</t>
  </si>
  <si>
    <t>FOSFATASA ALCALINA LEUCOCITARI</t>
  </si>
  <si>
    <t>23.01.55</t>
  </si>
  <si>
    <t>230155</t>
  </si>
  <si>
    <t>FORMULA LEUCOCITARIA</t>
  </si>
  <si>
    <t>23.01.54</t>
  </si>
  <si>
    <t>230154</t>
  </si>
  <si>
    <t>FOLICO ACIDO</t>
  </si>
  <si>
    <t>23.01.53</t>
  </si>
  <si>
    <t>230153</t>
  </si>
  <si>
    <t>FIBRINOLISINA(LISIS EUGLOBULI)</t>
  </si>
  <si>
    <t>23.01.52</t>
  </si>
  <si>
    <t>230152</t>
  </si>
  <si>
    <t>FIBRINOGENO</t>
  </si>
  <si>
    <t>23.01.51</t>
  </si>
  <si>
    <t>230151</t>
  </si>
  <si>
    <t>FERREMIA</t>
  </si>
  <si>
    <t>23.01.50</t>
  </si>
  <si>
    <t>230150</t>
  </si>
  <si>
    <t>FACTOR COAGULACION XIII SEMICU</t>
  </si>
  <si>
    <t>23.01.49</t>
  </si>
  <si>
    <t>230149</t>
  </si>
  <si>
    <t>FACTOR COAGULACION XIII CUALIT</t>
  </si>
  <si>
    <t>23.01.48</t>
  </si>
  <si>
    <t>230148</t>
  </si>
  <si>
    <t>FACTOR DE COAGULACION XII</t>
  </si>
  <si>
    <t>23.01.47</t>
  </si>
  <si>
    <t>230147</t>
  </si>
  <si>
    <t>FACTOR DE COAGULACION XI</t>
  </si>
  <si>
    <t>23.01.46</t>
  </si>
  <si>
    <t>230146</t>
  </si>
  <si>
    <t>FACTOR DE COAGULACION X</t>
  </si>
  <si>
    <t>23.01.45</t>
  </si>
  <si>
    <t>230145</t>
  </si>
  <si>
    <t>FACTOR DE COAGULACION IX</t>
  </si>
  <si>
    <t>23.01.44</t>
  </si>
  <si>
    <t>230144</t>
  </si>
  <si>
    <t>FACTOR DE COAGULACION VIII</t>
  </si>
  <si>
    <t>23.01.43</t>
  </si>
  <si>
    <t>230143</t>
  </si>
  <si>
    <t>FACTORES DE COAGULACION VII-X</t>
  </si>
  <si>
    <t>23.01.42</t>
  </si>
  <si>
    <t>230142</t>
  </si>
  <si>
    <t>FACTOR DE COAGULACION VII</t>
  </si>
  <si>
    <t>23.01.41</t>
  </si>
  <si>
    <t>230141</t>
  </si>
  <si>
    <t>FACTOR DE COAGULACION V</t>
  </si>
  <si>
    <t>23.01.40</t>
  </si>
  <si>
    <t>230140</t>
  </si>
  <si>
    <t>FACTOR DE COAGULACION II</t>
  </si>
  <si>
    <t>23.01.39</t>
  </si>
  <si>
    <t>230139</t>
  </si>
  <si>
    <t>EXTON ROSE</t>
  </si>
  <si>
    <t>23.01.38</t>
  </si>
  <si>
    <t>230138</t>
  </si>
  <si>
    <t>ETANOL</t>
  </si>
  <si>
    <t>23.01.37</t>
  </si>
  <si>
    <t>230137</t>
  </si>
  <si>
    <t>ESTADO SECRETOR</t>
  </si>
  <si>
    <t>23.01.36</t>
  </si>
  <si>
    <t>230136</t>
  </si>
  <si>
    <t>ESPLENOGRAMA</t>
  </si>
  <si>
    <t>23.01.35</t>
  </si>
  <si>
    <t>230135</t>
  </si>
  <si>
    <t>ESPECTROFOTOMETRIA L.AMNIOTICO</t>
  </si>
  <si>
    <t>23.01.34</t>
  </si>
  <si>
    <t>230134</t>
  </si>
  <si>
    <t>ERITROSEDIMENTACION</t>
  </si>
  <si>
    <t>23.01.33</t>
  </si>
  <si>
    <t>230133</t>
  </si>
  <si>
    <t>EOSINOFILOS</t>
  </si>
  <si>
    <t>23.01.32</t>
  </si>
  <si>
    <t>230132</t>
  </si>
  <si>
    <t>ELECTROFORESIS POLIACRIL.CUALI</t>
  </si>
  <si>
    <t>23.01.31</t>
  </si>
  <si>
    <t>230131</t>
  </si>
  <si>
    <t>ELECTROFORESIS POLIACRIL.CUANT</t>
  </si>
  <si>
    <t>23.01.30</t>
  </si>
  <si>
    <t>230130</t>
  </si>
  <si>
    <t>ELECTROFORESIS S/PAPEL</t>
  </si>
  <si>
    <t>23.01.29</t>
  </si>
  <si>
    <t>230129</t>
  </si>
  <si>
    <t>DONATH-LANDSTEINER</t>
  </si>
  <si>
    <t>23.01.28</t>
  </si>
  <si>
    <t>230128</t>
  </si>
  <si>
    <t>DAVIDSHON DIFERENCIADA</t>
  </si>
  <si>
    <t>23.01.27</t>
  </si>
  <si>
    <t>230127</t>
  </si>
  <si>
    <t>DACIE</t>
  </si>
  <si>
    <t>23.01.26</t>
  </si>
  <si>
    <t>230126</t>
  </si>
  <si>
    <t>CROMATINA SEXUAL</t>
  </si>
  <si>
    <t>23.01.25</t>
  </si>
  <si>
    <t>230125</t>
  </si>
  <si>
    <t>CRIOGLOBULINAS</t>
  </si>
  <si>
    <t>23.01.24</t>
  </si>
  <si>
    <t>230124</t>
  </si>
  <si>
    <t>CRIOAGLUTININAS</t>
  </si>
  <si>
    <t>23.01.23</t>
  </si>
  <si>
    <t>230123</t>
  </si>
  <si>
    <t>COOMBS INDIRECTA(CUANTITATIVA)</t>
  </si>
  <si>
    <t>23.01.22</t>
  </si>
  <si>
    <t>230122</t>
  </si>
  <si>
    <t>COOMBS INDIRECTA(CUALITATIVA)</t>
  </si>
  <si>
    <t>23.01.21</t>
  </si>
  <si>
    <t>230121</t>
  </si>
  <si>
    <t>COOMBS DIRECTA</t>
  </si>
  <si>
    <t>23.01.20</t>
  </si>
  <si>
    <t>230120</t>
  </si>
  <si>
    <t>COAGULO</t>
  </si>
  <si>
    <t>23.01.19</t>
  </si>
  <si>
    <t>230119</t>
  </si>
  <si>
    <t>COAGULACION Y SANGRIA</t>
  </si>
  <si>
    <t>23.01.18</t>
  </si>
  <si>
    <t>230118</t>
  </si>
  <si>
    <t>CELULAS LE(SANGRE)</t>
  </si>
  <si>
    <t>23.01.17</t>
  </si>
  <si>
    <t>230117</t>
  </si>
  <si>
    <t>CELULAS LE(MEDULA)</t>
  </si>
  <si>
    <t>23.01.16</t>
  </si>
  <si>
    <t>230116</t>
  </si>
  <si>
    <t>CELULAS FALCIFORMES</t>
  </si>
  <si>
    <t>23.01.15</t>
  </si>
  <si>
    <t>230115</t>
  </si>
  <si>
    <t>BILIRRUBINEMIA TOTAL</t>
  </si>
  <si>
    <t>23.01.14</t>
  </si>
  <si>
    <t>230114</t>
  </si>
  <si>
    <t>BENCE-JONES</t>
  </si>
  <si>
    <t>23.01.13</t>
  </si>
  <si>
    <t>230113</t>
  </si>
  <si>
    <t>AUTOHEMOLISIS</t>
  </si>
  <si>
    <t>23.01.12</t>
  </si>
  <si>
    <t>230112</t>
  </si>
  <si>
    <t>ANTITROMBINA</t>
  </si>
  <si>
    <t>23.01.11</t>
  </si>
  <si>
    <t>230111</t>
  </si>
  <si>
    <t>ANTIGLOBULINA HUMANA</t>
  </si>
  <si>
    <t>23.01.10</t>
  </si>
  <si>
    <t>230110</t>
  </si>
  <si>
    <t>ANTICUERPOS INMUN(WITEBSKY)</t>
  </si>
  <si>
    <t>23.01.09</t>
  </si>
  <si>
    <t>230109</t>
  </si>
  <si>
    <t>ANTICUERPOS INMUN(LANDSTEINER)</t>
  </si>
  <si>
    <t>23.01.08</t>
  </si>
  <si>
    <t>230108</t>
  </si>
  <si>
    <t>ANTICUERPO</t>
  </si>
  <si>
    <t>23.01.07</t>
  </si>
  <si>
    <t>230107</t>
  </si>
  <si>
    <t>ANTICOAGULANTE CIRCULANTE</t>
  </si>
  <si>
    <t>23.01.06</t>
  </si>
  <si>
    <t>230106</t>
  </si>
  <si>
    <t>AGLUTININAS ABO</t>
  </si>
  <si>
    <t>23.01.05</t>
  </si>
  <si>
    <t>230105</t>
  </si>
  <si>
    <t>INV.AGLUTININAS:SAL/ALB</t>
  </si>
  <si>
    <t>23.01.04</t>
  </si>
  <si>
    <t>230104</t>
  </si>
  <si>
    <t>ADENOGRAMA</t>
  </si>
  <si>
    <t>23.01.03</t>
  </si>
  <si>
    <t>230103</t>
  </si>
  <si>
    <t>AGREGACION PLAQUETARIA</t>
  </si>
  <si>
    <t>23.01.02</t>
  </si>
  <si>
    <t>230102</t>
  </si>
  <si>
    <t>ADHESIVIDAD PLAQUETARIA</t>
  </si>
  <si>
    <t>23.01.01</t>
  </si>
  <si>
    <t>230101</t>
  </si>
  <si>
    <t>CONTROL OBSTETRICO TRAB.PARTO</t>
  </si>
  <si>
    <t>22.02.04</t>
  </si>
  <si>
    <t>220204</t>
  </si>
  <si>
    <t>METODO PSICOPROFILACTICO PARTO</t>
  </si>
  <si>
    <t>22.02.03</t>
  </si>
  <si>
    <t>220203</t>
  </si>
  <si>
    <t>MONITOREO FETAL</t>
  </si>
  <si>
    <t>22.02.02</t>
  </si>
  <si>
    <t>220202</t>
  </si>
  <si>
    <t>AMNIOSCOPIA</t>
  </si>
  <si>
    <t>22.02.01</t>
  </si>
  <si>
    <t>220201</t>
  </si>
  <si>
    <t>INST.SUST.OPACA/HISTEROSALPING</t>
  </si>
  <si>
    <t>22.01.07</t>
  </si>
  <si>
    <t>220107</t>
  </si>
  <si>
    <t>PERSUFLACION HIDROTUBACION</t>
  </si>
  <si>
    <t>22.01.06</t>
  </si>
  <si>
    <t>220106</t>
  </si>
  <si>
    <t>PERSUFLACION C/REGISTRO QUIMOG</t>
  </si>
  <si>
    <t>22.01.05</t>
  </si>
  <si>
    <t>220105</t>
  </si>
  <si>
    <t>ESTUDIO DEL MOCO CERVICAL</t>
  </si>
  <si>
    <t>22.01.04</t>
  </si>
  <si>
    <t>220104</t>
  </si>
  <si>
    <t>TEST DE SIMS-HUNNER</t>
  </si>
  <si>
    <t>22.01.03</t>
  </si>
  <si>
    <t>220103</t>
  </si>
  <si>
    <t>COLPOCITOLOGIA:OBTENC.MATERIAL</t>
  </si>
  <si>
    <t>22.01.02</t>
  </si>
  <si>
    <t>220102</t>
  </si>
  <si>
    <t>COLPOSCOPIA-TRAQUELOSCOPIA</t>
  </si>
  <si>
    <t>22.01.01</t>
  </si>
  <si>
    <t>220101</t>
  </si>
  <si>
    <t>ESTUDIO GENETICO ( se autoriza consulta )</t>
  </si>
  <si>
    <t>21.01.01</t>
  </si>
  <si>
    <t>210101</t>
  </si>
  <si>
    <t>HASTA 2 FOTOGRAFIAS ENDOSCOPIC</t>
  </si>
  <si>
    <t>20.01.36</t>
  </si>
  <si>
    <t>200136</t>
  </si>
  <si>
    <t>GASTROFIBROSCOPIA</t>
  </si>
  <si>
    <t>20.01.32</t>
  </si>
  <si>
    <t>200132</t>
  </si>
  <si>
    <t>REDUCCION MANUAL RECTO</t>
  </si>
  <si>
    <t>20.01.31</t>
  </si>
  <si>
    <t>200131</t>
  </si>
  <si>
    <t>REDUCCION INVAGINACION INTESTI</t>
  </si>
  <si>
    <t>20.01.30</t>
  </si>
  <si>
    <t>200130</t>
  </si>
  <si>
    <t>DILATACION ESOFAGICA:SOND.MERC</t>
  </si>
  <si>
    <t>20.01.29</t>
  </si>
  <si>
    <t>200129</t>
  </si>
  <si>
    <t>DILATACION ESOFAGICA:CONT.ENDO</t>
  </si>
  <si>
    <t>20.01.28</t>
  </si>
  <si>
    <t>200128</t>
  </si>
  <si>
    <t>ANOSCOPIA</t>
  </si>
  <si>
    <t>20.01.27</t>
  </si>
  <si>
    <t>200127</t>
  </si>
  <si>
    <t>RECTOSIGMOIDEOFIBROSCOPIA</t>
  </si>
  <si>
    <t>20.01.26</t>
  </si>
  <si>
    <t>200126</t>
  </si>
  <si>
    <t>RECTOSIGMOIDOSCOPIA C/INST.RIG</t>
  </si>
  <si>
    <t>20.01.25</t>
  </si>
  <si>
    <t>200125</t>
  </si>
  <si>
    <t>COLONOFIBROSCOPIA</t>
  </si>
  <si>
    <t>20.01.24</t>
  </si>
  <si>
    <t>200124</t>
  </si>
  <si>
    <t>CANULACION ENDOSCOPICA P.VATER</t>
  </si>
  <si>
    <t>20.01.23</t>
  </si>
  <si>
    <t>200123</t>
  </si>
  <si>
    <t>ESOFAGOGASTRODUODENOFIBROSCOPI</t>
  </si>
  <si>
    <t>20.01.22</t>
  </si>
  <si>
    <t>200122</t>
  </si>
  <si>
    <t>GASTROSCOPIA C/INSTRUM.RIGIDO</t>
  </si>
  <si>
    <t>20.01.21</t>
  </si>
  <si>
    <t>200121</t>
  </si>
  <si>
    <t>ESOFAGOFIBROSCOPIA</t>
  </si>
  <si>
    <t>20.01.20</t>
  </si>
  <si>
    <t>200120</t>
  </si>
  <si>
    <t>ESOFAGOSCOPIA C/INSTRUM.RIGIDO</t>
  </si>
  <si>
    <t>20.01.19</t>
  </si>
  <si>
    <t>200119</t>
  </si>
  <si>
    <t>BIOP.PERORAL INTEST.DELG.MULTI</t>
  </si>
  <si>
    <t>20.01.18</t>
  </si>
  <si>
    <t>200118</t>
  </si>
  <si>
    <t>BIOP.PERORAL INTEST.DELG.UNICA</t>
  </si>
  <si>
    <t>20.01.17</t>
  </si>
  <si>
    <t>200117</t>
  </si>
  <si>
    <t>BIOPSIA PERORAL ESOFAG/GASTRIC</t>
  </si>
  <si>
    <t>20.01.16</t>
  </si>
  <si>
    <t>200116</t>
  </si>
  <si>
    <t>COL.SONDA SENGSTAKEN-BLAKEMORE</t>
  </si>
  <si>
    <t>20.01.15</t>
  </si>
  <si>
    <t>200115</t>
  </si>
  <si>
    <t>EX.MATERIAL GASTR/ESOF:C.EXFOL</t>
  </si>
  <si>
    <t>20.01.14</t>
  </si>
  <si>
    <t>200114</t>
  </si>
  <si>
    <t>LAVADO GASTRICO O ESOFAGICO</t>
  </si>
  <si>
    <t>20.01.13</t>
  </si>
  <si>
    <t>200113</t>
  </si>
  <si>
    <t>DETERM.REFLUJO GASTROESOFAGICO</t>
  </si>
  <si>
    <t>20.01.12</t>
  </si>
  <si>
    <t>200112</t>
  </si>
  <si>
    <t>MOTILIDAD ESOFAGICA</t>
  </si>
  <si>
    <t>20.01.11</t>
  </si>
  <si>
    <t>200111</t>
  </si>
  <si>
    <t>TEST DE RETENCION BSF</t>
  </si>
  <si>
    <t>20.01.10</t>
  </si>
  <si>
    <t>200110</t>
  </si>
  <si>
    <t>TEST DE RETENCION BSF-P.CAROLI</t>
  </si>
  <si>
    <t>20.01.09</t>
  </si>
  <si>
    <t>200109</t>
  </si>
  <si>
    <t>CLEARANCE DE BROMOSULFTALEINA</t>
  </si>
  <si>
    <t>20.01.08</t>
  </si>
  <si>
    <t>200108</t>
  </si>
  <si>
    <t>SONDAJE DUODENAL</t>
  </si>
  <si>
    <t>20.01.07</t>
  </si>
  <si>
    <t>200107</t>
  </si>
  <si>
    <t>SONDEO DUODENAL DIAGNOSTICO</t>
  </si>
  <si>
    <t>20.01.06</t>
  </si>
  <si>
    <t>200106</t>
  </si>
  <si>
    <t>SONDEO GASTRICO:TEST SECR/INSU</t>
  </si>
  <si>
    <t>20.01.05</t>
  </si>
  <si>
    <t>200105</t>
  </si>
  <si>
    <t>SONDEO ELECTR.INTRAGASTRICO:Ph</t>
  </si>
  <si>
    <t>20.01.04</t>
  </si>
  <si>
    <t>200104</t>
  </si>
  <si>
    <t>SONDEO GASTRICO:QUIMISMO</t>
  </si>
  <si>
    <t>20.01.03</t>
  </si>
  <si>
    <t>200103</t>
  </si>
  <si>
    <t>SONDEO GASTRICO:TEST SECRETOR.</t>
  </si>
  <si>
    <t>20.01.02</t>
  </si>
  <si>
    <t>200102</t>
  </si>
  <si>
    <t>TEST DE BERNSTEIN</t>
  </si>
  <si>
    <t>20.01.01</t>
  </si>
  <si>
    <t>200101</t>
  </si>
  <si>
    <t>REG.INDIVIDUAL.MENU DIETETICO.</t>
  </si>
  <si>
    <t>19.01.02</t>
  </si>
  <si>
    <t>190102</t>
  </si>
  <si>
    <t>G.METABOLISMO BASAL</t>
  </si>
  <si>
    <t>19.01.01</t>
  </si>
  <si>
    <t>190101</t>
  </si>
  <si>
    <t>ECOGRAFIA PARA AMNIOCENTESIS</t>
  </si>
  <si>
    <t>18.01.21</t>
  </si>
  <si>
    <t>180121</t>
  </si>
  <si>
    <t>ECOGRAFIA PANCREAT</t>
  </si>
  <si>
    <t>18.01.18</t>
  </si>
  <si>
    <t>180118</t>
  </si>
  <si>
    <t>ECOGRAFIA AORTA ABDOMINAL</t>
  </si>
  <si>
    <t>18.01.17</t>
  </si>
  <si>
    <t>180117</t>
  </si>
  <si>
    <t>ECOGRAFIA RENAL BILATERAL</t>
  </si>
  <si>
    <t>18.01.16</t>
  </si>
  <si>
    <t>180116</t>
  </si>
  <si>
    <t>ECOGRAFIA VEJIGA O PROSTATA</t>
  </si>
  <si>
    <t>18.01.14</t>
  </si>
  <si>
    <t>180114</t>
  </si>
  <si>
    <t>ECOGRAFIA HEPATICA</t>
  </si>
  <si>
    <t>18.01.13</t>
  </si>
  <si>
    <t>180113</t>
  </si>
  <si>
    <t>ECOGRAFIA COMPLETA ABDOMEN</t>
  </si>
  <si>
    <t>18.01.12</t>
  </si>
  <si>
    <t>180112</t>
  </si>
  <si>
    <t>ECOGRAFIA TESTICULOS</t>
  </si>
  <si>
    <t>18.01.11</t>
  </si>
  <si>
    <t>180111</t>
  </si>
  <si>
    <t>ECOGRAFIA TIROIDEA</t>
  </si>
  <si>
    <t>18.01.10</t>
  </si>
  <si>
    <t>180110</t>
  </si>
  <si>
    <t>ECOGRAFIA OFTALMOLOGICA</t>
  </si>
  <si>
    <t>18.01.09</t>
  </si>
  <si>
    <t>180109</t>
  </si>
  <si>
    <t>ECOGRAFIA CEREBRAL</t>
  </si>
  <si>
    <t>18.01.07</t>
  </si>
  <si>
    <t>180107</t>
  </si>
  <si>
    <t>ECOGRAFIA MAMARIA BILATERAL</t>
  </si>
  <si>
    <t>18.01.06</t>
  </si>
  <si>
    <t>180106</t>
  </si>
  <si>
    <t>ECOGRAFIA TOCOGINECOLOG.UNICA</t>
  </si>
  <si>
    <t>18.01.04</t>
  </si>
  <si>
    <t>180104</t>
  </si>
  <si>
    <t>ECOCARDIOGRAMA COMPLE:MODO B</t>
  </si>
  <si>
    <t>18.01.03</t>
  </si>
  <si>
    <t>180103</t>
  </si>
  <si>
    <t>ECOCARDIOGRAMA COMPLE:MODO A-M</t>
  </si>
  <si>
    <t>18.01.02</t>
  </si>
  <si>
    <t>180102</t>
  </si>
  <si>
    <t>ECOCARDIOGRAMA COMPL:ECG SINCR</t>
  </si>
  <si>
    <t>18.01.01</t>
  </si>
  <si>
    <t>180101</t>
  </si>
  <si>
    <t>ELECTROCARDIOGRAMA HOLTER 2 C.</t>
  </si>
  <si>
    <t>17.01.18</t>
  </si>
  <si>
    <t>170118</t>
  </si>
  <si>
    <t>REHABILITACION DEL CARDIOPATA</t>
  </si>
  <si>
    <t>17.01.17</t>
  </si>
  <si>
    <t>170117</t>
  </si>
  <si>
    <t>TERMODILUCION</t>
  </si>
  <si>
    <t>17.01.16</t>
  </si>
  <si>
    <t>170116</t>
  </si>
  <si>
    <t>FLUXOMETRIA POR EFECTO DOPPLER</t>
  </si>
  <si>
    <t>17.01.15</t>
  </si>
  <si>
    <t>170115</t>
  </si>
  <si>
    <t>PLETISMOGRAFIA</t>
  </si>
  <si>
    <t>17.01.14</t>
  </si>
  <si>
    <t>170114</t>
  </si>
  <si>
    <t>OSCILOMETRIA</t>
  </si>
  <si>
    <t>17.01.13</t>
  </si>
  <si>
    <t>170113</t>
  </si>
  <si>
    <t>CURVAS DILUCION COLORANTES</t>
  </si>
  <si>
    <t>17.01.12</t>
  </si>
  <si>
    <t>170112</t>
  </si>
  <si>
    <t>ERGOMETRIA</t>
  </si>
  <si>
    <t>17.01.11</t>
  </si>
  <si>
    <t>170111</t>
  </si>
  <si>
    <t>CARDIOVERSION(NO EN UTI)</t>
  </si>
  <si>
    <t>17.01.10</t>
  </si>
  <si>
    <t>170110</t>
  </si>
  <si>
    <t>MONITORAJE INTRAOPERATORIO</t>
  </si>
  <si>
    <t>17.01.09</t>
  </si>
  <si>
    <t>170109</t>
  </si>
  <si>
    <t>FONOMECANOCARDIOGRAMA</t>
  </si>
  <si>
    <t>17.01.08</t>
  </si>
  <si>
    <t>170108</t>
  </si>
  <si>
    <t>VECTOCARDIOGRAMA</t>
  </si>
  <si>
    <t>17.01.07</t>
  </si>
  <si>
    <t>170107</t>
  </si>
  <si>
    <t>ELECTROCARDIOGRAMA D.INTRAESOF</t>
  </si>
  <si>
    <t>17.01.06</t>
  </si>
  <si>
    <t>170106</t>
  </si>
  <si>
    <t>SOBREESTIMULACION CARDIACA</t>
  </si>
  <si>
    <t>17.01.05</t>
  </si>
  <si>
    <t>170105</t>
  </si>
  <si>
    <t>ELECTROCARDIOGRAMA HOLTER 1 C.</t>
  </si>
  <si>
    <t>17.01.04</t>
  </si>
  <si>
    <t>170104</t>
  </si>
  <si>
    <t>ELECTROGRAMA HAZ DE HIS</t>
  </si>
  <si>
    <t>17.01.03</t>
  </si>
  <si>
    <t>170103</t>
  </si>
  <si>
    <t>ELECTROCARDIOGRAMA DOMICILIO</t>
  </si>
  <si>
    <t>17.01.02</t>
  </si>
  <si>
    <t>170102</t>
  </si>
  <si>
    <t>ELECTROCARDIOGRAMA CONSULTORIO</t>
  </si>
  <si>
    <t>17.01.01</t>
  </si>
  <si>
    <t>170101</t>
  </si>
  <si>
    <t>B</t>
  </si>
  <si>
    <t>INTUBACION  ENDOTRAQUEAL.</t>
  </si>
  <si>
    <t>16.01.05</t>
  </si>
  <si>
    <t>160105</t>
  </si>
  <si>
    <t>HIPOT.CONT.Y/O NEUROLEPTO</t>
  </si>
  <si>
    <t>16.01.04</t>
  </si>
  <si>
    <t>160104</t>
  </si>
  <si>
    <t>ANALG.REG.BLOQ.SUBARACNOIDEO</t>
  </si>
  <si>
    <t>16.01.03</t>
  </si>
  <si>
    <t>160103</t>
  </si>
  <si>
    <t>ANALGESIA REG.CONTINUA</t>
  </si>
  <si>
    <t>16.01.02</t>
  </si>
  <si>
    <t>160102</t>
  </si>
  <si>
    <t>ANESTESIA MINIMA.GEN Y REG.</t>
  </si>
  <si>
    <t>16.01.01</t>
  </si>
  <si>
    <t>160101</t>
  </si>
  <si>
    <t>CITOLOG.EXFOLIAT.ONCOLOG.LIQUI</t>
  </si>
  <si>
    <t>150111</t>
  </si>
  <si>
    <t>CITOLOG.EXFOLIAT.ONCOLOG.BRONQ</t>
  </si>
  <si>
    <t>150110</t>
  </si>
  <si>
    <t>150109</t>
  </si>
  <si>
    <t>150108</t>
  </si>
  <si>
    <t>CITOLOGIA EXFOLIATIVA HORMONAL</t>
  </si>
  <si>
    <t>15.01.07</t>
  </si>
  <si>
    <t>150107</t>
  </si>
  <si>
    <t>CITOLOGIA EXFOLIATIVA ONCOLOG.PAP</t>
  </si>
  <si>
    <t>150106</t>
  </si>
  <si>
    <t>150105</t>
  </si>
  <si>
    <t>BIOPSIA CONGELACION Y DIFERIDA</t>
  </si>
  <si>
    <t>150104</t>
  </si>
  <si>
    <t>150103</t>
  </si>
  <si>
    <t>150102</t>
  </si>
  <si>
    <t>BIOPSIA POR INCISION O PUNCION</t>
  </si>
  <si>
    <t>150101</t>
  </si>
  <si>
    <t>TRATAMIENTO DESENSIBILIZANTE</t>
  </si>
  <si>
    <t>14.01.04</t>
  </si>
  <si>
    <t>140104</t>
  </si>
  <si>
    <t>TESTIFICACION POR DROGAS</t>
  </si>
  <si>
    <t>14.01.03</t>
  </si>
  <si>
    <t>140103</t>
  </si>
  <si>
    <t>TESTIFICACION PARCIAL</t>
  </si>
  <si>
    <t>14.01.02</t>
  </si>
  <si>
    <t>140102</t>
  </si>
  <si>
    <t>TESTIFICACION TOTAL</t>
  </si>
  <si>
    <t>14.01.01</t>
  </si>
  <si>
    <t>140101</t>
  </si>
  <si>
    <t>ESCISION DE TUMOR DE TEJIDO CELULAR SUBCUTANEO (LIPOMA ).</t>
  </si>
  <si>
    <t>13.01.12</t>
  </si>
  <si>
    <t>130112</t>
  </si>
  <si>
    <t>SUTURA DE HERIDA.</t>
  </si>
  <si>
    <t>13.01.10</t>
  </si>
  <si>
    <t>130110</t>
  </si>
  <si>
    <t>ESCISION DE UÑA LECHO O REPLIEGUE UNGUEAL.</t>
  </si>
  <si>
    <t>13.01.09</t>
  </si>
  <si>
    <t>130109</t>
  </si>
  <si>
    <t>BIOPSIA DE PIEL Y/O TEJIDO CELULAR SUBCUTANEO Y/O MUSCULAR.</t>
  </si>
  <si>
    <t>13.01.08</t>
  </si>
  <si>
    <t>130108</t>
  </si>
  <si>
    <t>DESTRUCCION DE LESION DE PIEL (VERRUGA, QUERATOSIS SENIL, FIBROMA, NEVUS, ETC.) POR ELECTROCOAGULACION O APLICACION DE SUSTANCIAS QUIMICAS (MAS DE 5 ELEMTOS). TRATAMIENTO COMPLETO.</t>
  </si>
  <si>
    <t>13.01.07</t>
  </si>
  <si>
    <t>130107</t>
  </si>
  <si>
    <t>DESTRUCCION DE LESION DE PIEL (VERRUGA, QUERATOSIS SENIL, FIBROMA, NEVUS, ETC.) POR ELECTROCOAGULACION O APLICACION DE SUSTANCIAS QUIMICAS (HASTA 5 ELEMENTOS). TRATAMIENTO COMPLETO.</t>
  </si>
  <si>
    <t>13.01.06</t>
  </si>
  <si>
    <t>130106</t>
  </si>
  <si>
    <t>INCISION Y DRENAJE DE ABSCESO SUPERFICIAL, HIDROSADENITIS, QUISTE SEBASEO INFECTADO, FORUNCULO, PANADIZO, HEMATOMA, ANTRAX, ETC. EXTRACCION DE CUERPO EXTRAÑO SUPERFICIAL.</t>
  </si>
  <si>
    <t>13.01.05</t>
  </si>
  <si>
    <t>130105</t>
  </si>
  <si>
    <t>ESCISION LOCAL DE LESION DE PIEL O GLANDULA DE PIEL CICATRIZAL, INFLAMATORIA O TUMORAL BENIGNA (QUISTE SEBASEO, ANTRAX, NEVUS, ETC.).</t>
  </si>
  <si>
    <t>13.01.04</t>
  </si>
  <si>
    <t>130104</t>
  </si>
  <si>
    <t>TRACCION CONTINUA ESQUELETICA DE MIEMBRO SUPERIOR O INFERIOR.</t>
  </si>
  <si>
    <t>12.19.36</t>
  </si>
  <si>
    <t>121936</t>
  </si>
  <si>
    <t>TRACCION CONTINUA ESQUELETICA CEFALOPELVICA O CEFALOFEMORAL.</t>
  </si>
  <si>
    <t>12.19.35</t>
  </si>
  <si>
    <t>121935</t>
  </si>
  <si>
    <t>TRACCION CONTINUA ESQUELETICA CEFALICA.</t>
  </si>
  <si>
    <t>12.19.34</t>
  </si>
  <si>
    <t>121934</t>
  </si>
  <si>
    <t>TRACCION CONTINUA TIPO COTREL (CEFALO-PELVICO).</t>
  </si>
  <si>
    <t>12.19.33</t>
  </si>
  <si>
    <t>121933</t>
  </si>
  <si>
    <t>TRACCION CONTINUA CUTANEA, TRACCION DE PARTES BLANDAS CON FRONDAS, VENDAJES, ADHESIVOS, ETC.</t>
  </si>
  <si>
    <t>12.19.32</t>
  </si>
  <si>
    <t>121932</t>
  </si>
  <si>
    <t>PASTA DE UNNA.</t>
  </si>
  <si>
    <t>12.19.31</t>
  </si>
  <si>
    <t>121931</t>
  </si>
  <si>
    <t>VALVA CORTA DE MIEMBRO INFERIOR.</t>
  </si>
  <si>
    <t>12.19.30</t>
  </si>
  <si>
    <t>121930</t>
  </si>
  <si>
    <t>VALVA LARGA DE MIEMBRO INFERIOR.</t>
  </si>
  <si>
    <t>12.19.29</t>
  </si>
  <si>
    <t>121929</t>
  </si>
  <si>
    <t>BOTIN DE YESO.</t>
  </si>
  <si>
    <t>12.19.28</t>
  </si>
  <si>
    <t>121928</t>
  </si>
  <si>
    <t>BOTA CORTA DE YESO.</t>
  </si>
  <si>
    <t>12.19.27</t>
  </si>
  <si>
    <t>121927</t>
  </si>
  <si>
    <t>BOTA LARGA DE YESO.</t>
  </si>
  <si>
    <t>12.19.26</t>
  </si>
  <si>
    <t>121926</t>
  </si>
  <si>
    <t>CALZA DE YESO (YESO CRUROPEDICO).</t>
  </si>
  <si>
    <t>12.19.25</t>
  </si>
  <si>
    <t>121925</t>
  </si>
  <si>
    <t>DUCROQUET.</t>
  </si>
  <si>
    <t>12.19.24</t>
  </si>
  <si>
    <t>121924</t>
  </si>
  <si>
    <t>YESO PELVIPEDICO.</t>
  </si>
  <si>
    <t>12.19.23</t>
  </si>
  <si>
    <t>121923</t>
  </si>
  <si>
    <t>VALVA CORTA DE MIEMBRO SUPERIOR.</t>
  </si>
  <si>
    <t>12.19.22</t>
  </si>
  <si>
    <t>121922</t>
  </si>
  <si>
    <t>VALVA LARGA DE MIEMBRO SUPERIOR.</t>
  </si>
  <si>
    <t>12.19.21</t>
  </si>
  <si>
    <t>121921</t>
  </si>
  <si>
    <t>MANO DE YESO.</t>
  </si>
  <si>
    <t>12.19.20</t>
  </si>
  <si>
    <t>121920</t>
  </si>
  <si>
    <t>YESO ANTEBRAQUIPALMAR.</t>
  </si>
  <si>
    <t>12.19.19</t>
  </si>
  <si>
    <t>121919</t>
  </si>
  <si>
    <t>YESO COLGANTE.</t>
  </si>
  <si>
    <t>12.19.18</t>
  </si>
  <si>
    <t>121918</t>
  </si>
  <si>
    <t>YESO BRAQUIPALMAR.</t>
  </si>
  <si>
    <t>12.19.17</t>
  </si>
  <si>
    <t>121917</t>
  </si>
  <si>
    <t>YESO TORACO-BRAQUIAL.</t>
  </si>
  <si>
    <t>12.19.16</t>
  </si>
  <si>
    <t>121916</t>
  </si>
  <si>
    <t>VENDAJE DE VELPEAU.</t>
  </si>
  <si>
    <t>12.19.15</t>
  </si>
  <si>
    <t>121915</t>
  </si>
  <si>
    <t>VELPEAU DE YESO.</t>
  </si>
  <si>
    <t>12.19.14</t>
  </si>
  <si>
    <t>121914</t>
  </si>
  <si>
    <t>VENDAJE DE ROBERT JONES (ACROMIO CLAVICULAR).</t>
  </si>
  <si>
    <t>12.19.13</t>
  </si>
  <si>
    <t>121913</t>
  </si>
  <si>
    <t>VENDAJE EN OCHO ENYESADO.</t>
  </si>
  <si>
    <t>12.19.12</t>
  </si>
  <si>
    <t>121912</t>
  </si>
  <si>
    <t>VENDAJE DE CINGULO PARA COSTILLA.</t>
  </si>
  <si>
    <t>12.19.11</t>
  </si>
  <si>
    <t>121911</t>
  </si>
  <si>
    <t>LECHO DE LORENZ HASTA PIE.</t>
  </si>
  <si>
    <t>12.19.10</t>
  </si>
  <si>
    <t>121910</t>
  </si>
  <si>
    <t>LECHO DE LORENZ HASTA CADERA.</t>
  </si>
  <si>
    <t>12.19.09</t>
  </si>
  <si>
    <t>121909</t>
  </si>
  <si>
    <t>CORSET DE RISSER O SIMILARES.</t>
  </si>
  <si>
    <t>12.19.08</t>
  </si>
  <si>
    <t>121908</t>
  </si>
  <si>
    <t>CORSELETE.</t>
  </si>
  <si>
    <t>12.19.07</t>
  </si>
  <si>
    <t>121907</t>
  </si>
  <si>
    <t>CORSET.</t>
  </si>
  <si>
    <t>12.19.06</t>
  </si>
  <si>
    <t>121906</t>
  </si>
  <si>
    <t>VENDAJE DE SHANI.</t>
  </si>
  <si>
    <t>12.19.05</t>
  </si>
  <si>
    <t>121905</t>
  </si>
  <si>
    <t>COLLAR DE SHANI ENYESADO.</t>
  </si>
  <si>
    <t>12.19.04</t>
  </si>
  <si>
    <t>121904</t>
  </si>
  <si>
    <t>MINERVA DE YESO.</t>
  </si>
  <si>
    <t>12.19.03</t>
  </si>
  <si>
    <t>121903</t>
  </si>
  <si>
    <t>YESO PARA NARIZ.</t>
  </si>
  <si>
    <t>12.19.02</t>
  </si>
  <si>
    <t>121902</t>
  </si>
  <si>
    <t>FRONDA ARTICULADA PARA MAXILARES.</t>
  </si>
  <si>
    <t>12.19.01</t>
  </si>
  <si>
    <t>121901</t>
  </si>
  <si>
    <t>OTORRINOLARINGOLOGÍA</t>
  </si>
  <si>
    <t>OFTALMOLOGIA</t>
  </si>
  <si>
    <t>GINECOLOGIA</t>
  </si>
  <si>
    <t>Pautas de incremento</t>
  </si>
  <si>
    <t>Mes base de cálculo del incremento</t>
  </si>
  <si>
    <t>RESO-2023-2775</t>
  </si>
  <si>
    <t>RESO-2023-3571</t>
  </si>
  <si>
    <t xml:space="preserve">RESO-2024-315 </t>
  </si>
  <si>
    <t>RESO-2024-641
RESO-2024-667
RESO-2024-668</t>
  </si>
  <si>
    <t xml:space="preserve">RESO-2024-2667 </t>
  </si>
  <si>
    <t>RESO-2025-871</t>
  </si>
  <si>
    <t>RESO-2025-1991</t>
  </si>
  <si>
    <t>recordar DIU</t>
  </si>
  <si>
    <t>Honorarios</t>
  </si>
  <si>
    <t>*</t>
  </si>
  <si>
    <t>Gastos 88 livianos</t>
  </si>
  <si>
    <t>Gastos 88 pesados</t>
  </si>
  <si>
    <t>Mes base para el incremento</t>
  </si>
  <si>
    <t>Control</t>
  </si>
  <si>
    <t>Código 88 Livianos</t>
  </si>
  <si>
    <t>RESO-2023-4788
RESO-2023-5018</t>
  </si>
  <si>
    <t>RESO-2024-1033</t>
  </si>
  <si>
    <t>RESO-2024-3590 / RESO-2024-3839 / RESO-2025-1120</t>
  </si>
  <si>
    <t>RESO-2025-1122 / RESO-2025-1403</t>
  </si>
  <si>
    <t>octubre</t>
  </si>
  <si>
    <t>Variaciones respecto a febrero</t>
  </si>
  <si>
    <t>gastos</t>
  </si>
  <si>
    <t>NEUROLOGIA</t>
  </si>
  <si>
    <t>OTORRINOLARINGOLOGIA</t>
  </si>
  <si>
    <t>NEUMONOLOGIA</t>
  </si>
  <si>
    <t>GASTROENTEROLOGIA</t>
  </si>
  <si>
    <t>UROLOGIA</t>
  </si>
  <si>
    <t>ANATOMIA PATOLOGICA</t>
  </si>
  <si>
    <t>CARDIOLOGIA</t>
  </si>
  <si>
    <t>ECOGRAFIA</t>
  </si>
  <si>
    <t>ECOGRAFIA DOPPLER BLANCO Y NEGRO</t>
  </si>
  <si>
    <t>GENETICA</t>
  </si>
  <si>
    <t>HEMATOLOGIA</t>
  </si>
  <si>
    <t>MAMOGRAFIAS</t>
  </si>
  <si>
    <t>DENSITOMETRIA OSEA</t>
  </si>
  <si>
    <t xml:space="preserve">Estudio con equipo emisor de Rayos X de baja energía , </t>
  </si>
  <si>
    <t>ESPINOGRAFIA</t>
  </si>
  <si>
    <t>Código 88 Livianos al 100%</t>
  </si>
  <si>
    <t>RESO-2024-3590 / RESO-2024-3839 /RESO-2025-1120</t>
  </si>
  <si>
    <t>DERMATOLOGIAA</t>
  </si>
  <si>
    <t>RADIOLOGIA</t>
  </si>
  <si>
    <t>OTROS ESTUDIOS</t>
  </si>
  <si>
    <t>(*) sólo cuando el profesional es propietario de la aparatología, acreditado bajo Declaración Jurada</t>
  </si>
  <si>
    <t>Código 88 Pesados Doppler</t>
  </si>
  <si>
    <t>ECOGRAFIA DOPPLER COLOR</t>
  </si>
  <si>
    <t>ECO DOPPLER COLOR GENERALES</t>
  </si>
  <si>
    <t>ECOGRAFIA INTERVENCIONISTA</t>
  </si>
  <si>
    <r>
      <rPr>
        <sz val="12"/>
        <color theme="1"/>
        <rFont val="Arial"/>
        <family val="2"/>
      </rPr>
      <t xml:space="preserve"> </t>
    </r>
    <r>
      <rPr>
        <u/>
        <sz val="12"/>
        <color theme="1"/>
        <rFont val="Arial"/>
        <family val="2"/>
      </rPr>
      <t>INCLUYE</t>
    </r>
    <r>
      <rPr>
        <sz val="12"/>
        <color theme="1"/>
        <rFont val="Arial"/>
        <family val="2"/>
      </rPr>
      <t xml:space="preserve"> : Material Descartable, aguja de punción y  Anestesia local.  </t>
    </r>
    <r>
      <rPr>
        <u/>
        <sz val="12"/>
        <color theme="1"/>
        <rFont val="Arial"/>
        <family val="2"/>
      </rPr>
      <t>EXCLUYE</t>
    </r>
    <r>
      <rPr>
        <sz val="12"/>
        <color theme="1"/>
        <rFont val="Arial"/>
        <family val="2"/>
      </rPr>
      <t>: Anatomía Patológica y Bacteriología</t>
    </r>
  </si>
  <si>
    <t>Código 88 Pesados TAC</t>
  </si>
  <si>
    <t>RESO-2024-1033
RESO-2024-1033</t>
  </si>
  <si>
    <t>TOMOGRAFIA AXIAL COMPUTADA</t>
  </si>
  <si>
    <t>TOMOGRAFIA  COMPUTADA POR BARRIDO HELICOIDAL</t>
  </si>
  <si>
    <t xml:space="preserve">PRACTICAS INTERVENCIONSTAS BAJO CONTROL DE TOMOGRAFIA COMPUTADA </t>
  </si>
  <si>
    <t>TOMOGRAFIA  COMPUTADA MULTISLICE 64 PISTAS</t>
  </si>
  <si>
    <t>PRACTICAS INTERVENCIONSTAS BAJO CONTROL DE TOMOGRAFIA COMPUTADA  MULTISLICE 64 PISTAS</t>
  </si>
  <si>
    <t>PET: TOMOGRAFIA POR EMISIÓN DE POSITRONES</t>
  </si>
  <si>
    <t>Eliminar si se agregan los PET en medicina nuclear</t>
  </si>
  <si>
    <t>88.34.80/00</t>
  </si>
  <si>
    <t>PET DE CUERPO ENTERO</t>
  </si>
  <si>
    <t>88.34.80/01</t>
  </si>
  <si>
    <t>PET DE CUERPO ENTERO POR FUSION DE IMÁGENES</t>
  </si>
  <si>
    <t>Código 88 Pesados RNM</t>
  </si>
  <si>
    <t xml:space="preserve">RESONANCIA MAGNETICA NUCLEAR </t>
  </si>
  <si>
    <t>PRIMERA EXPOSICION</t>
  </si>
  <si>
    <t>SEGUNDA EXPOSICION</t>
  </si>
  <si>
    <t>TERCERA EXPOSICION</t>
  </si>
  <si>
    <t>FALTAN LOS COPAGOS</t>
  </si>
  <si>
    <t>FALTA VER QUE SE HACE CON LOS COD QUE SE AGREGARON</t>
  </si>
  <si>
    <t>MEDICINA NUCLEAR</t>
  </si>
  <si>
    <t>RESO-2023-201</t>
  </si>
  <si>
    <t>RESO-2024-3590 / RESO-2024-3839</t>
  </si>
  <si>
    <t>RESO-2025-1122 / RESO-2025-1403 / EX-2025-13776904- -GDEBA-DEDRDYAIOMA</t>
  </si>
  <si>
    <t xml:space="preserve">RESO-2025-1991  / EX-2025-13776904- -GDEBA-DEDRDYAIOMA                                        </t>
  </si>
  <si>
    <t xml:space="preserve">RESO-2025-1991  / RESO-2025-2672                          </t>
  </si>
  <si>
    <t>RADIO-F</t>
  </si>
  <si>
    <t>radio f</t>
  </si>
  <si>
    <t>88.26.01</t>
  </si>
  <si>
    <t>PRUEBAS  FUNCIONALES</t>
  </si>
  <si>
    <t>I-131</t>
  </si>
  <si>
    <t>88.26.02</t>
  </si>
  <si>
    <t>CENTELLOGRAFIA LINEAL</t>
  </si>
  <si>
    <t>88.26.03</t>
  </si>
  <si>
    <t xml:space="preserve">ESTUDIOS CON CAMARA GAMMA PLANAR  ESTATICA GAMAMGRAFIA </t>
  </si>
  <si>
    <t>Tc99m</t>
  </si>
  <si>
    <t>Tc 99mMIBI</t>
  </si>
  <si>
    <t>Tc 99m</t>
  </si>
  <si>
    <t>Tc 99m + ATB MARC.</t>
  </si>
  <si>
    <t>Ga67</t>
  </si>
  <si>
    <t>88.26.04</t>
  </si>
  <si>
    <t>ESTUDIOS CON CAMARA GAMMA PLANAR DINAMICA</t>
  </si>
  <si>
    <t>88.26.05</t>
  </si>
  <si>
    <t>CENTELLOGRAFIA CORPORAL TOTAL</t>
  </si>
  <si>
    <t>88.26.06</t>
  </si>
  <si>
    <t>CENTELLOGRAFIA RASTREO PARA FEOCROMOCITONA</t>
  </si>
  <si>
    <t>I-131 MIBG</t>
  </si>
  <si>
    <t>88.26.07</t>
  </si>
  <si>
    <t>BARRIDO CORPORAL TOTAL</t>
  </si>
  <si>
    <t>I 131</t>
  </si>
  <si>
    <t>--</t>
  </si>
  <si>
    <t>Ga-67</t>
  </si>
  <si>
    <t>88.26.08</t>
  </si>
  <si>
    <t>CENTELLOGRAFIA SECUENCIAL</t>
  </si>
  <si>
    <t>88.26.10</t>
  </si>
  <si>
    <t>ESTUDIOS CARDIOLOGICOS CON CAMARA GAMMA PLANAR</t>
  </si>
  <si>
    <t>Tc 99m MIBI</t>
  </si>
  <si>
    <t>88.26.11</t>
  </si>
  <si>
    <t>VENTRICULOGRAFIA  FRACCION DE EYECCION</t>
  </si>
  <si>
    <t>88.26.12</t>
  </si>
  <si>
    <t>ESTUDIOS CARDIOLOGICOS  POR  SPECT</t>
  </si>
  <si>
    <t>TALIO 201</t>
  </si>
  <si>
    <t>_</t>
  </si>
  <si>
    <t>88.26.13</t>
  </si>
  <si>
    <t>ESTUDIOS GENERALES POR SPECT</t>
  </si>
  <si>
    <t>Tc 99 m</t>
  </si>
  <si>
    <t>Tc99m HMPOA</t>
  </si>
  <si>
    <t>88.26.14</t>
  </si>
  <si>
    <t>PRACTICAS TERAPEUTICAS</t>
  </si>
  <si>
    <t>88.26.15</t>
  </si>
  <si>
    <t>FDG</t>
  </si>
  <si>
    <t>F-COLINA</t>
  </si>
  <si>
    <t>F-FLT</t>
  </si>
  <si>
    <t>FLUORDOPA</t>
  </si>
  <si>
    <t>PSMA</t>
  </si>
  <si>
    <t>GA 68-DOTA</t>
  </si>
  <si>
    <t>LAPAROSCOPIA</t>
  </si>
  <si>
    <t>Categoria Unica Policonsultorios</t>
  </si>
  <si>
    <t>Nomenclador OCT 2025*</t>
  </si>
  <si>
    <t>*Consulta igual valor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</si>
</sst>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_-* #,##0.00_-;\-* #,##0.00_-;_-* &quot;-&quot;??_-;_-@"/>
    <numFmt numFmtId="166" formatCode="_-* #,##0.0000_-;\-* #,##0.0000_-;_-* &quot;-&quot;??_-;_-@"/>
    <numFmt numFmtId="167" formatCode="_-* #,##0_-;\-* #,##0_-;_-* &quot;-&quot;??_-;_-@"/>
    <numFmt numFmtId="168" formatCode="_-&quot;$&quot;\ * #,##0.00_-;\-&quot;$&quot;\ * #,##0.00_-;_-&quot;$&quot;\ * &quot;-&quot;??_-;_-@"/>
    <numFmt numFmtId="169" formatCode="&quot;$&quot;\ #,##0.00;[Red]&quot;$&quot;\ \-#,##0.00"/>
    <numFmt numFmtId="170" formatCode="&quot;$&quot;\ #,##0;[Red]&quot;$&quot;\ \-#,##0"/>
    <numFmt numFmtId="171" formatCode="_ &quot;$&quot;\ * #,##0.00_ ;_ &quot;$&quot;\ * \-#,##0.00_ ;_ &quot;$&quot;\ * &quot;-&quot;??_ ;_ @_ "/>
    <numFmt numFmtId="172" formatCode="_-* #,##0.00_-;\-* #,##0.00_-;_-* &quot;-&quot;??.00_-;_-@"/>
    <numFmt numFmtId="173" formatCode="_-* #,##0.0_-;\-* #,##0.0_-;_-* &quot;-&quot;??_-;_-@"/>
    <numFmt numFmtId="174" formatCode="0.000%"/>
    <numFmt numFmtId="175" formatCode="_-* #,##0.000_-;\-* #,##0.000_-;_-* &quot;-&quot;??_-;_-@"/>
    <numFmt numFmtId="176" formatCode="\$\ #,##0.00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u/>
      <sz val="12"/>
      <color theme="1"/>
      <name val="Arial"/>
      <family val="2"/>
    </font>
    <font>
      <sz val="12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0" fontId="13" fillId="0" borderId="4"/>
    <xf numFmtId="0" fontId="15" fillId="0" borderId="4"/>
    <xf numFmtId="0" fontId="10" fillId="0" borderId="4"/>
    <xf numFmtId="171" fontId="11" fillId="0" borderId="4" applyFont="0" applyFill="0" applyBorder="0" applyAlignment="0" applyProtection="0"/>
    <xf numFmtId="0" fontId="17" fillId="0" borderId="4"/>
    <xf numFmtId="0" fontId="1" fillId="0" borderId="4"/>
  </cellStyleXfs>
  <cellXfs count="253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6" fillId="3" borderId="1" xfId="0" applyFont="1" applyFill="1" applyBorder="1"/>
    <xf numFmtId="0" fontId="6" fillId="0" borderId="17" xfId="0" applyFont="1" applyBorder="1" applyAlignment="1">
      <alignment horizontal="center" vertical="center" wrapText="1"/>
    </xf>
    <xf numFmtId="0" fontId="13" fillId="0" borderId="17" xfId="1" applyBorder="1" applyAlignment="1">
      <alignment horizontal="left" vertical="center"/>
    </xf>
    <xf numFmtId="0" fontId="11" fillId="0" borderId="4" xfId="2" applyFont="1" applyAlignment="1">
      <alignment vertical="center"/>
    </xf>
    <xf numFmtId="0" fontId="11" fillId="0" borderId="4" xfId="2" applyFont="1" applyAlignment="1">
      <alignment horizontal="center" vertical="center"/>
    </xf>
    <xf numFmtId="0" fontId="12" fillId="0" borderId="4" xfId="2" applyFont="1" applyAlignment="1">
      <alignment horizontal="center" vertical="center"/>
    </xf>
    <xf numFmtId="0" fontId="12" fillId="0" borderId="4" xfId="2" applyFont="1" applyAlignment="1">
      <alignment vertical="center"/>
    </xf>
    <xf numFmtId="169" fontId="12" fillId="7" borderId="17" xfId="2" applyNumberFormat="1" applyFont="1" applyFill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169" fontId="12" fillId="0" borderId="17" xfId="2" applyNumberFormat="1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169" fontId="11" fillId="7" borderId="17" xfId="2" applyNumberFormat="1" applyFont="1" applyFill="1" applyBorder="1" applyAlignment="1">
      <alignment horizontal="center" vertical="center"/>
    </xf>
    <xf numFmtId="169" fontId="11" fillId="0" borderId="17" xfId="2" applyNumberFormat="1" applyFont="1" applyBorder="1" applyAlignment="1">
      <alignment horizontal="center" vertical="center"/>
    </xf>
    <xf numFmtId="49" fontId="11" fillId="0" borderId="17" xfId="2" applyNumberFormat="1" applyFont="1" applyBorder="1" applyAlignment="1">
      <alignment vertical="center"/>
    </xf>
    <xf numFmtId="0" fontId="11" fillId="0" borderId="17" xfId="2" applyFont="1" applyBorder="1" applyAlignment="1">
      <alignment vertical="center"/>
    </xf>
    <xf numFmtId="0" fontId="12" fillId="0" borderId="17" xfId="2" applyFont="1" applyBorder="1" applyAlignment="1">
      <alignment horizontal="center" vertical="center" wrapText="1"/>
    </xf>
    <xf numFmtId="0" fontId="11" fillId="0" borderId="0" xfId="0" applyFont="1"/>
    <xf numFmtId="0" fontId="12" fillId="0" borderId="17" xfId="0" applyFont="1" applyBorder="1" applyAlignment="1">
      <alignment horizontal="right"/>
    </xf>
    <xf numFmtId="17" fontId="12" fillId="8" borderId="17" xfId="0" applyNumberFormat="1" applyFont="1" applyFill="1" applyBorder="1"/>
    <xf numFmtId="0" fontId="12" fillId="9" borderId="17" xfId="0" applyFont="1" applyFill="1" applyBorder="1"/>
    <xf numFmtId="0" fontId="12" fillId="0" borderId="19" xfId="0" applyFont="1" applyBorder="1"/>
    <xf numFmtId="0" fontId="12" fillId="0" borderId="17" xfId="0" applyFont="1" applyBorder="1"/>
    <xf numFmtId="0" fontId="12" fillId="9" borderId="19" xfId="0" applyFont="1" applyFill="1" applyBorder="1"/>
    <xf numFmtId="2" fontId="12" fillId="9" borderId="17" xfId="0" applyNumberFormat="1" applyFont="1" applyFill="1" applyBorder="1"/>
    <xf numFmtId="2" fontId="11" fillId="0" borderId="0" xfId="0" applyNumberFormat="1" applyFont="1"/>
    <xf numFmtId="2" fontId="12" fillId="0" borderId="17" xfId="0" applyNumberFormat="1" applyFont="1" applyBorder="1"/>
    <xf numFmtId="0" fontId="14" fillId="0" borderId="20" xfId="0" applyFont="1" applyBorder="1"/>
    <xf numFmtId="0" fontId="12" fillId="0" borderId="0" xfId="0" applyFont="1" applyAlignment="1">
      <alignment horizontal="right"/>
    </xf>
    <xf numFmtId="0" fontId="12" fillId="0" borderId="20" xfId="0" applyFont="1" applyBorder="1"/>
    <xf numFmtId="0" fontId="11" fillId="0" borderId="4" xfId="2" applyFont="1" applyAlignment="1">
      <alignment vertical="center" wrapText="1"/>
    </xf>
    <xf numFmtId="169" fontId="11" fillId="11" borderId="17" xfId="2" applyNumberFormat="1" applyFont="1" applyFill="1" applyBorder="1" applyAlignment="1">
      <alignment horizontal="center" vertical="center"/>
    </xf>
    <xf numFmtId="170" fontId="12" fillId="11" borderId="17" xfId="2" applyNumberFormat="1" applyFont="1" applyFill="1" applyBorder="1" applyAlignment="1">
      <alignment horizontal="center" vertical="center"/>
    </xf>
    <xf numFmtId="0" fontId="11" fillId="0" borderId="17" xfId="2" applyFont="1" applyBorder="1" applyAlignment="1">
      <alignment vertical="center" wrapText="1"/>
    </xf>
    <xf numFmtId="170" fontId="11" fillId="11" borderId="17" xfId="2" applyNumberFormat="1" applyFont="1" applyFill="1" applyBorder="1" applyAlignment="1">
      <alignment horizontal="center" vertical="center"/>
    </xf>
    <xf numFmtId="0" fontId="12" fillId="12" borderId="17" xfId="2" applyFont="1" applyFill="1" applyBorder="1" applyAlignment="1">
      <alignment horizontal="center" vertical="center"/>
    </xf>
    <xf numFmtId="169" fontId="12" fillId="11" borderId="17" xfId="2" applyNumberFormat="1" applyFont="1" applyFill="1" applyBorder="1" applyAlignment="1">
      <alignment horizontal="center" vertical="center"/>
    </xf>
    <xf numFmtId="0" fontId="12" fillId="11" borderId="17" xfId="2" applyFont="1" applyFill="1" applyBorder="1" applyAlignment="1">
      <alignment horizontal="center" vertical="center"/>
    </xf>
    <xf numFmtId="0" fontId="11" fillId="11" borderId="17" xfId="2" applyFont="1" applyFill="1" applyBorder="1" applyAlignment="1">
      <alignment horizontal="center" vertical="center"/>
    </xf>
    <xf numFmtId="0" fontId="11" fillId="13" borderId="17" xfId="2" applyFont="1" applyFill="1" applyBorder="1" applyAlignment="1">
      <alignment horizontal="center" vertical="center"/>
    </xf>
    <xf numFmtId="169" fontId="11" fillId="10" borderId="17" xfId="2" applyNumberFormat="1" applyFont="1" applyFill="1" applyBorder="1" applyAlignment="1">
      <alignment horizontal="center" vertical="center"/>
    </xf>
    <xf numFmtId="0" fontId="11" fillId="10" borderId="17" xfId="2" applyFont="1" applyFill="1" applyBorder="1" applyAlignment="1">
      <alignment horizontal="center" vertical="center"/>
    </xf>
    <xf numFmtId="169" fontId="12" fillId="10" borderId="17" xfId="2" applyNumberFormat="1" applyFont="1" applyFill="1" applyBorder="1" applyAlignment="1">
      <alignment horizontal="center" vertical="center"/>
    </xf>
    <xf numFmtId="0" fontId="12" fillId="10" borderId="17" xfId="2" applyFont="1" applyFill="1" applyBorder="1" applyAlignment="1">
      <alignment horizontal="center" vertical="center"/>
    </xf>
    <xf numFmtId="0" fontId="13" fillId="0" borderId="17" xfId="1" applyBorder="1" applyAlignment="1">
      <alignment horizontal="left" vertical="center" wrapText="1"/>
    </xf>
    <xf numFmtId="0" fontId="13" fillId="0" borderId="17" xfId="1" applyBorder="1" applyAlignment="1">
      <alignment vertical="center" wrapText="1"/>
    </xf>
    <xf numFmtId="0" fontId="12" fillId="0" borderId="4" xfId="2" applyFont="1" applyAlignment="1">
      <alignment horizontal="center" vertical="center" wrapText="1"/>
    </xf>
    <xf numFmtId="0" fontId="11" fillId="0" borderId="4" xfId="2" applyFont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165" fontId="16" fillId="0" borderId="17" xfId="3" applyNumberFormat="1" applyFont="1" applyBorder="1" applyAlignment="1">
      <alignment vertical="center"/>
    </xf>
    <xf numFmtId="0" fontId="2" fillId="14" borderId="4" xfId="6" applyFont="1" applyFill="1"/>
    <xf numFmtId="0" fontId="1" fillId="0" borderId="4" xfId="6"/>
    <xf numFmtId="0" fontId="4" fillId="0" borderId="4" xfId="6" applyFont="1" applyAlignment="1">
      <alignment vertical="center"/>
    </xf>
    <xf numFmtId="0" fontId="2" fillId="0" borderId="4" xfId="6" applyFont="1"/>
    <xf numFmtId="164" fontId="4" fillId="0" borderId="4" xfId="6" applyNumberFormat="1" applyFont="1" applyAlignment="1">
      <alignment horizontal="center" vertical="center"/>
    </xf>
    <xf numFmtId="0" fontId="6" fillId="0" borderId="4" xfId="6" applyFont="1" applyAlignment="1">
      <alignment horizontal="center" vertical="center" wrapText="1"/>
    </xf>
    <xf numFmtId="165" fontId="4" fillId="0" borderId="2" xfId="6" applyNumberFormat="1" applyFont="1" applyBorder="1" applyAlignment="1">
      <alignment vertical="center"/>
    </xf>
    <xf numFmtId="165" fontId="4" fillId="0" borderId="4" xfId="6" applyNumberFormat="1" applyFont="1" applyAlignment="1">
      <alignment vertical="center"/>
    </xf>
    <xf numFmtId="10" fontId="2" fillId="0" borderId="4" xfId="6" applyNumberFormat="1" applyFont="1"/>
    <xf numFmtId="0" fontId="4" fillId="0" borderId="2" xfId="6" applyFont="1" applyBorder="1" applyAlignment="1">
      <alignment vertical="center" wrapText="1"/>
    </xf>
    <xf numFmtId="0" fontId="4" fillId="0" borderId="2" xfId="6" applyFont="1" applyBorder="1" applyAlignment="1">
      <alignment vertical="center"/>
    </xf>
    <xf numFmtId="0" fontId="4" fillId="14" borderId="2" xfId="6" applyFont="1" applyFill="1" applyBorder="1" applyAlignment="1">
      <alignment vertical="center"/>
    </xf>
    <xf numFmtId="0" fontId="4" fillId="0" borderId="4" xfId="6" applyFont="1" applyAlignment="1">
      <alignment vertical="center" wrapText="1"/>
    </xf>
    <xf numFmtId="0" fontId="6" fillId="4" borderId="7" xfId="6" applyFont="1" applyFill="1" applyBorder="1" applyAlignment="1">
      <alignment horizontal="left" vertical="center" wrapText="1"/>
    </xf>
    <xf numFmtId="165" fontId="4" fillId="0" borderId="2" xfId="6" applyNumberFormat="1" applyFont="1" applyBorder="1" applyAlignment="1">
      <alignment horizontal="center" vertical="center" wrapText="1"/>
    </xf>
    <xf numFmtId="165" fontId="4" fillId="0" borderId="2" xfId="6" applyNumberFormat="1" applyFont="1" applyBorder="1" applyAlignment="1">
      <alignment horizontal="center" vertical="center"/>
    </xf>
    <xf numFmtId="0" fontId="4" fillId="0" borderId="7" xfId="6" applyFont="1" applyBorder="1" applyAlignment="1">
      <alignment vertical="center"/>
    </xf>
    <xf numFmtId="0" fontId="6" fillId="6" borderId="5" xfId="6" applyFont="1" applyFill="1" applyBorder="1" applyAlignment="1">
      <alignment horizontal="left" vertical="center"/>
    </xf>
    <xf numFmtId="0" fontId="4" fillId="0" borderId="4" xfId="6" applyFont="1" applyAlignment="1">
      <alignment horizontal="left" vertical="center"/>
    </xf>
    <xf numFmtId="167" fontId="4" fillId="0" borderId="2" xfId="6" applyNumberFormat="1" applyFont="1" applyBorder="1" applyAlignment="1">
      <alignment vertical="center"/>
    </xf>
    <xf numFmtId="167" fontId="6" fillId="6" borderId="8" xfId="6" applyNumberFormat="1" applyFont="1" applyFill="1" applyBorder="1" applyAlignment="1">
      <alignment horizontal="left" vertical="center"/>
    </xf>
    <xf numFmtId="0" fontId="2" fillId="0" borderId="4" xfId="6" applyFont="1" applyAlignment="1">
      <alignment vertical="center"/>
    </xf>
    <xf numFmtId="164" fontId="2" fillId="0" borderId="4" xfId="6" applyNumberFormat="1" applyFont="1"/>
    <xf numFmtId="0" fontId="4" fillId="2" borderId="2" xfId="6" applyFont="1" applyFill="1" applyBorder="1" applyAlignment="1">
      <alignment vertical="center"/>
    </xf>
    <xf numFmtId="0" fontId="4" fillId="2" borderId="5" xfId="6" applyFont="1" applyFill="1" applyBorder="1" applyAlignment="1">
      <alignment vertical="center" wrapText="1"/>
    </xf>
    <xf numFmtId="167" fontId="4" fillId="0" borderId="4" xfId="6" applyNumberFormat="1" applyFont="1" applyAlignment="1">
      <alignment vertical="center"/>
    </xf>
    <xf numFmtId="0" fontId="4" fillId="2" borderId="2" xfId="6" applyFont="1" applyFill="1" applyBorder="1" applyAlignment="1">
      <alignment vertical="center" wrapText="1"/>
    </xf>
    <xf numFmtId="0" fontId="2" fillId="5" borderId="4" xfId="6" applyFont="1" applyFill="1"/>
    <xf numFmtId="0" fontId="18" fillId="0" borderId="4" xfId="6" applyFont="1"/>
    <xf numFmtId="9" fontId="18" fillId="0" borderId="4" xfId="6" applyNumberFormat="1" applyFont="1"/>
    <xf numFmtId="10" fontId="18" fillId="0" borderId="4" xfId="6" applyNumberFormat="1" applyFont="1"/>
    <xf numFmtId="9" fontId="2" fillId="0" borderId="2" xfId="6" applyNumberFormat="1" applyFont="1" applyBorder="1"/>
    <xf numFmtId="0" fontId="2" fillId="0" borderId="2" xfId="6" applyFont="1" applyBorder="1"/>
    <xf numFmtId="0" fontId="18" fillId="14" borderId="4" xfId="6" applyFont="1" applyFill="1"/>
    <xf numFmtId="17" fontId="2" fillId="0" borderId="4" xfId="6" applyNumberFormat="1" applyFont="1"/>
    <xf numFmtId="9" fontId="2" fillId="0" borderId="4" xfId="6" applyNumberFormat="1" applyFont="1"/>
    <xf numFmtId="0" fontId="9" fillId="0" borderId="4" xfId="6" applyFont="1" applyAlignment="1">
      <alignment vertical="center"/>
    </xf>
    <xf numFmtId="10" fontId="2" fillId="0" borderId="4" xfId="6" applyNumberFormat="1" applyFont="1" applyAlignment="1">
      <alignment vertical="center"/>
    </xf>
    <xf numFmtId="0" fontId="6" fillId="4" borderId="9" xfId="6" applyFont="1" applyFill="1" applyBorder="1" applyAlignment="1">
      <alignment vertical="center"/>
    </xf>
    <xf numFmtId="165" fontId="5" fillId="4" borderId="8" xfId="6" applyNumberFormat="1" applyFont="1" applyFill="1" applyBorder="1" applyAlignment="1">
      <alignment horizontal="center" vertical="center"/>
    </xf>
    <xf numFmtId="165" fontId="4" fillId="4" borderId="8" xfId="6" applyNumberFormat="1" applyFont="1" applyFill="1" applyBorder="1" applyAlignment="1">
      <alignment horizontal="center" vertical="center"/>
    </xf>
    <xf numFmtId="165" fontId="4" fillId="4" borderId="6" xfId="6" applyNumberFormat="1" applyFont="1" applyFill="1" applyBorder="1" applyAlignment="1">
      <alignment horizontal="center" vertical="center"/>
    </xf>
    <xf numFmtId="0" fontId="6" fillId="4" borderId="11" xfId="6" applyFont="1" applyFill="1" applyBorder="1" applyAlignment="1">
      <alignment vertical="center"/>
    </xf>
    <xf numFmtId="0" fontId="6" fillId="4" borderId="7" xfId="6" applyFont="1" applyFill="1" applyBorder="1" applyAlignment="1">
      <alignment vertical="center"/>
    </xf>
    <xf numFmtId="165" fontId="6" fillId="4" borderId="16" xfId="6" applyNumberFormat="1" applyFont="1" applyFill="1" applyBorder="1" applyAlignment="1">
      <alignment horizontal="center" vertical="center"/>
    </xf>
    <xf numFmtId="165" fontId="6" fillId="4" borderId="7" xfId="6" applyNumberFormat="1" applyFont="1" applyFill="1" applyBorder="1" applyAlignment="1">
      <alignment horizontal="center" vertical="center"/>
    </xf>
    <xf numFmtId="165" fontId="6" fillId="4" borderId="13" xfId="6" applyNumberFormat="1" applyFont="1" applyFill="1" applyBorder="1" applyAlignment="1">
      <alignment horizontal="center" vertical="center"/>
    </xf>
    <xf numFmtId="165" fontId="6" fillId="4" borderId="2" xfId="6" applyNumberFormat="1" applyFont="1" applyFill="1" applyBorder="1" applyAlignment="1">
      <alignment horizontal="center" vertical="center"/>
    </xf>
    <xf numFmtId="165" fontId="6" fillId="3" borderId="7" xfId="6" applyNumberFormat="1" applyFont="1" applyFill="1" applyBorder="1" applyAlignment="1">
      <alignment horizontal="center" vertical="center"/>
    </xf>
    <xf numFmtId="165" fontId="6" fillId="0" borderId="4" xfId="6" applyNumberFormat="1" applyFont="1" applyAlignment="1">
      <alignment horizontal="center" vertical="center"/>
    </xf>
    <xf numFmtId="0" fontId="6" fillId="6" borderId="13" xfId="6" applyFont="1" applyFill="1" applyBorder="1" applyAlignment="1">
      <alignment horizontal="left" vertical="center"/>
    </xf>
    <xf numFmtId="0" fontId="6" fillId="6" borderId="14" xfId="6" applyFont="1" applyFill="1" applyBorder="1" applyAlignment="1">
      <alignment horizontal="left" vertical="center"/>
    </xf>
    <xf numFmtId="167" fontId="6" fillId="6" borderId="6" xfId="6" applyNumberFormat="1" applyFont="1" applyFill="1" applyBorder="1" applyAlignment="1">
      <alignment horizontal="left" vertical="center"/>
    </xf>
    <xf numFmtId="167" fontId="6" fillId="6" borderId="14" xfId="6" applyNumberFormat="1" applyFont="1" applyFill="1" applyBorder="1" applyAlignment="1">
      <alignment horizontal="left" vertical="center"/>
    </xf>
    <xf numFmtId="167" fontId="6" fillId="6" borderId="16" xfId="6" applyNumberFormat="1" applyFont="1" applyFill="1" applyBorder="1" applyAlignment="1">
      <alignment horizontal="left" vertical="center"/>
    </xf>
    <xf numFmtId="167" fontId="6" fillId="0" borderId="4" xfId="6" applyNumberFormat="1" applyFont="1" applyAlignment="1">
      <alignment horizontal="left" vertical="center"/>
    </xf>
    <xf numFmtId="167" fontId="4" fillId="0" borderId="2" xfId="6" applyNumberFormat="1" applyFont="1" applyBorder="1" applyAlignment="1">
      <alignment horizontal="center" vertical="center"/>
    </xf>
    <xf numFmtId="167" fontId="4" fillId="0" borderId="4" xfId="6" applyNumberFormat="1" applyFont="1" applyAlignment="1">
      <alignment horizontal="center" vertical="center"/>
    </xf>
    <xf numFmtId="0" fontId="6" fillId="6" borderId="8" xfId="6" applyFont="1" applyFill="1" applyBorder="1" applyAlignment="1">
      <alignment horizontal="left" vertical="center" wrapText="1"/>
    </xf>
    <xf numFmtId="167" fontId="4" fillId="5" borderId="2" xfId="6" applyNumberFormat="1" applyFont="1" applyFill="1" applyBorder="1" applyAlignment="1">
      <alignment horizontal="center" vertical="center"/>
    </xf>
    <xf numFmtId="0" fontId="4" fillId="2" borderId="5" xfId="6" applyFont="1" applyFill="1" applyBorder="1" applyAlignment="1">
      <alignment horizontal="left" vertical="center" wrapText="1"/>
    </xf>
    <xf numFmtId="0" fontId="4" fillId="5" borderId="2" xfId="6" applyFont="1" applyFill="1" applyBorder="1" applyAlignment="1">
      <alignment vertical="center"/>
    </xf>
    <xf numFmtId="172" fontId="4" fillId="5" borderId="2" xfId="6" applyNumberFormat="1" applyFont="1" applyFill="1" applyBorder="1" applyAlignment="1">
      <alignment horizontal="center" vertical="center"/>
    </xf>
    <xf numFmtId="167" fontId="6" fillId="0" borderId="6" xfId="6" applyNumberFormat="1" applyFont="1" applyBorder="1" applyAlignment="1">
      <alignment horizontal="left" vertical="center"/>
    </xf>
    <xf numFmtId="0" fontId="6" fillId="4" borderId="10" xfId="6" applyFont="1" applyFill="1" applyBorder="1" applyAlignment="1">
      <alignment vertical="center"/>
    </xf>
    <xf numFmtId="0" fontId="6" fillId="4" borderId="12" xfId="6" applyFont="1" applyFill="1" applyBorder="1" applyAlignment="1">
      <alignment vertical="center"/>
    </xf>
    <xf numFmtId="0" fontId="6" fillId="4" borderId="3" xfId="6" applyFont="1" applyFill="1" applyBorder="1" applyAlignment="1">
      <alignment vertical="center"/>
    </xf>
    <xf numFmtId="0" fontId="6" fillId="4" borderId="15" xfId="6" applyFont="1" applyFill="1" applyBorder="1" applyAlignment="1">
      <alignment vertical="center"/>
    </xf>
    <xf numFmtId="0" fontId="6" fillId="4" borderId="13" xfId="6" applyFont="1" applyFill="1" applyBorder="1" applyAlignment="1">
      <alignment vertical="center"/>
    </xf>
    <xf numFmtId="0" fontId="6" fillId="4" borderId="16" xfId="6" applyFont="1" applyFill="1" applyBorder="1" applyAlignment="1">
      <alignment vertical="center"/>
    </xf>
    <xf numFmtId="0" fontId="6" fillId="6" borderId="14" xfId="6" applyFont="1" applyFill="1" applyBorder="1" applyAlignment="1">
      <alignment horizontal="left" vertical="center" wrapText="1"/>
    </xf>
    <xf numFmtId="167" fontId="4" fillId="5" borderId="2" xfId="6" applyNumberFormat="1" applyFont="1" applyFill="1" applyBorder="1" applyAlignment="1">
      <alignment vertical="center"/>
    </xf>
    <xf numFmtId="167" fontId="4" fillId="5" borderId="2" xfId="6" applyNumberFormat="1" applyFont="1" applyFill="1" applyBorder="1" applyAlignment="1">
      <alignment horizontal="right" vertical="center"/>
    </xf>
    <xf numFmtId="167" fontId="4" fillId="5" borderId="2" xfId="6" applyNumberFormat="1" applyFont="1" applyFill="1" applyBorder="1" applyAlignment="1">
      <alignment horizontal="center" vertical="center" wrapText="1"/>
    </xf>
    <xf numFmtId="0" fontId="4" fillId="5" borderId="5" xfId="6" applyFont="1" applyFill="1" applyBorder="1" applyAlignment="1">
      <alignment horizontal="left" vertical="center" wrapText="1"/>
    </xf>
    <xf numFmtId="0" fontId="2" fillId="15" borderId="4" xfId="6" applyFont="1" applyFill="1"/>
    <xf numFmtId="0" fontId="8" fillId="2" borderId="5" xfId="6" applyFont="1" applyFill="1" applyBorder="1" applyAlignment="1">
      <alignment horizontal="left" vertical="center" wrapText="1"/>
    </xf>
    <xf numFmtId="0" fontId="8" fillId="0" borderId="5" xfId="6" applyFont="1" applyBorder="1" applyAlignment="1">
      <alignment horizontal="left" vertical="center" wrapText="1"/>
    </xf>
    <xf numFmtId="167" fontId="4" fillId="0" borderId="2" xfId="6" applyNumberFormat="1" applyFont="1" applyBorder="1" applyAlignment="1">
      <alignment horizontal="right" vertical="center"/>
    </xf>
    <xf numFmtId="167" fontId="6" fillId="5" borderId="2" xfId="6" applyNumberFormat="1" applyFont="1" applyFill="1" applyBorder="1" applyAlignment="1">
      <alignment horizontal="left" vertical="center"/>
    </xf>
    <xf numFmtId="0" fontId="4" fillId="0" borderId="5" xfId="6" applyFont="1" applyBorder="1" applyAlignment="1">
      <alignment horizontal="left" vertical="center" wrapText="1"/>
    </xf>
    <xf numFmtId="0" fontId="9" fillId="2" borderId="4" xfId="6" applyFont="1" applyFill="1" applyAlignment="1">
      <alignment vertical="center"/>
    </xf>
    <xf numFmtId="0" fontId="4" fillId="2" borderId="4" xfId="6" applyFont="1" applyFill="1" applyAlignment="1">
      <alignment vertical="center" wrapText="1"/>
    </xf>
    <xf numFmtId="167" fontId="4" fillId="2" borderId="4" xfId="6" applyNumberFormat="1" applyFont="1" applyFill="1" applyAlignment="1">
      <alignment horizontal="center" vertical="center"/>
    </xf>
    <xf numFmtId="167" fontId="4" fillId="2" borderId="4" xfId="6" applyNumberFormat="1" applyFont="1" applyFill="1" applyAlignment="1">
      <alignment vertical="center"/>
    </xf>
    <xf numFmtId="0" fontId="4" fillId="2" borderId="4" xfId="6" applyFont="1" applyFill="1" applyAlignment="1">
      <alignment vertical="center"/>
    </xf>
    <xf numFmtId="0" fontId="2" fillId="2" borderId="4" xfId="6" applyFont="1" applyFill="1" applyAlignment="1">
      <alignment vertical="center"/>
    </xf>
    <xf numFmtId="0" fontId="2" fillId="2" borderId="4" xfId="6" applyFont="1" applyFill="1"/>
    <xf numFmtId="0" fontId="6" fillId="2" borderId="2" xfId="6" applyFont="1" applyFill="1" applyBorder="1" applyAlignment="1">
      <alignment vertical="center" wrapText="1"/>
    </xf>
    <xf numFmtId="0" fontId="6" fillId="2" borderId="2" xfId="6" applyFont="1" applyFill="1" applyBorder="1" applyAlignment="1">
      <alignment horizontal="left" vertical="center" wrapText="1"/>
    </xf>
    <xf numFmtId="0" fontId="4" fillId="0" borderId="5" xfId="6" applyFont="1" applyBorder="1" applyAlignment="1">
      <alignment vertical="center" wrapText="1"/>
    </xf>
    <xf numFmtId="0" fontId="4" fillId="0" borderId="10" xfId="6" applyFont="1" applyBorder="1" applyAlignment="1">
      <alignment vertical="center"/>
    </xf>
    <xf numFmtId="0" fontId="21" fillId="0" borderId="22" xfId="6" applyFont="1" applyBorder="1" applyAlignment="1">
      <alignment vertical="center" wrapText="1"/>
    </xf>
    <xf numFmtId="167" fontId="21" fillId="0" borderId="22" xfId="6" applyNumberFormat="1" applyFont="1" applyBorder="1" applyAlignment="1">
      <alignment vertical="center"/>
    </xf>
    <xf numFmtId="9" fontId="2" fillId="0" borderId="4" xfId="6" applyNumberFormat="1" applyFont="1" applyAlignment="1">
      <alignment vertical="center"/>
    </xf>
    <xf numFmtId="165" fontId="6" fillId="4" borderId="15" xfId="6" applyNumberFormat="1" applyFont="1" applyFill="1" applyBorder="1" applyAlignment="1">
      <alignment horizontal="center" vertical="center"/>
    </xf>
    <xf numFmtId="165" fontId="6" fillId="4" borderId="11" xfId="6" applyNumberFormat="1" applyFont="1" applyFill="1" applyBorder="1" applyAlignment="1">
      <alignment horizontal="center" vertical="center"/>
    </xf>
    <xf numFmtId="0" fontId="2" fillId="0" borderId="8" xfId="6" applyFont="1" applyBorder="1"/>
    <xf numFmtId="0" fontId="2" fillId="0" borderId="5" xfId="6" applyFont="1" applyBorder="1"/>
    <xf numFmtId="0" fontId="2" fillId="0" borderId="6" xfId="6" applyFont="1" applyBorder="1"/>
    <xf numFmtId="0" fontId="4" fillId="0" borderId="13" xfId="6" applyFont="1" applyBorder="1" applyAlignment="1">
      <alignment vertical="center" wrapText="1"/>
    </xf>
    <xf numFmtId="167" fontId="4" fillId="0" borderId="7" xfId="6" applyNumberFormat="1" applyFont="1" applyBorder="1" applyAlignment="1">
      <alignment horizontal="center" vertical="center"/>
    </xf>
    <xf numFmtId="0" fontId="4" fillId="2" borderId="7" xfId="6" applyFont="1" applyFill="1" applyBorder="1" applyAlignment="1">
      <alignment vertical="center"/>
    </xf>
    <xf numFmtId="0" fontId="4" fillId="2" borderId="13" xfId="6" applyFont="1" applyFill="1" applyBorder="1" applyAlignment="1">
      <alignment vertical="center" wrapText="1"/>
    </xf>
    <xf numFmtId="167" fontId="4" fillId="2" borderId="2" xfId="6" applyNumberFormat="1" applyFont="1" applyFill="1" applyBorder="1" applyAlignment="1">
      <alignment horizontal="center" vertical="center"/>
    </xf>
    <xf numFmtId="0" fontId="4" fillId="2" borderId="8" xfId="6" applyFont="1" applyFill="1" applyBorder="1" applyAlignment="1">
      <alignment vertical="center" wrapText="1"/>
    </xf>
    <xf numFmtId="0" fontId="4" fillId="2" borderId="5" xfId="6" applyFont="1" applyFill="1" applyBorder="1" applyAlignment="1">
      <alignment vertical="center"/>
    </xf>
    <xf numFmtId="0" fontId="6" fillId="14" borderId="5" xfId="6" applyFont="1" applyFill="1" applyBorder="1" applyAlignment="1">
      <alignment horizontal="left" vertical="center"/>
    </xf>
    <xf numFmtId="0" fontId="6" fillId="14" borderId="8" xfId="6" applyFont="1" applyFill="1" applyBorder="1" applyAlignment="1">
      <alignment horizontal="left" vertical="center" wrapText="1"/>
    </xf>
    <xf numFmtId="167" fontId="6" fillId="14" borderId="8" xfId="6" applyNumberFormat="1" applyFont="1" applyFill="1" applyBorder="1" applyAlignment="1">
      <alignment horizontal="left" vertical="center"/>
    </xf>
    <xf numFmtId="167" fontId="6" fillId="14" borderId="6" xfId="6" applyNumberFormat="1" applyFont="1" applyFill="1" applyBorder="1" applyAlignment="1">
      <alignment horizontal="left" vertical="center"/>
    </xf>
    <xf numFmtId="167" fontId="4" fillId="14" borderId="2" xfId="6" applyNumberFormat="1" applyFont="1" applyFill="1" applyBorder="1" applyAlignment="1">
      <alignment horizontal="center" vertical="center"/>
    </xf>
    <xf numFmtId="167" fontId="6" fillId="14" borderId="4" xfId="6" applyNumberFormat="1" applyFont="1" applyFill="1" applyAlignment="1">
      <alignment horizontal="left" vertical="center"/>
    </xf>
    <xf numFmtId="0" fontId="4" fillId="14" borderId="5" xfId="6" applyFont="1" applyFill="1" applyBorder="1" applyAlignment="1">
      <alignment vertical="center" wrapText="1"/>
    </xf>
    <xf numFmtId="167" fontId="4" fillId="14" borderId="7" xfId="6" applyNumberFormat="1" applyFont="1" applyFill="1" applyBorder="1" applyAlignment="1">
      <alignment horizontal="center" vertical="center"/>
    </xf>
    <xf numFmtId="167" fontId="4" fillId="14" borderId="4" xfId="6" applyNumberFormat="1" applyFont="1" applyFill="1" applyAlignment="1">
      <alignment horizontal="center" vertical="center"/>
    </xf>
    <xf numFmtId="0" fontId="4" fillId="16" borderId="4" xfId="6" applyFont="1" applyFill="1" applyAlignment="1">
      <alignment vertical="center"/>
    </xf>
    <xf numFmtId="0" fontId="4" fillId="16" borderId="4" xfId="6" applyFont="1" applyFill="1" applyAlignment="1">
      <alignment vertical="center" wrapText="1"/>
    </xf>
    <xf numFmtId="167" fontId="4" fillId="16" borderId="4" xfId="6" applyNumberFormat="1" applyFont="1" applyFill="1" applyAlignment="1">
      <alignment horizontal="center" vertical="center"/>
    </xf>
    <xf numFmtId="0" fontId="2" fillId="16" borderId="4" xfId="6" applyFont="1" applyFill="1" applyAlignment="1">
      <alignment vertical="center"/>
    </xf>
    <xf numFmtId="0" fontId="2" fillId="16" borderId="4" xfId="6" applyFont="1" applyFill="1"/>
    <xf numFmtId="164" fontId="2" fillId="16" borderId="4" xfId="6" applyNumberFormat="1" applyFont="1" applyFill="1"/>
    <xf numFmtId="0" fontId="1" fillId="16" borderId="4" xfId="6" applyFill="1"/>
    <xf numFmtId="0" fontId="6" fillId="4" borderId="12" xfId="6" applyFont="1" applyFill="1" applyBorder="1" applyAlignment="1">
      <alignment vertical="center" wrapText="1"/>
    </xf>
    <xf numFmtId="0" fontId="6" fillId="4" borderId="15" xfId="6" applyFont="1" applyFill="1" applyBorder="1" applyAlignment="1">
      <alignment vertical="center" wrapText="1"/>
    </xf>
    <xf numFmtId="0" fontId="6" fillId="4" borderId="16" xfId="6" applyFont="1" applyFill="1" applyBorder="1" applyAlignment="1">
      <alignment vertical="center" wrapText="1"/>
    </xf>
    <xf numFmtId="173" fontId="4" fillId="0" borderId="2" xfId="6" applyNumberFormat="1" applyFont="1" applyBorder="1" applyAlignment="1">
      <alignment horizontal="center" vertical="center"/>
    </xf>
    <xf numFmtId="0" fontId="8" fillId="2" borderId="10" xfId="6" applyFont="1" applyFill="1" applyBorder="1" applyAlignment="1">
      <alignment vertical="center" wrapText="1"/>
    </xf>
    <xf numFmtId="0" fontId="8" fillId="2" borderId="2" xfId="6" applyFont="1" applyFill="1" applyBorder="1" applyAlignment="1">
      <alignment vertical="center" wrapText="1"/>
    </xf>
    <xf numFmtId="0" fontId="8" fillId="2" borderId="13" xfId="6" applyFont="1" applyFill="1" applyBorder="1" applyAlignment="1">
      <alignment vertical="center" wrapText="1"/>
    </xf>
    <xf numFmtId="0" fontId="8" fillId="2" borderId="5" xfId="6" applyFont="1" applyFill="1" applyBorder="1" applyAlignment="1">
      <alignment vertical="center" wrapText="1"/>
    </xf>
    <xf numFmtId="0" fontId="4" fillId="0" borderId="8" xfId="6" applyFont="1" applyBorder="1" applyAlignment="1">
      <alignment vertical="center" wrapText="1"/>
    </xf>
    <xf numFmtId="164" fontId="4" fillId="5" borderId="4" xfId="6" applyNumberFormat="1" applyFont="1" applyFill="1" applyAlignment="1">
      <alignment horizontal="center" vertical="center"/>
    </xf>
    <xf numFmtId="174" fontId="2" fillId="0" borderId="4" xfId="6" applyNumberFormat="1" applyFont="1"/>
    <xf numFmtId="166" fontId="2" fillId="0" borderId="4" xfId="6" applyNumberFormat="1" applyFont="1" applyAlignment="1">
      <alignment vertical="center"/>
    </xf>
    <xf numFmtId="0" fontId="2" fillId="0" borderId="4" xfId="6" applyFont="1" applyAlignment="1">
      <alignment horizontal="right"/>
    </xf>
    <xf numFmtId="0" fontId="2" fillId="0" borderId="4" xfId="6" applyFont="1" applyAlignment="1">
      <alignment horizontal="left"/>
    </xf>
    <xf numFmtId="0" fontId="2" fillId="0" borderId="7" xfId="6" applyFont="1" applyBorder="1"/>
    <xf numFmtId="10" fontId="18" fillId="0" borderId="7" xfId="6" applyNumberFormat="1" applyFont="1" applyBorder="1"/>
    <xf numFmtId="164" fontId="2" fillId="0" borderId="2" xfId="6" applyNumberFormat="1" applyFont="1" applyBorder="1" applyAlignment="1">
      <alignment vertical="center"/>
    </xf>
    <xf numFmtId="9" fontId="18" fillId="14" borderId="4" xfId="6" applyNumberFormat="1" applyFont="1" applyFill="1"/>
    <xf numFmtId="0" fontId="6" fillId="2" borderId="4" xfId="6" applyFont="1" applyFill="1" applyAlignment="1">
      <alignment horizontal="left" vertical="center"/>
    </xf>
    <xf numFmtId="0" fontId="4" fillId="0" borderId="4" xfId="6" applyFont="1"/>
    <xf numFmtId="0" fontId="6" fillId="4" borderId="9" xfId="6" applyFont="1" applyFill="1" applyBorder="1" applyAlignment="1">
      <alignment horizontal="left"/>
    </xf>
    <xf numFmtId="0" fontId="6" fillId="4" borderId="9" xfId="6" applyFont="1" applyFill="1" applyBorder="1"/>
    <xf numFmtId="0" fontId="6" fillId="4" borderId="6" xfId="6" applyFont="1" applyFill="1" applyBorder="1" applyAlignment="1">
      <alignment wrapText="1"/>
    </xf>
    <xf numFmtId="0" fontId="6" fillId="4" borderId="6" xfId="6" applyFont="1" applyFill="1" applyBorder="1" applyAlignment="1">
      <alignment vertical="center" wrapText="1"/>
    </xf>
    <xf numFmtId="0" fontId="6" fillId="4" borderId="7" xfId="6" applyFont="1" applyFill="1" applyBorder="1" applyAlignment="1">
      <alignment vertical="center" wrapText="1"/>
    </xf>
    <xf numFmtId="165" fontId="6" fillId="4" borderId="6" xfId="6" applyNumberFormat="1" applyFont="1" applyFill="1" applyBorder="1" applyAlignment="1">
      <alignment horizontal="center" vertical="center" wrapText="1"/>
    </xf>
    <xf numFmtId="165" fontId="6" fillId="4" borderId="2" xfId="6" applyNumberFormat="1" applyFont="1" applyFill="1" applyBorder="1" applyAlignment="1">
      <alignment horizontal="center" vertical="center" wrapText="1"/>
    </xf>
    <xf numFmtId="165" fontId="6" fillId="3" borderId="2" xfId="6" applyNumberFormat="1" applyFont="1" applyFill="1" applyBorder="1" applyAlignment="1">
      <alignment horizontal="center" vertical="center" wrapText="1"/>
    </xf>
    <xf numFmtId="165" fontId="6" fillId="3" borderId="2" xfId="6" applyNumberFormat="1" applyFont="1" applyFill="1" applyBorder="1" applyAlignment="1">
      <alignment horizontal="center" vertical="center"/>
    </xf>
    <xf numFmtId="165" fontId="6" fillId="0" borderId="4" xfId="6" applyNumberFormat="1" applyFont="1" applyAlignment="1">
      <alignment horizontal="center" vertical="center" wrapText="1"/>
    </xf>
    <xf numFmtId="0" fontId="6" fillId="6" borderId="7" xfId="6" applyFont="1" applyFill="1" applyBorder="1" applyAlignment="1">
      <alignment horizontal="left" vertical="center"/>
    </xf>
    <xf numFmtId="0" fontId="6" fillId="6" borderId="2" xfId="6" applyFont="1" applyFill="1" applyBorder="1" applyAlignment="1">
      <alignment horizontal="left" vertical="center"/>
    </xf>
    <xf numFmtId="0" fontId="6" fillId="0" borderId="4" xfId="6" applyFont="1" applyAlignment="1">
      <alignment horizontal="left" vertical="center"/>
    </xf>
    <xf numFmtId="0" fontId="4" fillId="0" borderId="2" xfId="6" applyFont="1" applyBorder="1" applyAlignment="1">
      <alignment horizontal="left"/>
    </xf>
    <xf numFmtId="165" fontId="4" fillId="2" borderId="2" xfId="6" applyNumberFormat="1" applyFont="1" applyFill="1" applyBorder="1" applyAlignment="1">
      <alignment horizontal="center" vertical="center" wrapText="1"/>
    </xf>
    <xf numFmtId="167" fontId="4" fillId="2" borderId="2" xfId="6" applyNumberFormat="1" applyFont="1" applyFill="1" applyBorder="1" applyAlignment="1">
      <alignment horizontal="center" vertical="center" wrapText="1"/>
    </xf>
    <xf numFmtId="3" fontId="4" fillId="0" borderId="2" xfId="6" applyNumberFormat="1" applyFont="1" applyBorder="1" applyAlignment="1">
      <alignment vertical="center"/>
    </xf>
    <xf numFmtId="175" fontId="2" fillId="0" borderId="4" xfId="6" applyNumberFormat="1" applyFont="1"/>
    <xf numFmtId="9" fontId="2" fillId="14" borderId="4" xfId="6" applyNumberFormat="1" applyFont="1" applyFill="1"/>
    <xf numFmtId="0" fontId="6" fillId="0" borderId="2" xfId="6" applyFont="1" applyBorder="1" applyAlignment="1">
      <alignment horizontal="left" vertical="center"/>
    </xf>
    <xf numFmtId="0" fontId="3" fillId="0" borderId="2" xfId="6" applyFont="1" applyBorder="1" applyAlignment="1">
      <alignment horizontal="left"/>
    </xf>
    <xf numFmtId="0" fontId="5" fillId="2" borderId="2" xfId="6" applyFont="1" applyFill="1" applyBorder="1" applyAlignment="1">
      <alignment vertical="center" wrapText="1"/>
    </xf>
    <xf numFmtId="165" fontId="8" fillId="2" borderId="2" xfId="6" applyNumberFormat="1" applyFont="1" applyFill="1" applyBorder="1" applyAlignment="1">
      <alignment horizontal="center" vertical="center" wrapText="1"/>
    </xf>
    <xf numFmtId="167" fontId="8" fillId="2" borderId="2" xfId="6" applyNumberFormat="1" applyFont="1" applyFill="1" applyBorder="1" applyAlignment="1">
      <alignment horizontal="center" vertical="center" wrapText="1"/>
    </xf>
    <xf numFmtId="0" fontId="6" fillId="0" borderId="2" xfId="6" applyFont="1" applyBorder="1" applyAlignment="1">
      <alignment vertical="center" wrapText="1"/>
    </xf>
    <xf numFmtId="167" fontId="4" fillId="0" borderId="2" xfId="6" applyNumberFormat="1" applyFont="1" applyBorder="1" applyAlignment="1">
      <alignment horizontal="center" vertical="center" wrapText="1"/>
    </xf>
    <xf numFmtId="176" fontId="22" fillId="2" borderId="2" xfId="6" applyNumberFormat="1" applyFont="1" applyFill="1" applyBorder="1" applyAlignment="1">
      <alignment horizontal="center" vertical="top" shrinkToFit="1"/>
    </xf>
    <xf numFmtId="168" fontId="2" fillId="0" borderId="2" xfId="6" applyNumberFormat="1" applyFont="1" applyBorder="1" applyAlignment="1">
      <alignment horizontal="right" vertical="center"/>
    </xf>
    <xf numFmtId="172" fontId="4" fillId="0" borderId="2" xfId="6" applyNumberFormat="1" applyFont="1" applyBorder="1" applyAlignment="1">
      <alignment vertical="center"/>
    </xf>
    <xf numFmtId="0" fontId="23" fillId="0" borderId="0" xfId="0" applyFont="1"/>
    <xf numFmtId="0" fontId="12" fillId="0" borderId="17" xfId="2" applyFont="1" applyBorder="1" applyAlignment="1">
      <alignment horizontal="center" vertical="center" wrapText="1"/>
    </xf>
    <xf numFmtId="17" fontId="6" fillId="4" borderId="5" xfId="6" applyNumberFormat="1" applyFont="1" applyFill="1" applyBorder="1" applyAlignment="1">
      <alignment horizontal="center" vertical="center"/>
    </xf>
    <xf numFmtId="0" fontId="7" fillId="0" borderId="8" xfId="6" applyFont="1" applyBorder="1"/>
    <xf numFmtId="0" fontId="7" fillId="0" borderId="6" xfId="6" applyFont="1" applyBorder="1"/>
    <xf numFmtId="17" fontId="6" fillId="3" borderId="10" xfId="6" applyNumberFormat="1" applyFont="1" applyFill="1" applyBorder="1" applyAlignment="1">
      <alignment horizontal="center" vertical="center"/>
    </xf>
    <xf numFmtId="0" fontId="7" fillId="0" borderId="22" xfId="6" applyFont="1" applyBorder="1"/>
    <xf numFmtId="0" fontId="7" fillId="0" borderId="12" xfId="6" applyFont="1" applyBorder="1"/>
    <xf numFmtId="165" fontId="6" fillId="4" borderId="5" xfId="6" applyNumberFormat="1" applyFont="1" applyFill="1" applyBorder="1" applyAlignment="1">
      <alignment horizontal="center" vertical="center"/>
    </xf>
    <xf numFmtId="0" fontId="6" fillId="4" borderId="5" xfId="6" applyFont="1" applyFill="1" applyBorder="1" applyAlignment="1">
      <alignment horizontal="center" vertical="center"/>
    </xf>
    <xf numFmtId="0" fontId="6" fillId="4" borderId="5" xfId="6" applyFont="1" applyFill="1" applyBorder="1" applyAlignment="1">
      <alignment horizontal="center" vertical="center" wrapText="1"/>
    </xf>
    <xf numFmtId="0" fontId="6" fillId="3" borderId="5" xfId="6" applyFont="1" applyFill="1" applyBorder="1" applyAlignment="1">
      <alignment horizontal="center" vertical="center"/>
    </xf>
    <xf numFmtId="0" fontId="6" fillId="4" borderId="5" xfId="6" applyFont="1" applyFill="1" applyBorder="1" applyAlignment="1">
      <alignment horizontal="center" wrapText="1"/>
    </xf>
    <xf numFmtId="17" fontId="6" fillId="4" borderId="8" xfId="6" applyNumberFormat="1" applyFont="1" applyFill="1" applyBorder="1" applyAlignment="1">
      <alignment horizontal="center" vertical="center"/>
    </xf>
    <xf numFmtId="0" fontId="19" fillId="4" borderId="5" xfId="6" applyFont="1" applyFill="1" applyBorder="1" applyAlignment="1">
      <alignment horizontal="center" vertical="center" wrapText="1"/>
    </xf>
    <xf numFmtId="17" fontId="6" fillId="3" borderId="5" xfId="6" applyNumberFormat="1" applyFont="1" applyFill="1" applyBorder="1" applyAlignment="1">
      <alignment horizontal="center" vertical="center"/>
    </xf>
    <xf numFmtId="0" fontId="6" fillId="4" borderId="13" xfId="6" applyFont="1" applyFill="1" applyBorder="1" applyAlignment="1">
      <alignment horizontal="center" vertical="center"/>
    </xf>
    <xf numFmtId="0" fontId="7" fillId="0" borderId="14" xfId="6" applyFont="1" applyBorder="1"/>
    <xf numFmtId="0" fontId="6" fillId="4" borderId="14" xfId="6" applyFont="1" applyFill="1" applyBorder="1" applyAlignment="1">
      <alignment horizontal="center" vertical="center"/>
    </xf>
    <xf numFmtId="17" fontId="6" fillId="4" borderId="13" xfId="6" applyNumberFormat="1" applyFont="1" applyFill="1" applyBorder="1" applyAlignment="1">
      <alignment horizontal="center" vertical="center"/>
    </xf>
    <xf numFmtId="0" fontId="7" fillId="0" borderId="16" xfId="6" applyFont="1" applyBorder="1"/>
    <xf numFmtId="17" fontId="6" fillId="4" borderId="10" xfId="6" applyNumberFormat="1" applyFont="1" applyFill="1" applyBorder="1" applyAlignment="1">
      <alignment horizontal="center" vertical="center"/>
    </xf>
    <xf numFmtId="165" fontId="5" fillId="4" borderId="5" xfId="6" applyNumberFormat="1" applyFont="1" applyFill="1" applyBorder="1" applyAlignment="1">
      <alignment horizontal="center" vertical="center"/>
    </xf>
    <xf numFmtId="0" fontId="6" fillId="4" borderId="10" xfId="6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19" xfId="0" applyFont="1" applyBorder="1" applyAlignment="1">
      <alignment horizontal="center"/>
    </xf>
  </cellXfs>
  <cellStyles count="7">
    <cellStyle name="Moneda 2" xfId="4" xr:uid="{00000000-0005-0000-0000-000000000000}"/>
    <cellStyle name="Normal" xfId="0" builtinId="0"/>
    <cellStyle name="Normal 2" xfId="2" xr:uid="{00000000-0005-0000-0000-000002000000}"/>
    <cellStyle name="Normal 3" xfId="5" xr:uid="{00000000-0005-0000-0000-000003000000}"/>
    <cellStyle name="Normal 4" xfId="6" xr:uid="{00000000-0005-0000-0000-000004000000}"/>
    <cellStyle name="Normal 8" xfId="3" xr:uid="{00000000-0005-0000-0000-000005000000}"/>
    <cellStyle name="Normal_NOMENCLADOR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8"/>
  <sheetViews>
    <sheetView tabSelected="1" workbookViewId="0">
      <selection activeCell="C6" sqref="C6:C7"/>
    </sheetView>
  </sheetViews>
  <sheetFormatPr baseColWidth="10" defaultColWidth="14.42578125" defaultRowHeight="15" customHeight="1" x14ac:dyDescent="0.25"/>
  <cols>
    <col min="1" max="1" width="18.5703125" customWidth="1"/>
    <col min="2" max="2" width="19.85546875" customWidth="1"/>
    <col min="3" max="3" width="20.7109375" customWidth="1"/>
    <col min="4" max="4" width="18.5703125" customWidth="1"/>
    <col min="5" max="14" width="10.7109375" customWidth="1"/>
  </cols>
  <sheetData>
    <row r="1" spans="1:14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4" t="s">
        <v>2528</v>
      </c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1.5" x14ac:dyDescent="0.25">
      <c r="A3" s="5" t="s">
        <v>0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30" x14ac:dyDescent="0.25">
      <c r="A4" s="2" t="s">
        <v>2527</v>
      </c>
      <c r="B4" s="3">
        <v>17850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x14ac:dyDescent="0.25">
      <c r="A6" s="225" t="s">
        <v>2529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.75" customHeight="1" x14ac:dyDescent="0.25"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.75" customHeight="1" x14ac:dyDescent="0.25"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.75" customHeight="1" x14ac:dyDescent="0.25"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.75" customHeight="1" x14ac:dyDescent="0.25"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.75" customHeight="1" x14ac:dyDescent="0.25"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.75" customHeight="1" x14ac:dyDescent="0.25"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customHeight="1" x14ac:dyDescent="0.25"/>
    <row r="142" spans="1:14" ht="15.75" customHeight="1" x14ac:dyDescent="0.25"/>
    <row r="143" spans="1:14" ht="15.75" customHeight="1" x14ac:dyDescent="0.25"/>
    <row r="144" spans="1:1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</sheetData>
  <pageMargins left="0.70866141732283472" right="0.70866141732283472" top="1.1417322834645669" bottom="0.74803149606299213" header="0" footer="0"/>
  <pageSetup paperSize="9" scale="80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O487"/>
  <sheetViews>
    <sheetView topLeftCell="B1" zoomScale="70" zoomScaleNormal="70" workbookViewId="0">
      <selection activeCell="B444" sqref="B444"/>
    </sheetView>
  </sheetViews>
  <sheetFormatPr baseColWidth="10" defaultColWidth="67" defaultRowHeight="13.5" customHeight="1" x14ac:dyDescent="0.25"/>
  <cols>
    <col min="1" max="1" width="7.42578125" style="7" bestFit="1" customWidth="1"/>
    <col min="2" max="2" width="10.5703125" style="7" bestFit="1" customWidth="1"/>
    <col min="3" max="3" width="79.85546875" style="33" customWidth="1"/>
    <col min="4" max="4" width="15.7109375" style="9" bestFit="1" customWidth="1"/>
    <col min="5" max="5" width="13.140625" style="8" bestFit="1" customWidth="1"/>
    <col min="6" max="6" width="12.42578125" style="8" bestFit="1" customWidth="1"/>
    <col min="7" max="7" width="13.140625" style="8" bestFit="1" customWidth="1"/>
    <col min="8" max="8" width="10.7109375" style="8" bestFit="1" customWidth="1"/>
    <col min="9" max="9" width="15.7109375" style="8" bestFit="1" customWidth="1"/>
    <col min="10" max="10" width="10.7109375" style="8" bestFit="1" customWidth="1"/>
    <col min="11" max="16384" width="67" style="7"/>
  </cols>
  <sheetData>
    <row r="1" spans="1:10" s="50" customFormat="1" ht="13.5" customHeight="1" x14ac:dyDescent="0.25">
      <c r="B1" s="51"/>
      <c r="C1" s="51"/>
      <c r="D1" s="226" t="s">
        <v>938</v>
      </c>
      <c r="E1" s="226"/>
      <c r="F1" s="226"/>
      <c r="G1" s="226"/>
      <c r="H1" s="226" t="s">
        <v>14</v>
      </c>
      <c r="I1" s="226"/>
      <c r="J1" s="226"/>
    </row>
    <row r="2" spans="1:10" s="49" customFormat="1" ht="30.75" customHeight="1" x14ac:dyDescent="0.25">
      <c r="A2" s="50"/>
      <c r="B2" s="19" t="s">
        <v>939</v>
      </c>
      <c r="C2" s="19" t="s">
        <v>940</v>
      </c>
      <c r="D2" s="19" t="s">
        <v>941</v>
      </c>
      <c r="E2" s="19" t="s">
        <v>942</v>
      </c>
      <c r="F2" s="19" t="s">
        <v>943</v>
      </c>
      <c r="G2" s="19" t="s">
        <v>944</v>
      </c>
      <c r="H2" s="19" t="s">
        <v>945</v>
      </c>
      <c r="I2" s="19" t="s">
        <v>946</v>
      </c>
      <c r="J2" s="19" t="s">
        <v>947</v>
      </c>
    </row>
    <row r="3" spans="1:10" ht="13.5" customHeight="1" x14ac:dyDescent="0.25">
      <c r="A3" s="17" t="s">
        <v>2396</v>
      </c>
      <c r="B3" s="48" t="s">
        <v>2395</v>
      </c>
      <c r="C3" s="6" t="s">
        <v>2394</v>
      </c>
      <c r="D3" s="14">
        <v>12.75</v>
      </c>
      <c r="E3" s="15">
        <f>+D3*'FACTORES DE CORRECCIÓN'!$B$4*'FACTORES DE CORRECCIÓN'!$D$12</f>
        <v>9267.8258250000017</v>
      </c>
      <c r="F3" s="15">
        <v>2500</v>
      </c>
      <c r="G3" s="15">
        <v>4000</v>
      </c>
      <c r="H3" s="14">
        <v>60</v>
      </c>
      <c r="I3" s="14" t="s">
        <v>948</v>
      </c>
      <c r="J3" s="16">
        <f>+H3*'FACTORES DE CORRECCIÓN'!$B$8</f>
        <v>8581.2000000000007</v>
      </c>
    </row>
    <row r="4" spans="1:10" ht="13.5" customHeight="1" x14ac:dyDescent="0.25">
      <c r="A4" s="17" t="s">
        <v>2393</v>
      </c>
      <c r="B4" s="48" t="s">
        <v>2392</v>
      </c>
      <c r="C4" s="6" t="s">
        <v>2391</v>
      </c>
      <c r="D4" s="14">
        <v>9</v>
      </c>
      <c r="E4" s="15">
        <f>+D4*'FACTORES DE CORRECCIÓN'!$B$4*'FACTORES DE CORRECCIÓN'!$D$12</f>
        <v>6541.9947000000002</v>
      </c>
      <c r="F4" s="15">
        <v>2000</v>
      </c>
      <c r="G4" s="15">
        <v>3000</v>
      </c>
      <c r="H4" s="14">
        <v>10</v>
      </c>
      <c r="I4" s="14" t="s">
        <v>948</v>
      </c>
      <c r="J4" s="16">
        <f>+H4*'FACTORES DE CORRECCIÓN'!$B$8</f>
        <v>1430.2</v>
      </c>
    </row>
    <row r="5" spans="1:10" ht="13.5" customHeight="1" x14ac:dyDescent="0.25">
      <c r="A5" s="17" t="s">
        <v>2390</v>
      </c>
      <c r="B5" s="48" t="s">
        <v>2389</v>
      </c>
      <c r="C5" s="6" t="s">
        <v>2388</v>
      </c>
      <c r="D5" s="14">
        <v>54</v>
      </c>
      <c r="E5" s="15">
        <f>+D5*'FACTORES DE CORRECCIÓN'!$B$4*'FACTORES DE CORRECCIÓN'!$D$13</f>
        <v>39251.968200000003</v>
      </c>
      <c r="F5" s="15">
        <v>7500</v>
      </c>
      <c r="G5" s="15">
        <v>14500</v>
      </c>
      <c r="H5" s="14">
        <v>162</v>
      </c>
      <c r="I5" s="14" t="s">
        <v>948</v>
      </c>
      <c r="J5" s="16">
        <f>+H5*'FACTORES DE CORRECCIÓN'!$B$8</f>
        <v>23169.24</v>
      </c>
    </row>
    <row r="6" spans="1:10" ht="13.5" customHeight="1" x14ac:dyDescent="0.25">
      <c r="A6" s="17" t="s">
        <v>2387</v>
      </c>
      <c r="B6" s="48" t="s">
        <v>2386</v>
      </c>
      <c r="C6" s="6" t="s">
        <v>2385</v>
      </c>
      <c r="D6" s="14">
        <v>9</v>
      </c>
      <c r="E6" s="15">
        <f>+D6*'FACTORES DE CORRECCIÓN'!$B$4*'FACTORES DE CORRECCIÓN'!$D$12</f>
        <v>6541.9947000000002</v>
      </c>
      <c r="F6" s="15">
        <v>2000</v>
      </c>
      <c r="G6" s="15">
        <v>3000</v>
      </c>
      <c r="H6" s="14">
        <v>20</v>
      </c>
      <c r="I6" s="14" t="s">
        <v>948</v>
      </c>
      <c r="J6" s="16">
        <f>+H6*'FACTORES DE CORRECCIÓN'!$B$8</f>
        <v>2860.4</v>
      </c>
    </row>
    <row r="7" spans="1:10" ht="13.5" customHeight="1" x14ac:dyDescent="0.25">
      <c r="A7" s="17" t="s">
        <v>2384</v>
      </c>
      <c r="B7" s="48" t="s">
        <v>2383</v>
      </c>
      <c r="C7" s="6" t="s">
        <v>2382</v>
      </c>
      <c r="D7" s="14">
        <v>9</v>
      </c>
      <c r="E7" s="15">
        <f>+D7*'FACTORES DE CORRECCIÓN'!$B$4*'FACTORES DE CORRECCIÓN'!$D$12</f>
        <v>6541.9947000000002</v>
      </c>
      <c r="F7" s="15">
        <v>2000</v>
      </c>
      <c r="G7" s="15">
        <v>3000</v>
      </c>
      <c r="H7" s="14">
        <v>20</v>
      </c>
      <c r="I7" s="14" t="s">
        <v>948</v>
      </c>
      <c r="J7" s="16">
        <f>+H7*'FACTORES DE CORRECCIÓN'!$B$8</f>
        <v>2860.4</v>
      </c>
    </row>
    <row r="8" spans="1:10" ht="13.5" customHeight="1" x14ac:dyDescent="0.25">
      <c r="A8" s="17" t="s">
        <v>2381</v>
      </c>
      <c r="B8" s="48" t="s">
        <v>2380</v>
      </c>
      <c r="C8" s="6" t="s">
        <v>2379</v>
      </c>
      <c r="D8" s="14">
        <v>39.75</v>
      </c>
      <c r="E8" s="15">
        <f>+D8*'FACTORES DE CORRECCIÓN'!$B$4*'FACTORES DE CORRECCIÓN'!$D$12</f>
        <v>28893.809925000001</v>
      </c>
      <c r="F8" s="15">
        <v>6000</v>
      </c>
      <c r="G8" s="15">
        <v>11000</v>
      </c>
      <c r="H8" s="14">
        <v>110</v>
      </c>
      <c r="I8" s="14" t="s">
        <v>948</v>
      </c>
      <c r="J8" s="16">
        <f>+H8*'FACTORES DE CORRECCIÓN'!$B$8</f>
        <v>15732.2</v>
      </c>
    </row>
    <row r="9" spans="1:10" ht="13.5" customHeight="1" x14ac:dyDescent="0.25">
      <c r="A9" s="17" t="s">
        <v>2378</v>
      </c>
      <c r="B9" s="48" t="s">
        <v>2377</v>
      </c>
      <c r="C9" s="6" t="s">
        <v>2376</v>
      </c>
      <c r="D9" s="14">
        <v>26.25</v>
      </c>
      <c r="E9" s="15">
        <f>+D9*'FACTORES DE CORRECCIÓN'!$B$4*'FACTORES DE CORRECCIÓN'!$D$12</f>
        <v>19080.817875000004</v>
      </c>
      <c r="F9" s="15">
        <v>4000</v>
      </c>
      <c r="G9" s="15">
        <v>7500</v>
      </c>
      <c r="H9" s="14">
        <v>60</v>
      </c>
      <c r="I9" s="14" t="s">
        <v>948</v>
      </c>
      <c r="J9" s="16">
        <f>+H9*'FACTORES DE CORRECCIÓN'!$B$8</f>
        <v>8581.2000000000007</v>
      </c>
    </row>
    <row r="10" spans="1:10" ht="13.5" customHeight="1" x14ac:dyDescent="0.25">
      <c r="A10" s="17" t="s">
        <v>2375</v>
      </c>
      <c r="B10" s="48" t="s">
        <v>2374</v>
      </c>
      <c r="C10" s="6" t="s">
        <v>2373</v>
      </c>
      <c r="D10" s="14">
        <v>106.5</v>
      </c>
      <c r="E10" s="15">
        <f>+D10*'FACTORES DE CORRECCIÓN'!$B$4*'FACTORES DE CORRECCIÓN'!$D$12</f>
        <v>77413.603950000004</v>
      </c>
      <c r="F10" s="15">
        <v>14500</v>
      </c>
      <c r="G10" s="15">
        <v>28000</v>
      </c>
      <c r="H10" s="14">
        <v>162</v>
      </c>
      <c r="I10" s="14" t="s">
        <v>948</v>
      </c>
      <c r="J10" s="16">
        <f>+H10*'FACTORES DE CORRECCIÓN'!$B$8</f>
        <v>23169.24</v>
      </c>
    </row>
    <row r="11" spans="1:10" ht="13.5" customHeight="1" x14ac:dyDescent="0.25">
      <c r="A11" s="17" t="s">
        <v>2372</v>
      </c>
      <c r="B11" s="48" t="s">
        <v>2371</v>
      </c>
      <c r="C11" s="6" t="s">
        <v>2370</v>
      </c>
      <c r="D11" s="14">
        <v>39.75</v>
      </c>
      <c r="E11" s="15">
        <f>+D11*'FACTORES DE CORRECCIÓN'!$B$4*'FACTORES DE CORRECCIÓN'!$D$12</f>
        <v>28893.809925000001</v>
      </c>
      <c r="F11" s="15">
        <v>6000</v>
      </c>
      <c r="G11" s="15">
        <v>11000</v>
      </c>
      <c r="H11" s="14">
        <v>110</v>
      </c>
      <c r="I11" s="14" t="s">
        <v>948</v>
      </c>
      <c r="J11" s="16">
        <f>+H11*'FACTORES DE CORRECCIÓN'!$B$8</f>
        <v>15732.2</v>
      </c>
    </row>
    <row r="12" spans="1:10" ht="13.5" customHeight="1" x14ac:dyDescent="0.25">
      <c r="A12" s="17" t="s">
        <v>2369</v>
      </c>
      <c r="B12" s="48" t="s">
        <v>2368</v>
      </c>
      <c r="C12" s="6" t="s">
        <v>2367</v>
      </c>
      <c r="D12" s="14">
        <v>54</v>
      </c>
      <c r="E12" s="15">
        <f>+D12*'FACTORES DE CORRECCIÓN'!$B$4*'FACTORES DE CORRECCIÓN'!$D$12</f>
        <v>39251.968200000003</v>
      </c>
      <c r="F12" s="15">
        <v>7500</v>
      </c>
      <c r="G12" s="15">
        <v>14500</v>
      </c>
      <c r="H12" s="14">
        <v>130</v>
      </c>
      <c r="I12" s="14" t="s">
        <v>948</v>
      </c>
      <c r="J12" s="16">
        <f>+H12*'FACTORES DE CORRECCIÓN'!$B$8</f>
        <v>18592.600000000002</v>
      </c>
    </row>
    <row r="13" spans="1:10" ht="13.5" customHeight="1" x14ac:dyDescent="0.25">
      <c r="A13" s="17" t="s">
        <v>2366</v>
      </c>
      <c r="B13" s="48" t="s">
        <v>2365</v>
      </c>
      <c r="C13" s="6" t="s">
        <v>2364</v>
      </c>
      <c r="D13" s="14">
        <v>9</v>
      </c>
      <c r="E13" s="15">
        <f>+D13*'FACTORES DE CORRECCIÓN'!$B$4*'FACTORES DE CORRECCIÓN'!$D$12</f>
        <v>6541.9947000000002</v>
      </c>
      <c r="F13" s="15">
        <v>2000</v>
      </c>
      <c r="G13" s="15">
        <v>3000</v>
      </c>
      <c r="H13" s="14">
        <v>30</v>
      </c>
      <c r="I13" s="14" t="s">
        <v>948</v>
      </c>
      <c r="J13" s="16">
        <f>+H13*'FACTORES DE CORRECCIÓN'!$B$8</f>
        <v>4290.6000000000004</v>
      </c>
    </row>
    <row r="14" spans="1:10" ht="13.5" customHeight="1" x14ac:dyDescent="0.25">
      <c r="A14" s="17" t="s">
        <v>2363</v>
      </c>
      <c r="B14" s="48" t="s">
        <v>2362</v>
      </c>
      <c r="C14" s="6" t="s">
        <v>2361</v>
      </c>
      <c r="D14" s="14">
        <v>12.75</v>
      </c>
      <c r="E14" s="15">
        <f>+D14*'FACTORES DE CORRECCIÓN'!$B$4*'FACTORES DE CORRECCIÓN'!$D$12</f>
        <v>9267.8258250000017</v>
      </c>
      <c r="F14" s="15">
        <v>2500</v>
      </c>
      <c r="G14" s="15">
        <v>4000</v>
      </c>
      <c r="H14" s="14">
        <v>20</v>
      </c>
      <c r="I14" s="14" t="s">
        <v>948</v>
      </c>
      <c r="J14" s="16">
        <f>+H14*'FACTORES DE CORRECCIÓN'!$B$8</f>
        <v>2860.4</v>
      </c>
    </row>
    <row r="15" spans="1:10" ht="13.5" customHeight="1" x14ac:dyDescent="0.25">
      <c r="A15" s="17" t="s">
        <v>2360</v>
      </c>
      <c r="B15" s="48" t="s">
        <v>2359</v>
      </c>
      <c r="C15" s="6" t="s">
        <v>2358</v>
      </c>
      <c r="D15" s="14">
        <v>12.75</v>
      </c>
      <c r="E15" s="15">
        <f>+D15*'FACTORES DE CORRECCIÓN'!$B$4*'FACTORES DE CORRECCIÓN'!$D$12</f>
        <v>9267.8258250000017</v>
      </c>
      <c r="F15" s="15">
        <v>2500</v>
      </c>
      <c r="G15" s="15">
        <v>4000</v>
      </c>
      <c r="H15" s="14">
        <v>20</v>
      </c>
      <c r="I15" s="14" t="s">
        <v>948</v>
      </c>
      <c r="J15" s="16">
        <f>+H15*'FACTORES DE CORRECCIÓN'!$B$8</f>
        <v>2860.4</v>
      </c>
    </row>
    <row r="16" spans="1:10" ht="13.5" customHeight="1" x14ac:dyDescent="0.25">
      <c r="A16" s="17" t="s">
        <v>2357</v>
      </c>
      <c r="B16" s="48" t="s">
        <v>2356</v>
      </c>
      <c r="C16" s="6" t="s">
        <v>2355</v>
      </c>
      <c r="D16" s="14">
        <v>12.75</v>
      </c>
      <c r="E16" s="15">
        <f>+D16*'FACTORES DE CORRECCIÓN'!$B$4*'FACTORES DE CORRECCIÓN'!$D$12</f>
        <v>9267.8258250000017</v>
      </c>
      <c r="F16" s="15">
        <v>2500</v>
      </c>
      <c r="G16" s="15">
        <v>4000</v>
      </c>
      <c r="H16" s="14">
        <v>30</v>
      </c>
      <c r="I16" s="14" t="s">
        <v>948</v>
      </c>
      <c r="J16" s="16">
        <f>+H16*'FACTORES DE CORRECCIÓN'!$B$8</f>
        <v>4290.6000000000004</v>
      </c>
    </row>
    <row r="17" spans="1:10" ht="13.5" customHeight="1" x14ac:dyDescent="0.25">
      <c r="A17" s="17" t="s">
        <v>2354</v>
      </c>
      <c r="B17" s="48" t="s">
        <v>2353</v>
      </c>
      <c r="C17" s="6" t="s">
        <v>2352</v>
      </c>
      <c r="D17" s="14">
        <v>9</v>
      </c>
      <c r="E17" s="15">
        <f>+D17*'FACTORES DE CORRECCIÓN'!$B$4*'FACTORES DE CORRECCIÓN'!$D$12</f>
        <v>6541.9947000000002</v>
      </c>
      <c r="F17" s="15">
        <v>2000</v>
      </c>
      <c r="G17" s="15">
        <v>3000</v>
      </c>
      <c r="H17" s="14">
        <v>20</v>
      </c>
      <c r="I17" s="14" t="s">
        <v>948</v>
      </c>
      <c r="J17" s="16">
        <f>+H17*'FACTORES DE CORRECCIÓN'!$B$8</f>
        <v>2860.4</v>
      </c>
    </row>
    <row r="18" spans="1:10" ht="13.5" customHeight="1" x14ac:dyDescent="0.25">
      <c r="A18" s="17" t="s">
        <v>2351</v>
      </c>
      <c r="B18" s="48" t="s">
        <v>2350</v>
      </c>
      <c r="C18" s="6" t="s">
        <v>2349</v>
      </c>
      <c r="D18" s="14">
        <v>54</v>
      </c>
      <c r="E18" s="15">
        <f>+D18*'FACTORES DE CORRECCIÓN'!$B$4*'FACTORES DE CORRECCIÓN'!$D$12</f>
        <v>39251.968200000003</v>
      </c>
      <c r="F18" s="15">
        <v>7500</v>
      </c>
      <c r="G18" s="15">
        <v>14500</v>
      </c>
      <c r="H18" s="14">
        <v>110</v>
      </c>
      <c r="I18" s="14" t="s">
        <v>948</v>
      </c>
      <c r="J18" s="16">
        <f>+H18*'FACTORES DE CORRECCIÓN'!$B$8</f>
        <v>15732.2</v>
      </c>
    </row>
    <row r="19" spans="1:10" ht="13.5" customHeight="1" x14ac:dyDescent="0.25">
      <c r="A19" s="17" t="s">
        <v>2348</v>
      </c>
      <c r="B19" s="48" t="s">
        <v>2347</v>
      </c>
      <c r="C19" s="6" t="s">
        <v>2346</v>
      </c>
      <c r="D19" s="14">
        <v>26.25</v>
      </c>
      <c r="E19" s="15">
        <f>+D19*'FACTORES DE CORRECCIÓN'!$B$4*'FACTORES DE CORRECCIÓN'!$D$12</f>
        <v>19080.817875000004</v>
      </c>
      <c r="F19" s="15">
        <v>4000</v>
      </c>
      <c r="G19" s="15">
        <v>7500</v>
      </c>
      <c r="H19" s="14">
        <v>50</v>
      </c>
      <c r="I19" s="14" t="s">
        <v>948</v>
      </c>
      <c r="J19" s="16">
        <f>+H19*'FACTORES DE CORRECCIÓN'!$B$8</f>
        <v>7151.0000000000009</v>
      </c>
    </row>
    <row r="20" spans="1:10" ht="13.5" customHeight="1" x14ac:dyDescent="0.25">
      <c r="A20" s="17" t="s">
        <v>2345</v>
      </c>
      <c r="B20" s="48" t="s">
        <v>2344</v>
      </c>
      <c r="C20" s="6" t="s">
        <v>2343</v>
      </c>
      <c r="D20" s="14">
        <v>12.75</v>
      </c>
      <c r="E20" s="15">
        <f>+D20*'FACTORES DE CORRECCIÓN'!$B$4*'FACTORES DE CORRECCIÓN'!$D$12</f>
        <v>9267.8258250000017</v>
      </c>
      <c r="F20" s="15">
        <v>2500</v>
      </c>
      <c r="G20" s="15">
        <v>4000</v>
      </c>
      <c r="H20" s="14">
        <v>50</v>
      </c>
      <c r="I20" s="14" t="s">
        <v>948</v>
      </c>
      <c r="J20" s="16">
        <f>+H20*'FACTORES DE CORRECCIÓN'!$B$8</f>
        <v>7151.0000000000009</v>
      </c>
    </row>
    <row r="21" spans="1:10" ht="13.5" customHeight="1" x14ac:dyDescent="0.25">
      <c r="A21" s="17" t="s">
        <v>2342</v>
      </c>
      <c r="B21" s="48" t="s">
        <v>2341</v>
      </c>
      <c r="C21" s="6" t="s">
        <v>2340</v>
      </c>
      <c r="D21" s="14">
        <v>12.75</v>
      </c>
      <c r="E21" s="15">
        <f>+D21*'FACTORES DE CORRECCIÓN'!$B$4*'FACTORES DE CORRECCIÓN'!$D$12</f>
        <v>9267.8258250000017</v>
      </c>
      <c r="F21" s="15">
        <v>2500</v>
      </c>
      <c r="G21" s="15">
        <v>4000</v>
      </c>
      <c r="H21" s="14">
        <v>50</v>
      </c>
      <c r="I21" s="14" t="s">
        <v>948</v>
      </c>
      <c r="J21" s="16">
        <f>+H21*'FACTORES DE CORRECCIÓN'!$B$8</f>
        <v>7151.0000000000009</v>
      </c>
    </row>
    <row r="22" spans="1:10" ht="13.5" customHeight="1" x14ac:dyDescent="0.25">
      <c r="A22" s="17" t="s">
        <v>2339</v>
      </c>
      <c r="B22" s="48" t="s">
        <v>2338</v>
      </c>
      <c r="C22" s="6" t="s">
        <v>2337</v>
      </c>
      <c r="D22" s="14">
        <v>9</v>
      </c>
      <c r="E22" s="15">
        <f>+D22*'FACTORES DE CORRECCIÓN'!$B$4*'FACTORES DE CORRECCIÓN'!$D$12</f>
        <v>6541.9947000000002</v>
      </c>
      <c r="F22" s="15">
        <v>2000</v>
      </c>
      <c r="G22" s="15">
        <v>3000</v>
      </c>
      <c r="H22" s="14">
        <v>20</v>
      </c>
      <c r="I22" s="14" t="s">
        <v>948</v>
      </c>
      <c r="J22" s="16">
        <f>+H22*'FACTORES DE CORRECCIÓN'!$B$8</f>
        <v>2860.4</v>
      </c>
    </row>
    <row r="23" spans="1:10" ht="13.5" customHeight="1" x14ac:dyDescent="0.25">
      <c r="A23" s="17" t="s">
        <v>2336</v>
      </c>
      <c r="B23" s="48" t="s">
        <v>2335</v>
      </c>
      <c r="C23" s="6" t="s">
        <v>2334</v>
      </c>
      <c r="D23" s="14">
        <v>12.75</v>
      </c>
      <c r="E23" s="15">
        <f>+D23*'FACTORES DE CORRECCIÓN'!$B$4*'FACTORES DE CORRECCIÓN'!$D$12</f>
        <v>9267.8258250000017</v>
      </c>
      <c r="F23" s="15">
        <v>2500</v>
      </c>
      <c r="G23" s="15">
        <v>4000</v>
      </c>
      <c r="H23" s="14">
        <v>20</v>
      </c>
      <c r="I23" s="14" t="s">
        <v>948</v>
      </c>
      <c r="J23" s="16">
        <f>+H23*'FACTORES DE CORRECCIÓN'!$B$8</f>
        <v>2860.4</v>
      </c>
    </row>
    <row r="24" spans="1:10" ht="13.5" customHeight="1" x14ac:dyDescent="0.25">
      <c r="A24" s="17" t="s">
        <v>2333</v>
      </c>
      <c r="B24" s="48" t="s">
        <v>2332</v>
      </c>
      <c r="C24" s="6" t="s">
        <v>2331</v>
      </c>
      <c r="D24" s="14">
        <v>9</v>
      </c>
      <c r="E24" s="15">
        <f>+D24*'FACTORES DE CORRECCIÓN'!$B$4*'FACTORES DE CORRECCIÓN'!$D$12</f>
        <v>6541.9947000000002</v>
      </c>
      <c r="F24" s="15">
        <v>2000</v>
      </c>
      <c r="G24" s="15">
        <v>3000</v>
      </c>
      <c r="H24" s="14">
        <v>20</v>
      </c>
      <c r="I24" s="14" t="s">
        <v>948</v>
      </c>
      <c r="J24" s="16">
        <f>+H24*'FACTORES DE CORRECCIÓN'!$B$8</f>
        <v>2860.4</v>
      </c>
    </row>
    <row r="25" spans="1:10" ht="13.5" customHeight="1" x14ac:dyDescent="0.25">
      <c r="A25" s="17" t="s">
        <v>2330</v>
      </c>
      <c r="B25" s="48" t="s">
        <v>2329</v>
      </c>
      <c r="C25" s="6" t="s">
        <v>2328</v>
      </c>
      <c r="D25" s="14">
        <v>54</v>
      </c>
      <c r="E25" s="15">
        <f>+D25*'FACTORES DE CORRECCIÓN'!$B$4*'FACTORES DE CORRECCIÓN'!$D$12</f>
        <v>39251.968200000003</v>
      </c>
      <c r="F25" s="15">
        <v>7500</v>
      </c>
      <c r="G25" s="15">
        <v>14500</v>
      </c>
      <c r="H25" s="14">
        <v>110</v>
      </c>
      <c r="I25" s="14" t="s">
        <v>948</v>
      </c>
      <c r="J25" s="16">
        <f>+H25*'FACTORES DE CORRECCIÓN'!$B$8</f>
        <v>15732.2</v>
      </c>
    </row>
    <row r="26" spans="1:10" ht="13.5" customHeight="1" x14ac:dyDescent="0.25">
      <c r="A26" s="17" t="s">
        <v>2327</v>
      </c>
      <c r="B26" s="48" t="s">
        <v>2326</v>
      </c>
      <c r="C26" s="6" t="s">
        <v>2325</v>
      </c>
      <c r="D26" s="14">
        <v>39.75</v>
      </c>
      <c r="E26" s="15">
        <f>+D26*'FACTORES DE CORRECCIÓN'!$B$4*'FACTORES DE CORRECCIÓN'!$D$12</f>
        <v>28893.809925000001</v>
      </c>
      <c r="F26" s="15">
        <v>6000</v>
      </c>
      <c r="G26" s="15">
        <v>11000</v>
      </c>
      <c r="H26" s="14">
        <v>50</v>
      </c>
      <c r="I26" s="14" t="s">
        <v>948</v>
      </c>
      <c r="J26" s="16">
        <f>+H26*'FACTORES DE CORRECCIÓN'!$B$8</f>
        <v>7151.0000000000009</v>
      </c>
    </row>
    <row r="27" spans="1:10" ht="13.5" customHeight="1" x14ac:dyDescent="0.25">
      <c r="A27" s="17" t="s">
        <v>2324</v>
      </c>
      <c r="B27" s="48" t="s">
        <v>2323</v>
      </c>
      <c r="C27" s="6" t="s">
        <v>2322</v>
      </c>
      <c r="D27" s="14">
        <v>26.25</v>
      </c>
      <c r="E27" s="15">
        <f>+D27*'FACTORES DE CORRECCIÓN'!$B$4*'FACTORES DE CORRECCIÓN'!$D$12</f>
        <v>19080.817875000004</v>
      </c>
      <c r="F27" s="15">
        <v>4000</v>
      </c>
      <c r="G27" s="15">
        <v>7500</v>
      </c>
      <c r="H27" s="14">
        <v>50</v>
      </c>
      <c r="I27" s="14" t="s">
        <v>948</v>
      </c>
      <c r="J27" s="16">
        <f>+H27*'FACTORES DE CORRECCIÓN'!$B$8</f>
        <v>7151.0000000000009</v>
      </c>
    </row>
    <row r="28" spans="1:10" ht="13.5" customHeight="1" x14ac:dyDescent="0.25">
      <c r="A28" s="17" t="s">
        <v>2321</v>
      </c>
      <c r="B28" s="48" t="s">
        <v>2320</v>
      </c>
      <c r="C28" s="6" t="s">
        <v>2319</v>
      </c>
      <c r="D28" s="14">
        <v>39.75</v>
      </c>
      <c r="E28" s="15">
        <f>+D28*'FACTORES DE CORRECCIÓN'!$B$4*'FACTORES DE CORRECCIÓN'!$D$12</f>
        <v>28893.809925000001</v>
      </c>
      <c r="F28" s="15">
        <v>6000</v>
      </c>
      <c r="G28" s="15">
        <v>11000</v>
      </c>
      <c r="H28" s="14">
        <v>50</v>
      </c>
      <c r="I28" s="14" t="s">
        <v>948</v>
      </c>
      <c r="J28" s="16">
        <f>+H28*'FACTORES DE CORRECCIÓN'!$B$8</f>
        <v>7151.0000000000009</v>
      </c>
    </row>
    <row r="29" spans="1:10" ht="13.5" customHeight="1" x14ac:dyDescent="0.25">
      <c r="A29" s="17" t="s">
        <v>2318</v>
      </c>
      <c r="B29" s="48" t="s">
        <v>2317</v>
      </c>
      <c r="C29" s="6" t="s">
        <v>2316</v>
      </c>
      <c r="D29" s="14">
        <v>26.25</v>
      </c>
      <c r="E29" s="15">
        <f>+D29*'FACTORES DE CORRECCIÓN'!$B$4*'FACTORES DE CORRECCIÓN'!$D$12</f>
        <v>19080.817875000004</v>
      </c>
      <c r="F29" s="15">
        <v>4000</v>
      </c>
      <c r="G29" s="15">
        <v>7500</v>
      </c>
      <c r="H29" s="14">
        <v>50</v>
      </c>
      <c r="I29" s="14" t="s">
        <v>948</v>
      </c>
      <c r="J29" s="16">
        <f>+H29*'FACTORES DE CORRECCIÓN'!$B$8</f>
        <v>7151.0000000000009</v>
      </c>
    </row>
    <row r="30" spans="1:10" ht="13.5" customHeight="1" x14ac:dyDescent="0.25">
      <c r="A30" s="17" t="s">
        <v>2315</v>
      </c>
      <c r="B30" s="48" t="s">
        <v>2314</v>
      </c>
      <c r="C30" s="6" t="s">
        <v>2313</v>
      </c>
      <c r="D30" s="14">
        <v>12.75</v>
      </c>
      <c r="E30" s="15">
        <f>+D30*'FACTORES DE CORRECCIÓN'!$B$4*'FACTORES DE CORRECCIÓN'!$D$12</f>
        <v>9267.8258250000017</v>
      </c>
      <c r="F30" s="15">
        <v>2500</v>
      </c>
      <c r="G30" s="15">
        <v>4000</v>
      </c>
      <c r="H30" s="14">
        <v>20</v>
      </c>
      <c r="I30" s="14" t="s">
        <v>948</v>
      </c>
      <c r="J30" s="16">
        <f>+H30*'FACTORES DE CORRECCIÓN'!$B$8</f>
        <v>2860.4</v>
      </c>
    </row>
    <row r="31" spans="1:10" ht="13.5" customHeight="1" x14ac:dyDescent="0.25">
      <c r="A31" s="17" t="s">
        <v>2312</v>
      </c>
      <c r="B31" s="48" t="s">
        <v>2311</v>
      </c>
      <c r="C31" s="6" t="s">
        <v>2310</v>
      </c>
      <c r="D31" s="14">
        <v>26.25</v>
      </c>
      <c r="E31" s="15">
        <f>+D31*'FACTORES DE CORRECCIÓN'!$B$4*'FACTORES DE CORRECCIÓN'!$D$12</f>
        <v>19080.817875000004</v>
      </c>
      <c r="F31" s="15">
        <v>4000</v>
      </c>
      <c r="G31" s="15">
        <v>7500</v>
      </c>
      <c r="H31" s="14">
        <v>20</v>
      </c>
      <c r="I31" s="14" t="s">
        <v>948</v>
      </c>
      <c r="J31" s="16">
        <f>+H31*'FACTORES DE CORRECCIÓN'!$B$8</f>
        <v>2860.4</v>
      </c>
    </row>
    <row r="32" spans="1:10" ht="13.5" customHeight="1" x14ac:dyDescent="0.25">
      <c r="A32" s="17" t="s">
        <v>2309</v>
      </c>
      <c r="B32" s="48" t="s">
        <v>2308</v>
      </c>
      <c r="C32" s="6" t="s">
        <v>2307</v>
      </c>
      <c r="D32" s="14">
        <v>9</v>
      </c>
      <c r="E32" s="15">
        <f>+D32*'FACTORES DE CORRECCIÓN'!$B$4*'FACTORES DE CORRECCIÓN'!$D$12</f>
        <v>6541.9947000000002</v>
      </c>
      <c r="F32" s="15">
        <v>2000</v>
      </c>
      <c r="G32" s="15">
        <v>3000</v>
      </c>
      <c r="H32" s="14">
        <v>20</v>
      </c>
      <c r="I32" s="14" t="s">
        <v>948</v>
      </c>
      <c r="J32" s="16">
        <f>+H32*'FACTORES DE CORRECCIÓN'!$B$8</f>
        <v>2860.4</v>
      </c>
    </row>
    <row r="33" spans="1:10" ht="13.5" customHeight="1" x14ac:dyDescent="0.25">
      <c r="A33" s="17" t="s">
        <v>2306</v>
      </c>
      <c r="B33" s="48" t="s">
        <v>2305</v>
      </c>
      <c r="C33" s="6" t="s">
        <v>2304</v>
      </c>
      <c r="D33" s="14">
        <v>9</v>
      </c>
      <c r="E33" s="15">
        <f>+D33*'FACTORES DE CORRECCIÓN'!$B$4*'FACTORES DE CORRECCIÓN'!$D$12</f>
        <v>6541.9947000000002</v>
      </c>
      <c r="F33" s="15">
        <f>+D33*'FACTORES DE CORRECCIÓN'!$B$4*'FACTORES DE CORRECCIÓN'!$D$18</f>
        <v>2400.732</v>
      </c>
      <c r="G33" s="15">
        <f>+D33*'FACTORES DE CORRECCIÓN'!$B$4*'FACTORES DE CORRECCIÓN'!$D$19</f>
        <v>4801.4639999999999</v>
      </c>
      <c r="H33" s="14">
        <v>20</v>
      </c>
      <c r="I33" s="14" t="s">
        <v>948</v>
      </c>
      <c r="J33" s="16">
        <f>+H33*'FACTORES DE CORRECCIÓN'!$B$8</f>
        <v>2860.4</v>
      </c>
    </row>
    <row r="34" spans="1:10" ht="13.5" customHeight="1" x14ac:dyDescent="0.25">
      <c r="A34" s="17" t="s">
        <v>2303</v>
      </c>
      <c r="B34" s="48" t="s">
        <v>2302</v>
      </c>
      <c r="C34" s="6" t="s">
        <v>2301</v>
      </c>
      <c r="D34" s="14">
        <v>26.25</v>
      </c>
      <c r="E34" s="15">
        <f>+D34*'FACTORES DE CORRECCIÓN'!$B$4*'FACTORES DE CORRECCIÓN'!$D$12</f>
        <v>19080.817875000004</v>
      </c>
      <c r="F34" s="15">
        <f>+D34*'FACTORES DE CORRECCIÓN'!$B$4*'FACTORES DE CORRECCIÓN'!$D$18</f>
        <v>7002.1350000000011</v>
      </c>
      <c r="G34" s="15">
        <f>+D34*'FACTORES DE CORRECCIÓN'!$B$4*'FACTORES DE CORRECCIÓN'!$D$19</f>
        <v>14004.270000000002</v>
      </c>
      <c r="H34" s="14">
        <v>50</v>
      </c>
      <c r="I34" s="14" t="s">
        <v>948</v>
      </c>
      <c r="J34" s="16">
        <f>+H34*'FACTORES DE CORRECCIÓN'!$B$8</f>
        <v>7151.0000000000009</v>
      </c>
    </row>
    <row r="35" spans="1:10" ht="13.5" customHeight="1" x14ac:dyDescent="0.25">
      <c r="A35" s="17" t="s">
        <v>2300</v>
      </c>
      <c r="B35" s="48" t="s">
        <v>2299</v>
      </c>
      <c r="C35" s="6" t="s">
        <v>2298</v>
      </c>
      <c r="D35" s="14">
        <v>80.25</v>
      </c>
      <c r="E35" s="15">
        <f>+D35*'FACTORES DE CORRECCIÓN'!$B$4*'FACTORES DE CORRECCIÓN'!$D$13</f>
        <v>58332.786075000004</v>
      </c>
      <c r="F35" s="15">
        <f>+D35*'FACTORES DE CORRECCIÓN'!$B$4*'FACTORES DE CORRECCIÓN'!$D$18</f>
        <v>21406.527000000002</v>
      </c>
      <c r="G35" s="15">
        <f>+D35*'FACTORES DE CORRECCIÓN'!$B$4*'FACTORES DE CORRECCIÓN'!$D$19</f>
        <v>42813.054000000004</v>
      </c>
      <c r="H35" s="14">
        <v>163</v>
      </c>
      <c r="I35" s="14" t="s">
        <v>948</v>
      </c>
      <c r="J35" s="16">
        <f>+H35*'FACTORES DE CORRECCIÓN'!$B$8</f>
        <v>23312.260000000002</v>
      </c>
    </row>
    <row r="36" spans="1:10" ht="13.5" customHeight="1" x14ac:dyDescent="0.25">
      <c r="A36" s="17" t="s">
        <v>2297</v>
      </c>
      <c r="B36" s="48" t="s">
        <v>2296</v>
      </c>
      <c r="C36" s="6" t="s">
        <v>2295</v>
      </c>
      <c r="D36" s="14">
        <v>66</v>
      </c>
      <c r="E36" s="15">
        <f>+D36*'FACTORES DE CORRECCIÓN'!$B$4*'FACTORES DE CORRECCIÓN'!$D$13</f>
        <v>47974.627800000002</v>
      </c>
      <c r="F36" s="15">
        <f>+D36*'FACTORES DE CORRECCIÓN'!$B$4*'FACTORES DE CORRECCIÓN'!$D$18</f>
        <v>17605.367999999999</v>
      </c>
      <c r="G36" s="15">
        <f>+D36*'FACTORES DE CORRECCIÓN'!$B$4*'FACTORES DE CORRECCIÓN'!$D$19</f>
        <v>35210.735999999997</v>
      </c>
      <c r="H36" s="14">
        <v>130</v>
      </c>
      <c r="I36" s="14" t="s">
        <v>948</v>
      </c>
      <c r="J36" s="16">
        <f>+H36*'FACTORES DE CORRECCIÓN'!$B$8</f>
        <v>18592.600000000002</v>
      </c>
    </row>
    <row r="37" spans="1:10" ht="13.5" customHeight="1" x14ac:dyDescent="0.25">
      <c r="A37" s="17" t="s">
        <v>2294</v>
      </c>
      <c r="B37" s="48" t="s">
        <v>2293</v>
      </c>
      <c r="C37" s="6" t="s">
        <v>2292</v>
      </c>
      <c r="D37" s="14">
        <v>106.5</v>
      </c>
      <c r="E37" s="15">
        <f>+D37*'FACTORES DE CORRECCIÓN'!$B$4*'FACTORES DE CORRECCIÓN'!$D$14</f>
        <v>77413.603950000004</v>
      </c>
      <c r="F37" s="15">
        <f>+D37*'FACTORES DE CORRECCIÓN'!$B$4*'FACTORES DE CORRECCIÓN'!$D$18</f>
        <v>28408.662</v>
      </c>
      <c r="G37" s="15">
        <f>+D37*'FACTORES DE CORRECCIÓN'!$B$4*'FACTORES DE CORRECCIÓN'!$D$19</f>
        <v>56817.324000000001</v>
      </c>
      <c r="H37" s="14">
        <v>162</v>
      </c>
      <c r="I37" s="14" t="s">
        <v>948</v>
      </c>
      <c r="J37" s="16">
        <f>+H37*'FACTORES DE CORRECCIÓN'!$B$8</f>
        <v>23169.24</v>
      </c>
    </row>
    <row r="38" spans="1:10" ht="13.5" customHeight="1" x14ac:dyDescent="0.25">
      <c r="A38" s="17" t="s">
        <v>2291</v>
      </c>
      <c r="B38" s="48" t="s">
        <v>2290</v>
      </c>
      <c r="C38" s="6" t="s">
        <v>2289</v>
      </c>
      <c r="D38" s="14">
        <v>26.25</v>
      </c>
      <c r="E38" s="15">
        <f>+D38*'FACTORES DE CORRECCIÓN'!$B$4*'FACTORES DE CORRECCIÓN'!$D$12</f>
        <v>19080.817875000004</v>
      </c>
      <c r="F38" s="15">
        <f>+D38*'FACTORES DE CORRECCIÓN'!$B$4*'FACTORES DE CORRECCIÓN'!$D$18</f>
        <v>7002.1350000000011</v>
      </c>
      <c r="G38" s="15">
        <f>+D38*'FACTORES DE CORRECCIÓN'!$B$4*'FACTORES DE CORRECCIÓN'!$D$19</f>
        <v>14004.270000000002</v>
      </c>
      <c r="H38" s="14">
        <v>60</v>
      </c>
      <c r="I38" s="14" t="s">
        <v>948</v>
      </c>
      <c r="J38" s="16">
        <f>+H38*'FACTORES DE CORRECCIÓN'!$B$8</f>
        <v>8581.2000000000007</v>
      </c>
    </row>
    <row r="39" spans="1:10" ht="13.5" customHeight="1" x14ac:dyDescent="0.25">
      <c r="A39" s="17" t="s">
        <v>2288</v>
      </c>
      <c r="B39" s="48" t="s">
        <v>2287</v>
      </c>
      <c r="C39" s="6" t="s">
        <v>2286</v>
      </c>
      <c r="D39" s="14">
        <v>21.75</v>
      </c>
      <c r="E39" s="15">
        <f>+D39*'FACTORES DE CORRECCIÓN'!$B$4*'FACTORES DE CORRECCIÓN'!$D$12</f>
        <v>15809.820525000001</v>
      </c>
      <c r="F39" s="15">
        <v>3500</v>
      </c>
      <c r="G39" s="15">
        <v>6500</v>
      </c>
      <c r="H39" s="14">
        <v>45</v>
      </c>
      <c r="I39" s="14" t="s">
        <v>948</v>
      </c>
      <c r="J39" s="16">
        <f>+H39*'FACTORES DE CORRECCIÓN'!$B$8</f>
        <v>6435.9000000000005</v>
      </c>
    </row>
    <row r="40" spans="1:10" ht="13.5" customHeight="1" x14ac:dyDescent="0.25">
      <c r="A40" s="17" t="s">
        <v>2285</v>
      </c>
      <c r="B40" s="48" t="s">
        <v>2284</v>
      </c>
      <c r="C40" s="6" t="s">
        <v>2283</v>
      </c>
      <c r="D40" s="14">
        <v>12.75</v>
      </c>
      <c r="E40" s="15">
        <f>+D40*'FACTORES DE CORRECCIÓN'!$B$4*'FACTORES DE CORRECCIÓN'!$D$12</f>
        <v>9267.8258250000017</v>
      </c>
      <c r="F40" s="15">
        <v>2500</v>
      </c>
      <c r="G40" s="15">
        <v>4000</v>
      </c>
      <c r="H40" s="14">
        <v>26</v>
      </c>
      <c r="I40" s="14" t="s">
        <v>948</v>
      </c>
      <c r="J40" s="16">
        <f>+H40*'FACTORES DE CORRECCIÓN'!$B$8</f>
        <v>3718.5200000000004</v>
      </c>
    </row>
    <row r="41" spans="1:10" ht="13.5" customHeight="1" x14ac:dyDescent="0.25">
      <c r="A41" s="17" t="s">
        <v>2282</v>
      </c>
      <c r="B41" s="48" t="s">
        <v>2281</v>
      </c>
      <c r="C41" s="6" t="s">
        <v>2280</v>
      </c>
      <c r="D41" s="14">
        <v>9</v>
      </c>
      <c r="E41" s="15">
        <f>+D41*'FACTORES DE CORRECCIÓN'!$B$4*'FACTORES DE CORRECCIÓN'!$D$12</f>
        <v>6541.9947000000002</v>
      </c>
      <c r="F41" s="15">
        <v>2000</v>
      </c>
      <c r="G41" s="15">
        <v>3000</v>
      </c>
      <c r="H41" s="14">
        <v>26</v>
      </c>
      <c r="I41" s="14" t="s">
        <v>948</v>
      </c>
      <c r="J41" s="16">
        <f>+H41*'FACTORES DE CORRECCIÓN'!$B$8</f>
        <v>3718.5200000000004</v>
      </c>
    </row>
    <row r="42" spans="1:10" ht="13.5" customHeight="1" x14ac:dyDescent="0.25">
      <c r="A42" s="17" t="s">
        <v>2279</v>
      </c>
      <c r="B42" s="48" t="s">
        <v>2278</v>
      </c>
      <c r="C42" s="6" t="s">
        <v>2277</v>
      </c>
      <c r="D42" s="14">
        <v>12.75</v>
      </c>
      <c r="E42" s="15">
        <f>+D42*'FACTORES DE CORRECCIÓN'!$B$4*'FACTORES DE CORRECCIÓN'!$D$12</f>
        <v>9267.8258250000017</v>
      </c>
      <c r="F42" s="15">
        <v>2500</v>
      </c>
      <c r="G42" s="15">
        <v>4000</v>
      </c>
      <c r="H42" s="14">
        <v>45</v>
      </c>
      <c r="I42" s="14" t="s">
        <v>948</v>
      </c>
      <c r="J42" s="16">
        <f>+H42*'FACTORES DE CORRECCIÓN'!$B$8</f>
        <v>6435.9000000000005</v>
      </c>
    </row>
    <row r="43" spans="1:10" ht="13.5" customHeight="1" x14ac:dyDescent="0.25">
      <c r="A43" s="17" t="s">
        <v>2276</v>
      </c>
      <c r="B43" s="48" t="s">
        <v>2275</v>
      </c>
      <c r="C43" s="47" t="s">
        <v>2274</v>
      </c>
      <c r="D43" s="14">
        <v>12.75</v>
      </c>
      <c r="E43" s="15">
        <f>+D43*'FACTORES DE CORRECCIÓN'!$B$4*'FACTORES DE CORRECCIÓN'!$D$12</f>
        <v>9267.8258250000017</v>
      </c>
      <c r="F43" s="15">
        <v>2500</v>
      </c>
      <c r="G43" s="15">
        <v>4000</v>
      </c>
      <c r="H43" s="14">
        <v>26</v>
      </c>
      <c r="I43" s="14" t="s">
        <v>948</v>
      </c>
      <c r="J43" s="16">
        <f>+H43*'FACTORES DE CORRECCIÓN'!$B$8</f>
        <v>3718.5200000000004</v>
      </c>
    </row>
    <row r="44" spans="1:10" ht="13.5" customHeight="1" x14ac:dyDescent="0.25">
      <c r="A44" s="17" t="s">
        <v>2273</v>
      </c>
      <c r="B44" s="48" t="s">
        <v>2272</v>
      </c>
      <c r="C44" s="47" t="s">
        <v>2271</v>
      </c>
      <c r="D44" s="14">
        <v>21.75</v>
      </c>
      <c r="E44" s="15">
        <f>+D44*'FACTORES DE CORRECCIÓN'!$B$4*'FACTORES DE CORRECCIÓN'!$D$12</f>
        <v>15809.820525000001</v>
      </c>
      <c r="F44" s="15">
        <v>3500</v>
      </c>
      <c r="G44" s="15">
        <v>6500</v>
      </c>
      <c r="H44" s="14">
        <v>26</v>
      </c>
      <c r="I44" s="14" t="s">
        <v>948</v>
      </c>
      <c r="J44" s="16">
        <f>+H44*'FACTORES DE CORRECCIÓN'!$B$8</f>
        <v>3718.5200000000004</v>
      </c>
    </row>
    <row r="45" spans="1:10" ht="13.5" customHeight="1" x14ac:dyDescent="0.25">
      <c r="A45" s="17" t="s">
        <v>2270</v>
      </c>
      <c r="B45" s="48" t="s">
        <v>2269</v>
      </c>
      <c r="C45" s="47" t="s">
        <v>2268</v>
      </c>
      <c r="D45" s="14">
        <v>30</v>
      </c>
      <c r="E45" s="15">
        <f>+D45*'FACTORES DE CORRECCIÓN'!$B$4*'FACTORES DE CORRECCIÓN'!$D$12</f>
        <v>21806.649000000001</v>
      </c>
      <c r="F45" s="15">
        <v>4500</v>
      </c>
      <c r="G45" s="15">
        <v>8500</v>
      </c>
      <c r="H45" s="14">
        <v>45</v>
      </c>
      <c r="I45" s="14" t="s">
        <v>948</v>
      </c>
      <c r="J45" s="16">
        <f>+H45*'FACTORES DE CORRECCIÓN'!$B$8</f>
        <v>6435.9000000000005</v>
      </c>
    </row>
    <row r="46" spans="1:10" ht="13.5" customHeight="1" x14ac:dyDescent="0.25">
      <c r="A46" s="17" t="s">
        <v>2267</v>
      </c>
      <c r="B46" s="48" t="s">
        <v>2266</v>
      </c>
      <c r="C46" s="47" t="s">
        <v>2265</v>
      </c>
      <c r="D46" s="14">
        <v>21.75</v>
      </c>
      <c r="E46" s="15">
        <f>+D46*'FACTORES DE CORRECCIÓN'!$B$4*'FACTORES DE CORRECCIÓN'!$D$12</f>
        <v>15809.820525000001</v>
      </c>
      <c r="F46" s="15">
        <v>3500</v>
      </c>
      <c r="G46" s="15">
        <v>6500</v>
      </c>
      <c r="H46" s="14">
        <v>47</v>
      </c>
      <c r="I46" s="14" t="s">
        <v>948</v>
      </c>
      <c r="J46" s="16">
        <f>+H46*'FACTORES DE CORRECCIÓN'!$B$8</f>
        <v>6721.9400000000005</v>
      </c>
    </row>
    <row r="47" spans="1:10" ht="13.5" customHeight="1" x14ac:dyDescent="0.25">
      <c r="A47" s="17" t="s">
        <v>2264</v>
      </c>
      <c r="B47" s="18" t="s">
        <v>2263</v>
      </c>
      <c r="C47" s="36" t="s">
        <v>2262</v>
      </c>
      <c r="D47" s="14">
        <v>15</v>
      </c>
      <c r="E47" s="15">
        <f>+D47*'FACTORES DE CORRECCIÓN'!$B$6*'FACTORES DE CORRECCIÓN'!$D$6</f>
        <v>4934.7044999999998</v>
      </c>
      <c r="F47" s="15">
        <v>1500</v>
      </c>
      <c r="G47" s="15">
        <v>2500</v>
      </c>
      <c r="H47" s="14">
        <v>25</v>
      </c>
      <c r="I47" s="14" t="s">
        <v>1002</v>
      </c>
      <c r="J47" s="16">
        <f>+H47*'FACTORES DE CORRECCIÓN'!$B$10</f>
        <v>852.25000000000011</v>
      </c>
    </row>
    <row r="48" spans="1:10" ht="13.5" customHeight="1" x14ac:dyDescent="0.25">
      <c r="A48" s="17" t="s">
        <v>2261</v>
      </c>
      <c r="B48" s="18" t="s">
        <v>2260</v>
      </c>
      <c r="C48" s="36" t="s">
        <v>2259</v>
      </c>
      <c r="D48" s="14">
        <v>6</v>
      </c>
      <c r="E48" s="15">
        <f>+D48*'FACTORES DE CORRECCIÓN'!$B$6*'FACTORES DE CORRECCIÓN'!$D$5</f>
        <v>2139.6275999999998</v>
      </c>
      <c r="F48" s="15">
        <v>1000</v>
      </c>
      <c r="G48" s="15">
        <v>1500</v>
      </c>
      <c r="H48" s="14">
        <v>18</v>
      </c>
      <c r="I48" s="14" t="s">
        <v>1002</v>
      </c>
      <c r="J48" s="16">
        <f>+H48*'FACTORES DE CORRECCIÓN'!$B$10</f>
        <v>613.62000000000012</v>
      </c>
    </row>
    <row r="49" spans="1:15" ht="13.5" customHeight="1" x14ac:dyDescent="0.25">
      <c r="A49" s="17" t="s">
        <v>2258</v>
      </c>
      <c r="B49" s="18" t="s">
        <v>2257</v>
      </c>
      <c r="C49" s="36" t="s">
        <v>2256</v>
      </c>
      <c r="D49" s="14">
        <v>1.5</v>
      </c>
      <c r="E49" s="15">
        <f>+D49*'FACTORES DE CORRECCIÓN'!$B$6*'FACTORES DE CORRECCIÓN'!$D$4</f>
        <v>576.34334999999999</v>
      </c>
      <c r="F49" s="15">
        <v>1000</v>
      </c>
      <c r="G49" s="15">
        <v>1000</v>
      </c>
      <c r="H49" s="14">
        <v>5</v>
      </c>
      <c r="I49" s="14" t="s">
        <v>1002</v>
      </c>
      <c r="J49" s="16">
        <f>+H49*'FACTORES DE CORRECCIÓN'!$B$10</f>
        <v>170.45000000000002</v>
      </c>
    </row>
    <row r="50" spans="1:15" ht="13.5" customHeight="1" x14ac:dyDescent="0.25">
      <c r="A50" s="17" t="s">
        <v>2255</v>
      </c>
      <c r="B50" s="18" t="s">
        <v>2254</v>
      </c>
      <c r="C50" s="36" t="s">
        <v>2253</v>
      </c>
      <c r="D50" s="14">
        <v>6</v>
      </c>
      <c r="E50" s="15">
        <f>+D50*'FACTORES DE CORRECCIÓN'!$B$6*'FACTORES DE CORRECCIÓN'!$D$6</f>
        <v>1973.8818000000001</v>
      </c>
      <c r="F50" s="15">
        <v>1000</v>
      </c>
      <c r="G50" s="15">
        <v>1500</v>
      </c>
      <c r="H50" s="14">
        <v>20</v>
      </c>
      <c r="I50" s="14" t="s">
        <v>1002</v>
      </c>
      <c r="J50" s="16">
        <f>+H50*'FACTORES DE CORRECCIÓN'!$B$10</f>
        <v>681.80000000000007</v>
      </c>
    </row>
    <row r="51" spans="1:15" ht="13.5" customHeight="1" x14ac:dyDescent="0.25">
      <c r="A51" s="17" t="s">
        <v>2252</v>
      </c>
      <c r="B51" s="18" t="s">
        <v>923</v>
      </c>
      <c r="C51" s="36" t="s">
        <v>2251</v>
      </c>
      <c r="D51" s="14">
        <v>26.25</v>
      </c>
      <c r="E51" s="15">
        <f>+D51*'FACTORES DE CORRECCIÓN'!$B$7*'FACTORES DE CORRECCIÓN'!$D$8</f>
        <v>7856.2102499999983</v>
      </c>
      <c r="F51" s="15">
        <v>2500</v>
      </c>
      <c r="G51" s="15">
        <v>4000</v>
      </c>
      <c r="H51" s="14">
        <v>4</v>
      </c>
      <c r="I51" s="14" t="s">
        <v>1522</v>
      </c>
      <c r="J51" s="16">
        <f>+H51*'FACTORES DE CORRECCIÓN'!$B$15</f>
        <v>1305.1199999999999</v>
      </c>
    </row>
    <row r="52" spans="1:15" s="8" customFormat="1" ht="13.5" customHeight="1" x14ac:dyDescent="0.25">
      <c r="A52" s="17" t="s">
        <v>2250</v>
      </c>
      <c r="B52" s="18" t="s">
        <v>924</v>
      </c>
      <c r="C52" s="36" t="s">
        <v>925</v>
      </c>
      <c r="D52" s="14">
        <v>39.75</v>
      </c>
      <c r="E52" s="15">
        <f>+D52*'FACTORES DE CORRECCIÓN'!$B$7*'FACTORES DE CORRECCIÓN'!$D$8</f>
        <v>11896.546949999998</v>
      </c>
      <c r="F52" s="15">
        <v>3500</v>
      </c>
      <c r="G52" s="15">
        <v>6000</v>
      </c>
      <c r="H52" s="14">
        <v>8</v>
      </c>
      <c r="I52" s="14" t="s">
        <v>1522</v>
      </c>
      <c r="J52" s="16">
        <f>+H52*'FACTORES DE CORRECCIÓN'!$B$15</f>
        <v>2610.2399999999998</v>
      </c>
      <c r="K52" s="7"/>
      <c r="L52" s="7"/>
      <c r="M52" s="7"/>
      <c r="N52" s="7"/>
      <c r="O52" s="7"/>
    </row>
    <row r="53" spans="1:15" s="8" customFormat="1" ht="13.5" customHeight="1" x14ac:dyDescent="0.25">
      <c r="A53" s="17" t="s">
        <v>2249</v>
      </c>
      <c r="B53" s="18" t="s">
        <v>926</v>
      </c>
      <c r="C53" s="36" t="s">
        <v>927</v>
      </c>
      <c r="D53" s="14">
        <v>66</v>
      </c>
      <c r="E53" s="15">
        <f>+D53*'FACTORES DE CORRECCIÓN'!$B$7*'FACTORES DE CORRECCIÓN'!$D$8</f>
        <v>19752.757199999996</v>
      </c>
      <c r="F53" s="15">
        <v>5000</v>
      </c>
      <c r="G53" s="15">
        <v>9500</v>
      </c>
      <c r="H53" s="14">
        <v>9</v>
      </c>
      <c r="I53" s="14" t="s">
        <v>1522</v>
      </c>
      <c r="J53" s="16">
        <f>+H53*'FACTORES DE CORRECCIÓN'!$B$15</f>
        <v>2936.5199999999995</v>
      </c>
      <c r="K53" s="7"/>
      <c r="L53" s="7"/>
      <c r="M53" s="7"/>
      <c r="N53" s="7"/>
      <c r="O53" s="7"/>
    </row>
    <row r="54" spans="1:15" s="8" customFormat="1" ht="13.5" customHeight="1" x14ac:dyDescent="0.25">
      <c r="A54" s="17" t="s">
        <v>2248</v>
      </c>
      <c r="B54" s="18" t="s">
        <v>928</v>
      </c>
      <c r="C54" s="36" t="s">
        <v>2247</v>
      </c>
      <c r="D54" s="14">
        <v>54</v>
      </c>
      <c r="E54" s="15">
        <f>+D54*'FACTORES DE CORRECCIÓN'!$B$7*'FACTORES DE CORRECCIÓN'!$D$8</f>
        <v>16161.346799999998</v>
      </c>
      <c r="F54" s="15">
        <v>4500</v>
      </c>
      <c r="G54" s="15">
        <v>8000</v>
      </c>
      <c r="H54" s="14">
        <v>8</v>
      </c>
      <c r="I54" s="14" t="s">
        <v>1522</v>
      </c>
      <c r="J54" s="16">
        <f>+H54*'FACTORES DE CORRECCIÓN'!$B$15</f>
        <v>2610.2399999999998</v>
      </c>
      <c r="K54" s="7"/>
      <c r="L54" s="7"/>
      <c r="M54" s="7"/>
      <c r="N54" s="7"/>
      <c r="O54" s="7"/>
    </row>
    <row r="55" spans="1:15" s="8" customFormat="1" ht="13.5" customHeight="1" x14ac:dyDescent="0.25">
      <c r="A55" s="17" t="s">
        <v>2246</v>
      </c>
      <c r="B55" s="18" t="s">
        <v>929</v>
      </c>
      <c r="C55" s="36" t="s">
        <v>930</v>
      </c>
      <c r="D55" s="14">
        <v>54</v>
      </c>
      <c r="E55" s="15">
        <f>+D55*'FACTORES DE CORRECCIÓN'!$B$7*'FACTORES DE CORRECCIÓN'!$D$8</f>
        <v>16161.346799999998</v>
      </c>
      <c r="F55" s="15">
        <v>4500</v>
      </c>
      <c r="G55" s="15">
        <v>8000</v>
      </c>
      <c r="H55" s="14">
        <v>8</v>
      </c>
      <c r="I55" s="14" t="s">
        <v>1522</v>
      </c>
      <c r="J55" s="16">
        <f>+H55*'FACTORES DE CORRECCIÓN'!$B$15</f>
        <v>2610.2399999999998</v>
      </c>
      <c r="K55" s="7"/>
      <c r="L55" s="7"/>
      <c r="M55" s="7"/>
      <c r="N55" s="7"/>
      <c r="O55" s="7"/>
    </row>
    <row r="56" spans="1:15" s="8" customFormat="1" ht="13.5" customHeight="1" x14ac:dyDescent="0.25">
      <c r="A56" s="17" t="s">
        <v>2245</v>
      </c>
      <c r="B56" s="18" t="s">
        <v>931</v>
      </c>
      <c r="C56" s="36" t="s">
        <v>2244</v>
      </c>
      <c r="D56" s="14">
        <v>21.75</v>
      </c>
      <c r="E56" s="15">
        <f>+D56*'FACTORES DE CORRECCIÓN'!$B$7*'FACTORES DE CORRECCIÓN'!$D$8</f>
        <v>6509.4313499999989</v>
      </c>
      <c r="F56" s="15">
        <v>2000</v>
      </c>
      <c r="G56" s="15">
        <v>3500</v>
      </c>
      <c r="H56" s="14">
        <v>4</v>
      </c>
      <c r="I56" s="14" t="s">
        <v>1522</v>
      </c>
      <c r="J56" s="16">
        <f>+H56*'FACTORES DE CORRECCIÓN'!$B$15</f>
        <v>1305.1199999999999</v>
      </c>
      <c r="K56" s="7"/>
      <c r="L56" s="7"/>
      <c r="M56" s="7"/>
      <c r="N56" s="7"/>
      <c r="O56" s="7"/>
    </row>
    <row r="57" spans="1:15" s="8" customFormat="1" ht="13.5" customHeight="1" x14ac:dyDescent="0.25">
      <c r="A57" s="17" t="s">
        <v>2243</v>
      </c>
      <c r="B57" s="18" t="s">
        <v>2242</v>
      </c>
      <c r="C57" s="36" t="s">
        <v>2241</v>
      </c>
      <c r="D57" s="14">
        <v>21.75</v>
      </c>
      <c r="E57" s="15">
        <f>+D57*'FACTORES DE CORRECCIÓN'!$B$7*'FACTORES DE CORRECCIÓN'!$D$8</f>
        <v>6509.4313499999989</v>
      </c>
      <c r="F57" s="15">
        <v>2000</v>
      </c>
      <c r="G57" s="15">
        <v>3500</v>
      </c>
      <c r="H57" s="14">
        <v>4</v>
      </c>
      <c r="I57" s="14" t="s">
        <v>1522</v>
      </c>
      <c r="J57" s="16">
        <f>+H57*'FACTORES DE CORRECCIÓN'!$B$15</f>
        <v>1305.1199999999999</v>
      </c>
      <c r="K57" s="7"/>
      <c r="L57" s="7"/>
      <c r="M57" s="7"/>
      <c r="N57" s="7"/>
      <c r="O57" s="7"/>
    </row>
    <row r="58" spans="1:15" s="8" customFormat="1" ht="13.5" customHeight="1" x14ac:dyDescent="0.25">
      <c r="A58" s="17" t="s">
        <v>2240</v>
      </c>
      <c r="B58" s="18" t="s">
        <v>932</v>
      </c>
      <c r="C58" s="36" t="s">
        <v>933</v>
      </c>
      <c r="D58" s="14">
        <v>212.25</v>
      </c>
      <c r="E58" s="15">
        <f>+D58*'FACTORES DE CORRECCIÓN'!$B$7*'FACTORES DE CORRECCIÓN'!$D$8</f>
        <v>63523.071449999989</v>
      </c>
      <c r="F58" s="15">
        <v>15000</v>
      </c>
      <c r="G58" s="15">
        <v>29000</v>
      </c>
      <c r="H58" s="14">
        <v>74</v>
      </c>
      <c r="I58" s="14" t="s">
        <v>1522</v>
      </c>
      <c r="J58" s="16">
        <f>+H58*'FACTORES DE CORRECCIÓN'!$B$15</f>
        <v>24144.719999999998</v>
      </c>
      <c r="K58" s="7"/>
      <c r="L58" s="7"/>
      <c r="M58" s="7"/>
      <c r="N58" s="7"/>
      <c r="O58" s="7"/>
    </row>
    <row r="59" spans="1:15" s="8" customFormat="1" ht="13.5" customHeight="1" x14ac:dyDescent="0.25">
      <c r="A59" s="17" t="s">
        <v>2239</v>
      </c>
      <c r="B59" s="18" t="s">
        <v>934</v>
      </c>
      <c r="C59" s="36" t="s">
        <v>935</v>
      </c>
      <c r="D59" s="14">
        <v>266.25</v>
      </c>
      <c r="E59" s="15">
        <f>+D59*'FACTORES DE CORRECCIÓN'!$B$7*'FACTORES DE CORRECCIÓN'!$D$8</f>
        <v>79684.418249999973</v>
      </c>
      <c r="F59" s="15">
        <v>18500</v>
      </c>
      <c r="G59" s="15">
        <v>36000</v>
      </c>
      <c r="H59" s="14">
        <v>98</v>
      </c>
      <c r="I59" s="14" t="s">
        <v>1522</v>
      </c>
      <c r="J59" s="16">
        <f>+H59*'FACTORES DE CORRECCIÓN'!$B$15</f>
        <v>31975.439999999999</v>
      </c>
      <c r="K59" s="7"/>
      <c r="L59" s="7"/>
      <c r="M59" s="7"/>
      <c r="N59" s="7"/>
      <c r="O59" s="7"/>
    </row>
    <row r="60" spans="1:15" s="8" customFormat="1" ht="13.5" customHeight="1" x14ac:dyDescent="0.25">
      <c r="A60" s="17" t="s">
        <v>2238</v>
      </c>
      <c r="B60" s="18" t="s">
        <v>936</v>
      </c>
      <c r="C60" s="36" t="s">
        <v>2237</v>
      </c>
      <c r="D60" s="14">
        <v>36.75</v>
      </c>
      <c r="E60" s="15">
        <f>+D60*'FACTORES DE CORRECCIÓN'!$B$7*'FACTORES DE CORRECCIÓN'!$D$8</f>
        <v>10998.694349999998</v>
      </c>
      <c r="F60" s="15">
        <v>3000</v>
      </c>
      <c r="G60" s="15">
        <v>5500</v>
      </c>
      <c r="H60" s="14">
        <v>8</v>
      </c>
      <c r="I60" s="14" t="s">
        <v>1522</v>
      </c>
      <c r="J60" s="16">
        <f>+H60*'FACTORES DE CORRECCIÓN'!$B$15</f>
        <v>2610.2399999999998</v>
      </c>
      <c r="K60" s="7"/>
      <c r="L60" s="7"/>
      <c r="M60" s="7"/>
      <c r="N60" s="7"/>
      <c r="O60" s="7"/>
    </row>
    <row r="61" spans="1:15" s="8" customFormat="1" ht="13.5" customHeight="1" x14ac:dyDescent="0.25">
      <c r="A61" s="17" t="s">
        <v>2236</v>
      </c>
      <c r="B61" s="18" t="s">
        <v>937</v>
      </c>
      <c r="C61" s="36" t="s">
        <v>2235</v>
      </c>
      <c r="D61" s="14">
        <v>26.25</v>
      </c>
      <c r="E61" s="15">
        <f>+D61*'FACTORES DE CORRECCIÓN'!$B$7*'FACTORES DE CORRECCIÓN'!$D$8</f>
        <v>7856.2102499999983</v>
      </c>
      <c r="F61" s="15">
        <v>2500</v>
      </c>
      <c r="G61" s="15">
        <v>4000</v>
      </c>
      <c r="H61" s="14">
        <v>4</v>
      </c>
      <c r="I61" s="14" t="s">
        <v>1522</v>
      </c>
      <c r="J61" s="16">
        <f>+H61*'FACTORES DE CORRECCIÓN'!$B$15</f>
        <v>1305.1199999999999</v>
      </c>
      <c r="K61" s="7"/>
      <c r="L61" s="7"/>
      <c r="M61" s="7"/>
      <c r="N61" s="7"/>
      <c r="O61" s="7"/>
    </row>
    <row r="62" spans="1:15" s="8" customFormat="1" ht="13.5" customHeight="1" x14ac:dyDescent="0.25">
      <c r="A62" s="17" t="s">
        <v>2234</v>
      </c>
      <c r="B62" s="18" t="s">
        <v>2233</v>
      </c>
      <c r="C62" s="36" t="s">
        <v>2232</v>
      </c>
      <c r="D62" s="14">
        <v>120.38</v>
      </c>
      <c r="E62" s="15">
        <f>+D62*'FACTORES DE CORRECCIÓN'!$B$6*'FACTORES DE CORRECCIÓN'!$D$8</f>
        <v>34463.373516</v>
      </c>
      <c r="F62" s="15">
        <f>+D62*'FACTORES DE CORRECCIÓN'!$B$6*'FACTORES DE CORRECCIÓN'!$D$18</f>
        <v>12092.411760000001</v>
      </c>
      <c r="G62" s="15">
        <f>+D62*'FACTORES DE CORRECCIÓN'!$B$6*'FACTORES DE CORRECCIÓN'!$D$19</f>
        <v>24184.823520000002</v>
      </c>
      <c r="H62" s="14">
        <v>20</v>
      </c>
      <c r="I62" s="14" t="s">
        <v>2219</v>
      </c>
      <c r="J62" s="16">
        <f>+H62*'FACTORES DE CORRECCIÓN'!$B$9</f>
        <v>2860.4</v>
      </c>
      <c r="K62" s="7"/>
      <c r="L62" s="7"/>
      <c r="M62" s="7"/>
      <c r="N62" s="7"/>
      <c r="O62" s="7"/>
    </row>
    <row r="63" spans="1:15" s="8" customFormat="1" ht="13.5" customHeight="1" x14ac:dyDescent="0.25">
      <c r="A63" s="17" t="s">
        <v>2231</v>
      </c>
      <c r="B63" s="18" t="s">
        <v>2230</v>
      </c>
      <c r="C63" s="36" t="s">
        <v>2229</v>
      </c>
      <c r="D63" s="14">
        <v>30</v>
      </c>
      <c r="E63" s="15">
        <f>+D63*'FACTORES DE CORRECCIÓN'!$B$6*'FACTORES DE CORRECCIÓN'!$D$8</f>
        <v>8588.6459999999988</v>
      </c>
      <c r="F63" s="15">
        <f>+D63*'FACTORES DE CORRECCIÓN'!$B$6*'FACTORES DE CORRECCIÓN'!$D$18</f>
        <v>3013.56</v>
      </c>
      <c r="G63" s="15">
        <f>+D63*'FACTORES DE CORRECCIÓN'!$B$6*'FACTORES DE CORRECCIÓN'!$D$19</f>
        <v>6027.12</v>
      </c>
      <c r="H63" s="14">
        <v>30</v>
      </c>
      <c r="I63" s="14" t="s">
        <v>2219</v>
      </c>
      <c r="J63" s="16">
        <f>+H63*'FACTORES DE CORRECCIÓN'!$B$9</f>
        <v>4290.6000000000004</v>
      </c>
      <c r="K63" s="7"/>
      <c r="L63" s="7"/>
      <c r="M63" s="7"/>
      <c r="N63" s="7"/>
      <c r="O63" s="7"/>
    </row>
    <row r="64" spans="1:15" s="8" customFormat="1" ht="13.5" customHeight="1" x14ac:dyDescent="0.25">
      <c r="A64" s="17" t="s">
        <v>2228</v>
      </c>
      <c r="B64" s="18" t="s">
        <v>2227</v>
      </c>
      <c r="C64" s="36" t="s">
        <v>2226</v>
      </c>
      <c r="D64" s="14">
        <v>15</v>
      </c>
      <c r="E64" s="15">
        <f>+D64*'FACTORES DE CORRECCIÓN'!$B$6*'FACTORES DE CORRECCIÓN'!$D$6</f>
        <v>4934.7044999999998</v>
      </c>
      <c r="F64" s="15">
        <f>+D64*'FACTORES DE CORRECCIÓN'!$B$6*'FACTORES DE CORRECCIÓN'!$D$18</f>
        <v>1506.78</v>
      </c>
      <c r="G64" s="15">
        <f>+D64*'FACTORES DE CORRECCIÓN'!$B$6*'FACTORES DE CORRECCIÓN'!$D$19</f>
        <v>3013.56</v>
      </c>
      <c r="H64" s="14">
        <v>7</v>
      </c>
      <c r="I64" s="14" t="s">
        <v>2219</v>
      </c>
      <c r="J64" s="16">
        <f>+H64*'FACTORES DE CORRECCIÓN'!$B$9</f>
        <v>1001.1400000000001</v>
      </c>
      <c r="K64" s="7"/>
      <c r="L64" s="7"/>
      <c r="M64" s="7"/>
      <c r="N64" s="7"/>
      <c r="O64" s="7"/>
    </row>
    <row r="65" spans="1:15" s="8" customFormat="1" ht="13.5" customHeight="1" x14ac:dyDescent="0.25">
      <c r="A65" s="17" t="s">
        <v>2225</v>
      </c>
      <c r="B65" s="18" t="s">
        <v>2224</v>
      </c>
      <c r="C65" s="36" t="s">
        <v>2223</v>
      </c>
      <c r="D65" s="14">
        <v>37.5</v>
      </c>
      <c r="E65" s="15">
        <f>+D65*'FACTORES DE CORRECCIÓN'!$B$6*'FACTORES DE CORRECCIÓN'!$D$8</f>
        <v>10735.807499999999</v>
      </c>
      <c r="F65" s="15">
        <f>+D65*'FACTORES DE CORRECCIÓN'!$B$6*'FACTORES DE CORRECCIÓN'!$D$18</f>
        <v>3766.9500000000003</v>
      </c>
      <c r="G65" s="15">
        <f>+D65*'FACTORES DE CORRECCIÓN'!$B$6*'FACTORES DE CORRECCIÓN'!$D$19</f>
        <v>7533.9000000000005</v>
      </c>
      <c r="H65" s="14">
        <v>35</v>
      </c>
      <c r="I65" s="14" t="s">
        <v>2219</v>
      </c>
      <c r="J65" s="16">
        <f>+H65*'FACTORES DE CORRECCIÓN'!$B$9</f>
        <v>5005.7000000000007</v>
      </c>
      <c r="K65" s="7"/>
      <c r="L65" s="7"/>
      <c r="M65" s="7"/>
      <c r="N65" s="7"/>
      <c r="O65" s="7"/>
    </row>
    <row r="66" spans="1:15" s="8" customFormat="1" ht="13.5" customHeight="1" x14ac:dyDescent="0.25">
      <c r="A66" s="17" t="s">
        <v>2222</v>
      </c>
      <c r="B66" s="18" t="s">
        <v>2221</v>
      </c>
      <c r="C66" s="36" t="s">
        <v>2220</v>
      </c>
      <c r="D66" s="14">
        <v>7.5</v>
      </c>
      <c r="E66" s="15">
        <f>+D66*'FACTORES DE CORRECCIÓN'!$B$6*'FACTORES DE CORRECCIÓN'!$D$5</f>
        <v>2674.5344999999998</v>
      </c>
      <c r="F66" s="15">
        <f>+D66*'FACTORES DE CORRECCIÓN'!$B$6*'FACTORES DE CORRECCIÓN'!$D$18</f>
        <v>753.39</v>
      </c>
      <c r="G66" s="15">
        <f>+D66*'FACTORES DE CORRECCIÓN'!$B$6*'FACTORES DE CORRECCIÓN'!$D$19</f>
        <v>1506.78</v>
      </c>
      <c r="H66" s="14">
        <v>10</v>
      </c>
      <c r="I66" s="14" t="s">
        <v>2219</v>
      </c>
      <c r="J66" s="16">
        <f>+H66*'FACTORES DE CORRECCIÓN'!$B$9</f>
        <v>1430.2</v>
      </c>
      <c r="K66" s="7"/>
      <c r="L66" s="7"/>
      <c r="M66" s="7"/>
      <c r="N66" s="7"/>
      <c r="O66" s="7"/>
    </row>
    <row r="67" spans="1:15" s="8" customFormat="1" ht="13.5" customHeight="1" x14ac:dyDescent="0.25">
      <c r="A67" s="17" t="s">
        <v>2218</v>
      </c>
      <c r="B67" s="18" t="s">
        <v>2217</v>
      </c>
      <c r="C67" s="36" t="s">
        <v>2216</v>
      </c>
      <c r="D67" s="14">
        <v>7.5</v>
      </c>
      <c r="E67" s="15">
        <f>+D67*'FACTORES DE CORRECCIÓN'!$B$5*'FACTORES DE CORRECCIÓN'!$D$5</f>
        <v>2974.5450000000001</v>
      </c>
      <c r="F67" s="15">
        <v>1500</v>
      </c>
      <c r="G67" s="15">
        <v>2000</v>
      </c>
      <c r="H67" s="14">
        <v>20</v>
      </c>
      <c r="I67" s="14" t="s">
        <v>1002</v>
      </c>
      <c r="J67" s="16">
        <f>+H67*'FACTORES DE CORRECCIÓN'!$B$11</f>
        <v>754.59999999999991</v>
      </c>
      <c r="K67" s="7"/>
      <c r="L67" s="7"/>
      <c r="M67" s="7"/>
      <c r="N67" s="7"/>
      <c r="O67" s="7"/>
    </row>
    <row r="68" spans="1:15" s="8" customFormat="1" ht="13.5" customHeight="1" x14ac:dyDescent="0.25">
      <c r="A68" s="17" t="s">
        <v>2215</v>
      </c>
      <c r="B68" s="18" t="s">
        <v>2214</v>
      </c>
      <c r="C68" s="36" t="s">
        <v>2213</v>
      </c>
      <c r="D68" s="14">
        <v>7.5</v>
      </c>
      <c r="E68" s="15">
        <f>+D68*'FACTORES DE CORRECCIÓN'!$B$5*'FACTORES DE CORRECCIÓN'!$D$5</f>
        <v>2974.5450000000001</v>
      </c>
      <c r="F68" s="15">
        <v>1500</v>
      </c>
      <c r="G68" s="15">
        <v>2000</v>
      </c>
      <c r="H68" s="14">
        <v>30</v>
      </c>
      <c r="I68" s="14" t="s">
        <v>1002</v>
      </c>
      <c r="J68" s="16">
        <f>+H68*'FACTORES DE CORRECCIÓN'!$B$11</f>
        <v>1131.8999999999999</v>
      </c>
      <c r="K68" s="7"/>
      <c r="L68" s="7"/>
      <c r="M68" s="7"/>
      <c r="N68" s="7"/>
      <c r="O68" s="7"/>
    </row>
    <row r="69" spans="1:15" s="8" customFormat="1" ht="13.5" customHeight="1" x14ac:dyDescent="0.25">
      <c r="A69" s="17" t="s">
        <v>2212</v>
      </c>
      <c r="B69" s="18" t="s">
        <v>2211</v>
      </c>
      <c r="C69" s="36" t="s">
        <v>2210</v>
      </c>
      <c r="D69" s="14">
        <v>45</v>
      </c>
      <c r="E69" s="15">
        <f>+D69*'FACTORES DE CORRECCIÓN'!$B$6*'FACTORES DE CORRECCIÓN'!$D$8</f>
        <v>12882.968999999999</v>
      </c>
      <c r="F69" s="15">
        <v>3500</v>
      </c>
      <c r="G69" s="15">
        <v>6500</v>
      </c>
      <c r="H69" s="14">
        <v>80</v>
      </c>
      <c r="I69" s="14" t="s">
        <v>1002</v>
      </c>
      <c r="J69" s="16">
        <f>+H69*'FACTORES DE CORRECCIÓN'!$B$10</f>
        <v>2727.2000000000003</v>
      </c>
      <c r="K69" s="7"/>
      <c r="L69" s="7"/>
      <c r="M69" s="7"/>
      <c r="N69" s="7"/>
      <c r="O69" s="7"/>
    </row>
    <row r="70" spans="1:15" s="8" customFormat="1" ht="13.5" customHeight="1" x14ac:dyDescent="0.25">
      <c r="A70" s="17" t="s">
        <v>2209</v>
      </c>
      <c r="B70" s="18" t="s">
        <v>2208</v>
      </c>
      <c r="C70" s="36" t="s">
        <v>2207</v>
      </c>
      <c r="D70" s="14">
        <v>60</v>
      </c>
      <c r="E70" s="15">
        <f>+D70*'FACTORES DE CORRECCIÓN'!$B$6*'FACTORES DE CORRECCIÓN'!$D$8</f>
        <v>17177.291999999998</v>
      </c>
      <c r="F70" s="15">
        <v>4500</v>
      </c>
      <c r="G70" s="15">
        <v>8500</v>
      </c>
      <c r="H70" s="14">
        <v>180</v>
      </c>
      <c r="I70" s="14" t="s">
        <v>1002</v>
      </c>
      <c r="J70" s="16">
        <f>+H70*'FACTORES DE CORRECCIÓN'!$B$10</f>
        <v>6136.2000000000007</v>
      </c>
      <c r="K70" s="7"/>
      <c r="L70" s="7"/>
      <c r="M70" s="7"/>
      <c r="N70" s="7"/>
      <c r="O70" s="7"/>
    </row>
    <row r="71" spans="1:15" s="8" customFormat="1" ht="13.5" customHeight="1" x14ac:dyDescent="0.25">
      <c r="A71" s="17" t="s">
        <v>2206</v>
      </c>
      <c r="B71" s="18" t="s">
        <v>2205</v>
      </c>
      <c r="C71" s="36" t="s">
        <v>2204</v>
      </c>
      <c r="D71" s="14">
        <v>37.5</v>
      </c>
      <c r="E71" s="15">
        <f>+D71*'FACTORES DE CORRECCIÓN'!$B$6*'FACTORES DE CORRECCIÓN'!$D$8</f>
        <v>10735.807499999999</v>
      </c>
      <c r="F71" s="15">
        <v>3000</v>
      </c>
      <c r="G71" s="15">
        <v>5500</v>
      </c>
      <c r="H71" s="14">
        <v>80</v>
      </c>
      <c r="I71" s="14" t="s">
        <v>1002</v>
      </c>
      <c r="J71" s="16">
        <f>+H71*'FACTORES DE CORRECCIÓN'!$B$10</f>
        <v>2727.2000000000003</v>
      </c>
      <c r="K71" s="7"/>
      <c r="L71" s="7"/>
      <c r="M71" s="7"/>
      <c r="N71" s="7"/>
      <c r="O71" s="7"/>
    </row>
    <row r="72" spans="1:15" s="8" customFormat="1" ht="13.5" customHeight="1" x14ac:dyDescent="0.25">
      <c r="A72" s="17" t="s">
        <v>2203</v>
      </c>
      <c r="B72" s="18" t="s">
        <v>2202</v>
      </c>
      <c r="C72" s="36" t="s">
        <v>2201</v>
      </c>
      <c r="D72" s="14">
        <v>9</v>
      </c>
      <c r="E72" s="15">
        <f>+D72*'FACTORES DE CORRECCIÓN'!$B$6*'FACTORES DE CORRECCIÓN'!$D$5</f>
        <v>3209.4414000000002</v>
      </c>
      <c r="F72" s="15">
        <v>1500</v>
      </c>
      <c r="G72" s="15">
        <v>2000</v>
      </c>
      <c r="H72" s="14">
        <v>25</v>
      </c>
      <c r="I72" s="14" t="s">
        <v>1002</v>
      </c>
      <c r="J72" s="16">
        <f>+H72*'FACTORES DE CORRECCIÓN'!$B$10</f>
        <v>852.25000000000011</v>
      </c>
      <c r="K72" s="7"/>
      <c r="L72" s="7"/>
      <c r="M72" s="7"/>
      <c r="N72" s="7"/>
      <c r="O72" s="7"/>
    </row>
    <row r="73" spans="1:15" s="8" customFormat="1" ht="13.5" customHeight="1" x14ac:dyDescent="0.25">
      <c r="A73" s="17" t="s">
        <v>2200</v>
      </c>
      <c r="B73" s="18" t="s">
        <v>2199</v>
      </c>
      <c r="C73" s="36" t="s">
        <v>2198</v>
      </c>
      <c r="D73" s="14">
        <v>9</v>
      </c>
      <c r="E73" s="15">
        <f>+D73*'FACTORES DE CORRECCIÓN'!$B$6*'FACTORES DE CORRECCIÓN'!$D$5</f>
        <v>3209.4414000000002</v>
      </c>
      <c r="F73" s="15">
        <v>1500</v>
      </c>
      <c r="G73" s="15">
        <v>2000</v>
      </c>
      <c r="H73" s="14">
        <v>25</v>
      </c>
      <c r="I73" s="14" t="s">
        <v>1002</v>
      </c>
      <c r="J73" s="16">
        <f>+H73*'FACTORES DE CORRECCIÓN'!$B$10</f>
        <v>852.25000000000011</v>
      </c>
      <c r="K73" s="7"/>
      <c r="L73" s="7"/>
      <c r="M73" s="7"/>
      <c r="N73" s="7"/>
      <c r="O73" s="7"/>
    </row>
    <row r="74" spans="1:15" s="8" customFormat="1" ht="13.5" customHeight="1" x14ac:dyDescent="0.25">
      <c r="A74" s="17" t="s">
        <v>2197</v>
      </c>
      <c r="B74" s="18" t="s">
        <v>2196</v>
      </c>
      <c r="C74" s="36" t="s">
        <v>2195</v>
      </c>
      <c r="D74" s="14">
        <v>15</v>
      </c>
      <c r="E74" s="15">
        <f>+D74*'FACTORES DE CORRECCIÓN'!$B$6*'FACTORES DE CORRECCIÓN'!$D$6</f>
        <v>4934.7044999999998</v>
      </c>
      <c r="F74" s="15">
        <v>1500</v>
      </c>
      <c r="G74" s="15">
        <v>2500</v>
      </c>
      <c r="H74" s="14">
        <v>30</v>
      </c>
      <c r="I74" s="14" t="s">
        <v>1002</v>
      </c>
      <c r="J74" s="16">
        <f>+H74*'FACTORES DE CORRECCIÓN'!$B$10</f>
        <v>1022.7</v>
      </c>
      <c r="K74" s="7"/>
      <c r="L74" s="7"/>
      <c r="M74" s="7"/>
      <c r="N74" s="7"/>
      <c r="O74" s="7"/>
    </row>
    <row r="75" spans="1:15" s="8" customFormat="1" ht="13.5" customHeight="1" x14ac:dyDescent="0.25">
      <c r="A75" s="17" t="s">
        <v>2194</v>
      </c>
      <c r="B75" s="18" t="s">
        <v>2193</v>
      </c>
      <c r="C75" s="36" t="s">
        <v>2192</v>
      </c>
      <c r="D75" s="14">
        <v>25.5</v>
      </c>
      <c r="E75" s="15">
        <f>+D75*'FACTORES DE CORRECCIÓN'!$B$6*'FACTORES DE CORRECCIÓN'!$D$8</f>
        <v>7300.3490999999985</v>
      </c>
      <c r="F75" s="15">
        <v>2500</v>
      </c>
      <c r="G75" s="15">
        <v>4000</v>
      </c>
      <c r="H75" s="14">
        <v>90</v>
      </c>
      <c r="I75" s="14" t="s">
        <v>1002</v>
      </c>
      <c r="J75" s="16">
        <f>+H75*'FACTORES DE CORRECCIÓN'!$B$10</f>
        <v>3068.1000000000004</v>
      </c>
      <c r="K75" s="7"/>
      <c r="L75" s="7"/>
      <c r="M75" s="7"/>
      <c r="N75" s="7"/>
      <c r="O75" s="7"/>
    </row>
    <row r="76" spans="1:15" s="8" customFormat="1" ht="13.5" customHeight="1" x14ac:dyDescent="0.25">
      <c r="A76" s="17" t="s">
        <v>2191</v>
      </c>
      <c r="B76" s="18" t="s">
        <v>2190</v>
      </c>
      <c r="C76" s="36" t="s">
        <v>2189</v>
      </c>
      <c r="D76" s="14">
        <v>7.5</v>
      </c>
      <c r="E76" s="15">
        <f>+D76*'FACTORES DE CORRECCIÓN'!$B$6*'FACTORES DE CORRECCIÓN'!$D$5</f>
        <v>2674.5344999999998</v>
      </c>
      <c r="F76" s="15">
        <v>1000</v>
      </c>
      <c r="G76" s="15">
        <v>1500</v>
      </c>
      <c r="H76" s="14">
        <v>20</v>
      </c>
      <c r="I76" s="14" t="s">
        <v>1002</v>
      </c>
      <c r="J76" s="16">
        <f>+H76*'FACTORES DE CORRECCIÓN'!$B$10</f>
        <v>681.80000000000007</v>
      </c>
      <c r="K76" s="7"/>
      <c r="L76" s="7"/>
      <c r="M76" s="7"/>
      <c r="N76" s="7"/>
      <c r="O76" s="7"/>
    </row>
    <row r="77" spans="1:15" s="8" customFormat="1" ht="13.5" customHeight="1" x14ac:dyDescent="0.25">
      <c r="A77" s="17" t="s">
        <v>2188</v>
      </c>
      <c r="B77" s="18" t="s">
        <v>2187</v>
      </c>
      <c r="C77" s="36" t="s">
        <v>2186</v>
      </c>
      <c r="D77" s="14">
        <v>15</v>
      </c>
      <c r="E77" s="15">
        <f>+D77*'FACTORES DE CORRECCIÓN'!$B$6*'FACTORES DE CORRECCIÓN'!$D$6</f>
        <v>4934.7044999999998</v>
      </c>
      <c r="F77" s="15">
        <v>1500</v>
      </c>
      <c r="G77" s="15">
        <v>2500</v>
      </c>
      <c r="H77" s="14">
        <v>60</v>
      </c>
      <c r="I77" s="14" t="s">
        <v>1002</v>
      </c>
      <c r="J77" s="16">
        <f>+H77*'FACTORES DE CORRECCIÓN'!$B$10</f>
        <v>2045.4</v>
      </c>
      <c r="K77" s="7"/>
      <c r="L77" s="7"/>
      <c r="M77" s="7"/>
      <c r="N77" s="7"/>
      <c r="O77" s="7"/>
    </row>
    <row r="78" spans="1:15" s="8" customFormat="1" ht="13.5" customHeight="1" x14ac:dyDescent="0.25">
      <c r="A78" s="17" t="s">
        <v>2185</v>
      </c>
      <c r="B78" s="18" t="s">
        <v>2184</v>
      </c>
      <c r="C78" s="36" t="s">
        <v>2183</v>
      </c>
      <c r="D78" s="14">
        <v>22.5</v>
      </c>
      <c r="E78" s="15">
        <f>+D78*'FACTORES DE CORRECCIÓN'!$B$6*'FACTORES DE CORRECCIÓN'!$D$8</f>
        <v>6441.4844999999996</v>
      </c>
      <c r="F78" s="15">
        <v>2000</v>
      </c>
      <c r="G78" s="15">
        <v>3500</v>
      </c>
      <c r="H78" s="14">
        <v>30</v>
      </c>
      <c r="I78" s="14" t="s">
        <v>1002</v>
      </c>
      <c r="J78" s="16">
        <f>+H78*'FACTORES DE CORRECCIÓN'!$B$10</f>
        <v>1022.7</v>
      </c>
      <c r="K78" s="7"/>
      <c r="L78" s="7"/>
      <c r="M78" s="7"/>
      <c r="N78" s="7"/>
      <c r="O78" s="7"/>
    </row>
    <row r="79" spans="1:15" s="8" customFormat="1" ht="13.5" customHeight="1" x14ac:dyDescent="0.25">
      <c r="A79" s="17" t="s">
        <v>2182</v>
      </c>
      <c r="B79" s="18" t="s">
        <v>2181</v>
      </c>
      <c r="C79" s="36" t="s">
        <v>2180</v>
      </c>
      <c r="D79" s="14" t="s">
        <v>1043</v>
      </c>
      <c r="E79" s="42" t="s">
        <v>1043</v>
      </c>
      <c r="F79" s="42" t="s">
        <v>1043</v>
      </c>
      <c r="G79" s="42" t="s">
        <v>1043</v>
      </c>
      <c r="H79" s="14"/>
      <c r="I79" s="14" t="s">
        <v>1002</v>
      </c>
      <c r="J79" s="16">
        <f>+H79*'FACTORES DE CORRECCIÓN'!$B$10</f>
        <v>0</v>
      </c>
      <c r="K79" s="7"/>
      <c r="L79" s="7"/>
      <c r="M79" s="7"/>
      <c r="N79" s="7"/>
      <c r="O79" s="7"/>
    </row>
    <row r="80" spans="1:15" s="8" customFormat="1" ht="13.5" customHeight="1" x14ac:dyDescent="0.25">
      <c r="A80" s="17" t="s">
        <v>2179</v>
      </c>
      <c r="B80" s="18" t="s">
        <v>2178</v>
      </c>
      <c r="C80" s="36" t="s">
        <v>2177</v>
      </c>
      <c r="D80" s="14" t="s">
        <v>1043</v>
      </c>
      <c r="E80" s="42" t="s">
        <v>1043</v>
      </c>
      <c r="F80" s="42" t="s">
        <v>1043</v>
      </c>
      <c r="G80" s="42" t="s">
        <v>1043</v>
      </c>
      <c r="H80" s="14"/>
      <c r="I80" s="14" t="s">
        <v>1002</v>
      </c>
      <c r="J80" s="16">
        <f>+H80*'FACTORES DE CORRECCIÓN'!$B$10</f>
        <v>0</v>
      </c>
      <c r="K80" s="7"/>
      <c r="L80" s="7"/>
      <c r="M80" s="7"/>
      <c r="N80" s="7"/>
      <c r="O80" s="7"/>
    </row>
    <row r="81" spans="1:15" s="8" customFormat="1" ht="13.5" customHeight="1" x14ac:dyDescent="0.25">
      <c r="A81" s="17" t="s">
        <v>2176</v>
      </c>
      <c r="B81" s="18" t="s">
        <v>2175</v>
      </c>
      <c r="C81" s="36" t="s">
        <v>2174</v>
      </c>
      <c r="D81" s="14">
        <v>7.5</v>
      </c>
      <c r="E81" s="15">
        <f>+D81*'FACTORES DE CORRECCIÓN'!$B$6*'FACTORES DE CORRECCIÓN'!$D$5</f>
        <v>2674.5344999999998</v>
      </c>
      <c r="F81" s="15">
        <v>1000</v>
      </c>
      <c r="G81" s="15">
        <v>1500</v>
      </c>
      <c r="H81" s="14">
        <v>20</v>
      </c>
      <c r="I81" s="14" t="s">
        <v>1002</v>
      </c>
      <c r="J81" s="16">
        <f>+H81*'FACTORES DE CORRECCIÓN'!$B$10</f>
        <v>681.80000000000007</v>
      </c>
      <c r="K81" s="7"/>
      <c r="L81" s="7"/>
      <c r="M81" s="7"/>
      <c r="N81" s="7"/>
      <c r="O81" s="7"/>
    </row>
    <row r="82" spans="1:15" s="8" customFormat="1" ht="13.5" customHeight="1" x14ac:dyDescent="0.25">
      <c r="A82" s="17" t="s">
        <v>2173</v>
      </c>
      <c r="B82" s="18" t="s">
        <v>2172</v>
      </c>
      <c r="C82" s="36" t="s">
        <v>2171</v>
      </c>
      <c r="D82" s="14">
        <v>4.5</v>
      </c>
      <c r="E82" s="15">
        <f>+D82*'FACTORES DE CORRECCIÓN'!$B$6*'FACTORES DE CORRECCIÓN'!$D$4</f>
        <v>1729.0300500000001</v>
      </c>
      <c r="F82" s="15">
        <v>1000</v>
      </c>
      <c r="G82" s="15">
        <v>1500</v>
      </c>
      <c r="H82" s="14">
        <v>20</v>
      </c>
      <c r="I82" s="14" t="s">
        <v>1002</v>
      </c>
      <c r="J82" s="16">
        <f>+H82*'FACTORES DE CORRECCIÓN'!$B$10</f>
        <v>681.80000000000007</v>
      </c>
      <c r="K82" s="7"/>
      <c r="L82" s="7"/>
      <c r="M82" s="7"/>
      <c r="N82" s="7"/>
      <c r="O82" s="7"/>
    </row>
    <row r="83" spans="1:15" s="8" customFormat="1" ht="13.5" customHeight="1" x14ac:dyDescent="0.25">
      <c r="A83" s="17" t="s">
        <v>2170</v>
      </c>
      <c r="B83" s="18" t="s">
        <v>2169</v>
      </c>
      <c r="C83" s="36" t="s">
        <v>2168</v>
      </c>
      <c r="D83" s="14">
        <v>45</v>
      </c>
      <c r="E83" s="15">
        <f>+D83*'FACTORES DE CORRECCIÓN'!$B$6*'FACTORES DE CORRECCIÓN'!$D$8</f>
        <v>12882.968999999999</v>
      </c>
      <c r="F83" s="15">
        <v>3500</v>
      </c>
      <c r="G83" s="15">
        <v>6500</v>
      </c>
      <c r="H83" s="14">
        <v>100</v>
      </c>
      <c r="I83" s="14" t="s">
        <v>1002</v>
      </c>
      <c r="J83" s="16">
        <f>+H83*'FACTORES DE CORRECCIÓN'!$B$10</f>
        <v>3409.0000000000005</v>
      </c>
      <c r="K83" s="7"/>
      <c r="L83" s="7"/>
      <c r="M83" s="7"/>
      <c r="N83" s="7"/>
      <c r="O83" s="7"/>
    </row>
    <row r="84" spans="1:15" s="8" customFormat="1" ht="13.5" customHeight="1" x14ac:dyDescent="0.25">
      <c r="A84" s="17" t="s">
        <v>2167</v>
      </c>
      <c r="B84" s="18" t="s">
        <v>2166</v>
      </c>
      <c r="C84" s="36" t="s">
        <v>2165</v>
      </c>
      <c r="D84" s="14">
        <v>60</v>
      </c>
      <c r="E84" s="15">
        <f>+D84*'FACTORES DE CORRECCIÓN'!$B$6*'FACTORES DE CORRECCIÓN'!$D$8</f>
        <v>17177.291999999998</v>
      </c>
      <c r="F84" s="15">
        <v>4500</v>
      </c>
      <c r="G84" s="15">
        <v>8500</v>
      </c>
      <c r="H84" s="14">
        <v>300</v>
      </c>
      <c r="I84" s="14" t="s">
        <v>1002</v>
      </c>
      <c r="J84" s="16">
        <f>+H84*'FACTORES DE CORRECCIÓN'!$B$10</f>
        <v>10227.000000000002</v>
      </c>
      <c r="K84" s="7"/>
      <c r="L84" s="7"/>
      <c r="M84" s="7"/>
      <c r="N84" s="7"/>
      <c r="O84" s="7"/>
    </row>
    <row r="85" spans="1:15" s="8" customFormat="1" ht="13.5" customHeight="1" x14ac:dyDescent="0.25">
      <c r="A85" s="17" t="s">
        <v>2164</v>
      </c>
      <c r="B85" s="18" t="s">
        <v>2163</v>
      </c>
      <c r="C85" s="36" t="s">
        <v>2162</v>
      </c>
      <c r="D85" s="14">
        <v>27</v>
      </c>
      <c r="E85" s="15">
        <f>+D85*'FACTORES DE CORRECCIÓN'!$B$6*'FACTORES DE CORRECCIÓN'!$D$8</f>
        <v>7729.7813999999998</v>
      </c>
      <c r="F85" s="15">
        <v>2500</v>
      </c>
      <c r="G85" s="15">
        <v>4000</v>
      </c>
      <c r="H85" s="14">
        <v>51</v>
      </c>
      <c r="I85" s="14" t="s">
        <v>1062</v>
      </c>
      <c r="J85" s="16">
        <f>+H85*'FACTORES DE CORRECCIÓN'!$B$12</f>
        <v>6561.1500000000005</v>
      </c>
      <c r="K85" s="7"/>
      <c r="L85" s="7"/>
      <c r="M85" s="7"/>
      <c r="N85" s="7"/>
      <c r="O85" s="7"/>
    </row>
    <row r="86" spans="1:15" s="8" customFormat="1" ht="13.5" customHeight="1" x14ac:dyDescent="0.25">
      <c r="A86" s="17" t="s">
        <v>2161</v>
      </c>
      <c r="B86" s="18" t="s">
        <v>2160</v>
      </c>
      <c r="C86" s="36" t="s">
        <v>2159</v>
      </c>
      <c r="D86" s="14">
        <v>27</v>
      </c>
      <c r="E86" s="15">
        <f>+D86*'FACTORES DE CORRECCIÓN'!$B$6*'FACTORES DE CORRECCIÓN'!$D$8</f>
        <v>7729.7813999999998</v>
      </c>
      <c r="F86" s="15">
        <v>2500</v>
      </c>
      <c r="G86" s="15">
        <v>4000</v>
      </c>
      <c r="H86" s="14">
        <v>58</v>
      </c>
      <c r="I86" s="14" t="s">
        <v>1062</v>
      </c>
      <c r="J86" s="16">
        <f>+H86*'FACTORES DE CORRECCIÓN'!$B$12</f>
        <v>7461.7000000000007</v>
      </c>
      <c r="K86" s="7"/>
      <c r="L86" s="7"/>
      <c r="M86" s="7"/>
      <c r="N86" s="7"/>
      <c r="O86" s="7"/>
    </row>
    <row r="87" spans="1:15" s="8" customFormat="1" ht="13.5" customHeight="1" x14ac:dyDescent="0.25">
      <c r="A87" s="17" t="s">
        <v>2158</v>
      </c>
      <c r="B87" s="18" t="s">
        <v>2157</v>
      </c>
      <c r="C87" s="36" t="s">
        <v>2156</v>
      </c>
      <c r="D87" s="14">
        <v>33</v>
      </c>
      <c r="E87" s="15">
        <f>+D87*'FACTORES DE CORRECCIÓN'!$B$6*'FACTORES DE CORRECCIÓN'!$D$8</f>
        <v>9447.5105999999978</v>
      </c>
      <c r="F87" s="15">
        <v>3000</v>
      </c>
      <c r="G87" s="15">
        <v>5000</v>
      </c>
      <c r="H87" s="14">
        <v>71</v>
      </c>
      <c r="I87" s="14" t="s">
        <v>1062</v>
      </c>
      <c r="J87" s="16">
        <f>+H87*'FACTORES DE CORRECCIÓN'!$B$12</f>
        <v>9134.15</v>
      </c>
      <c r="K87" s="7"/>
      <c r="L87" s="7"/>
      <c r="M87" s="7"/>
      <c r="N87" s="7"/>
      <c r="O87" s="7"/>
    </row>
    <row r="88" spans="1:15" s="8" customFormat="1" ht="13.5" customHeight="1" x14ac:dyDescent="0.25">
      <c r="A88" s="17" t="s">
        <v>2155</v>
      </c>
      <c r="B88" s="18" t="s">
        <v>2154</v>
      </c>
      <c r="C88" s="36" t="s">
        <v>2153</v>
      </c>
      <c r="D88" s="14">
        <v>27</v>
      </c>
      <c r="E88" s="15">
        <f>+D88*'FACTORES DE CORRECCIÓN'!$B$6*'FACTORES DE CORRECCIÓN'!$D$8</f>
        <v>7729.7813999999998</v>
      </c>
      <c r="F88" s="15">
        <v>2500</v>
      </c>
      <c r="G88" s="15">
        <v>4000</v>
      </c>
      <c r="H88" s="14">
        <v>58</v>
      </c>
      <c r="I88" s="14" t="s">
        <v>1062</v>
      </c>
      <c r="J88" s="16">
        <f>+H88*'FACTORES DE CORRECCIÓN'!$B$12</f>
        <v>7461.7000000000007</v>
      </c>
      <c r="K88" s="7"/>
      <c r="L88" s="7"/>
      <c r="M88" s="7"/>
      <c r="N88" s="7"/>
      <c r="O88" s="7"/>
    </row>
    <row r="89" spans="1:15" s="8" customFormat="1" ht="13.5" customHeight="1" x14ac:dyDescent="0.25">
      <c r="A89" s="17" t="s">
        <v>2152</v>
      </c>
      <c r="B89" s="18" t="s">
        <v>2151</v>
      </c>
      <c r="C89" s="36" t="s">
        <v>2150</v>
      </c>
      <c r="D89" s="14">
        <v>27</v>
      </c>
      <c r="E89" s="15">
        <f>+D89*'FACTORES DE CORRECCIÓN'!$B$6*'FACTORES DE CORRECCIÓN'!$D$8</f>
        <v>7729.7813999999998</v>
      </c>
      <c r="F89" s="15">
        <v>2500</v>
      </c>
      <c r="G89" s="15">
        <v>4000</v>
      </c>
      <c r="H89" s="14">
        <v>51</v>
      </c>
      <c r="I89" s="14" t="s">
        <v>1062</v>
      </c>
      <c r="J89" s="16">
        <f>+H89*'FACTORES DE CORRECCIÓN'!$B$12</f>
        <v>6561.1500000000005</v>
      </c>
      <c r="K89" s="7"/>
      <c r="L89" s="7"/>
      <c r="M89" s="7"/>
      <c r="N89" s="7"/>
      <c r="O89" s="7"/>
    </row>
    <row r="90" spans="1:15" s="8" customFormat="1" ht="13.5" customHeight="1" x14ac:dyDescent="0.25">
      <c r="A90" s="17" t="s">
        <v>2149</v>
      </c>
      <c r="B90" s="18" t="s">
        <v>2148</v>
      </c>
      <c r="C90" s="36" t="s">
        <v>2147</v>
      </c>
      <c r="D90" s="14">
        <v>27</v>
      </c>
      <c r="E90" s="15">
        <f>+D90*'FACTORES DE CORRECCIÓN'!$B$6*'FACTORES DE CORRECCIÓN'!$D$8</f>
        <v>7729.7813999999998</v>
      </c>
      <c r="F90" s="15">
        <v>2500</v>
      </c>
      <c r="G90" s="15">
        <v>4000</v>
      </c>
      <c r="H90" s="14">
        <v>51</v>
      </c>
      <c r="I90" s="14" t="s">
        <v>1062</v>
      </c>
      <c r="J90" s="16">
        <f>+H90*'FACTORES DE CORRECCIÓN'!$B$12</f>
        <v>6561.1500000000005</v>
      </c>
      <c r="K90" s="7"/>
      <c r="L90" s="7"/>
      <c r="M90" s="7"/>
      <c r="N90" s="7"/>
      <c r="O90" s="7"/>
    </row>
    <row r="91" spans="1:15" s="8" customFormat="1" ht="13.5" customHeight="1" x14ac:dyDescent="0.25">
      <c r="A91" s="17" t="s">
        <v>2146</v>
      </c>
      <c r="B91" s="18" t="s">
        <v>2145</v>
      </c>
      <c r="C91" s="36" t="s">
        <v>2144</v>
      </c>
      <c r="D91" s="14">
        <v>27</v>
      </c>
      <c r="E91" s="15">
        <f>+D91*'FACTORES DE CORRECCIÓN'!$B$6*'FACTORES DE CORRECCIÓN'!$D$8</f>
        <v>7729.7813999999998</v>
      </c>
      <c r="F91" s="15">
        <v>2500</v>
      </c>
      <c r="G91" s="15">
        <v>4000</v>
      </c>
      <c r="H91" s="14">
        <v>37</v>
      </c>
      <c r="I91" s="14" t="s">
        <v>1062</v>
      </c>
      <c r="J91" s="16">
        <f>+H91*'FACTORES DE CORRECCIÓN'!$B$12</f>
        <v>4760.05</v>
      </c>
      <c r="K91" s="7"/>
      <c r="L91" s="7"/>
      <c r="M91" s="7"/>
      <c r="N91" s="7"/>
      <c r="O91" s="7"/>
    </row>
    <row r="92" spans="1:15" s="8" customFormat="1" ht="13.5" customHeight="1" x14ac:dyDescent="0.25">
      <c r="A92" s="17" t="s">
        <v>2143</v>
      </c>
      <c r="B92" s="18" t="s">
        <v>2142</v>
      </c>
      <c r="C92" s="36" t="s">
        <v>2141</v>
      </c>
      <c r="D92" s="14">
        <v>18</v>
      </c>
      <c r="E92" s="15">
        <f>+D92*'FACTORES DE CORRECCIÓN'!$B$6*'FACTORES DE CORRECCIÓN'!$D$7</f>
        <v>5424.4080000000004</v>
      </c>
      <c r="F92" s="15">
        <v>2000</v>
      </c>
      <c r="G92" s="15">
        <v>3000</v>
      </c>
      <c r="H92" s="14">
        <v>34</v>
      </c>
      <c r="I92" s="14" t="s">
        <v>1062</v>
      </c>
      <c r="J92" s="16">
        <f>+H92*'FACTORES DE CORRECCIÓN'!$B$12</f>
        <v>4374.1000000000004</v>
      </c>
      <c r="K92" s="7"/>
      <c r="L92" s="7"/>
      <c r="M92" s="7"/>
      <c r="N92" s="7"/>
      <c r="O92" s="7"/>
    </row>
    <row r="93" spans="1:15" s="8" customFormat="1" ht="13.5" customHeight="1" x14ac:dyDescent="0.25">
      <c r="A93" s="17" t="s">
        <v>2140</v>
      </c>
      <c r="B93" s="18" t="s">
        <v>2139</v>
      </c>
      <c r="C93" s="36" t="s">
        <v>2138</v>
      </c>
      <c r="D93" s="14">
        <v>18</v>
      </c>
      <c r="E93" s="15">
        <f>+D93*'FACTORES DE CORRECCIÓN'!$B$6*'FACTORES DE CORRECCIÓN'!$D$7</f>
        <v>5424.4080000000004</v>
      </c>
      <c r="F93" s="15">
        <v>2000</v>
      </c>
      <c r="G93" s="15">
        <v>3000</v>
      </c>
      <c r="H93" s="14">
        <v>24</v>
      </c>
      <c r="I93" s="14" t="s">
        <v>1062</v>
      </c>
      <c r="J93" s="16">
        <f>+H93*'FACTORES DE CORRECCIÓN'!$B$12</f>
        <v>3087.6000000000004</v>
      </c>
      <c r="K93" s="7"/>
      <c r="L93" s="7"/>
      <c r="M93" s="7"/>
      <c r="N93" s="7"/>
      <c r="O93" s="7"/>
    </row>
    <row r="94" spans="1:15" s="8" customFormat="1" ht="13.5" customHeight="1" x14ac:dyDescent="0.25">
      <c r="A94" s="17" t="s">
        <v>2137</v>
      </c>
      <c r="B94" s="18" t="s">
        <v>2136</v>
      </c>
      <c r="C94" s="36" t="s">
        <v>2135</v>
      </c>
      <c r="D94" s="14">
        <v>37.5</v>
      </c>
      <c r="E94" s="15">
        <f>+D94*'FACTORES DE CORRECCIÓN'!$B$6*'FACTORES DE CORRECCIÓN'!$D$8</f>
        <v>10735.807499999999</v>
      </c>
      <c r="F94" s="15">
        <v>3000</v>
      </c>
      <c r="G94" s="15">
        <v>5500</v>
      </c>
      <c r="H94" s="14">
        <v>71</v>
      </c>
      <c r="I94" s="14" t="s">
        <v>1062</v>
      </c>
      <c r="J94" s="16">
        <f>+H94*'FACTORES DE CORRECCIÓN'!$B$12</f>
        <v>9134.15</v>
      </c>
      <c r="K94" s="7"/>
      <c r="L94" s="7"/>
      <c r="M94" s="7"/>
      <c r="N94" s="7"/>
      <c r="O94" s="7"/>
    </row>
    <row r="95" spans="1:15" s="8" customFormat="1" ht="13.5" customHeight="1" x14ac:dyDescent="0.25">
      <c r="A95" s="17" t="s">
        <v>2134</v>
      </c>
      <c r="B95" s="18" t="s">
        <v>2133</v>
      </c>
      <c r="C95" s="36" t="s">
        <v>2132</v>
      </c>
      <c r="D95" s="14">
        <v>27</v>
      </c>
      <c r="E95" s="15">
        <f>+D95*'FACTORES DE CORRECCIÓN'!$B$6*'FACTORES DE CORRECCIÓN'!$D$8</f>
        <v>7729.7813999999998</v>
      </c>
      <c r="F95" s="15">
        <v>2500</v>
      </c>
      <c r="G95" s="15">
        <v>4000</v>
      </c>
      <c r="H95" s="14">
        <v>71</v>
      </c>
      <c r="I95" s="14" t="s">
        <v>1062</v>
      </c>
      <c r="J95" s="16">
        <f>+H95*'FACTORES DE CORRECCIÓN'!$B$12</f>
        <v>9134.15</v>
      </c>
      <c r="K95" s="7"/>
      <c r="L95" s="7"/>
      <c r="M95" s="7"/>
      <c r="N95" s="7"/>
      <c r="O95" s="7"/>
    </row>
    <row r="96" spans="1:15" s="8" customFormat="1" ht="13.5" customHeight="1" x14ac:dyDescent="0.25">
      <c r="A96" s="17" t="s">
        <v>2131</v>
      </c>
      <c r="B96" s="18" t="s">
        <v>2130</v>
      </c>
      <c r="C96" s="36" t="s">
        <v>2129</v>
      </c>
      <c r="D96" s="14">
        <v>18</v>
      </c>
      <c r="E96" s="15">
        <f>+D96*'FACTORES DE CORRECCIÓN'!$B$6*'FACTORES DE CORRECCIÓN'!$D$7</f>
        <v>5424.4080000000004</v>
      </c>
      <c r="F96" s="15">
        <v>2000</v>
      </c>
      <c r="G96" s="15">
        <v>3000</v>
      </c>
      <c r="H96" s="14">
        <v>51</v>
      </c>
      <c r="I96" s="14" t="s">
        <v>1062</v>
      </c>
      <c r="J96" s="16">
        <f>+H96*'FACTORES DE CORRECCIÓN'!$B$12</f>
        <v>6561.1500000000005</v>
      </c>
      <c r="K96" s="7"/>
      <c r="L96" s="7"/>
      <c r="M96" s="7"/>
      <c r="N96" s="7"/>
      <c r="O96" s="7"/>
    </row>
    <row r="97" spans="1:15" s="8" customFormat="1" ht="13.5" customHeight="1" x14ac:dyDescent="0.25">
      <c r="A97" s="17" t="s">
        <v>2128</v>
      </c>
      <c r="B97" s="18" t="s">
        <v>2127</v>
      </c>
      <c r="C97" s="36" t="s">
        <v>2126</v>
      </c>
      <c r="D97" s="14">
        <v>27</v>
      </c>
      <c r="E97" s="15">
        <f>+D97*'FACTORES DE CORRECCIÓN'!$B$6*'FACTORES DE CORRECCIÓN'!$D$8</f>
        <v>7729.7813999999998</v>
      </c>
      <c r="F97" s="15">
        <v>2500</v>
      </c>
      <c r="G97" s="15">
        <v>4000</v>
      </c>
      <c r="H97" s="14">
        <v>61</v>
      </c>
      <c r="I97" s="14" t="s">
        <v>1062</v>
      </c>
      <c r="J97" s="16">
        <f>+H97*'FACTORES DE CORRECCIÓN'!$B$12</f>
        <v>7847.6500000000005</v>
      </c>
      <c r="K97" s="7"/>
      <c r="L97" s="7"/>
      <c r="M97" s="7"/>
      <c r="N97" s="7"/>
      <c r="O97" s="7"/>
    </row>
    <row r="98" spans="1:15" s="8" customFormat="1" ht="13.5" customHeight="1" x14ac:dyDescent="0.25">
      <c r="A98" s="17" t="s">
        <v>2125</v>
      </c>
      <c r="B98" s="18" t="s">
        <v>2124</v>
      </c>
      <c r="C98" s="36" t="s">
        <v>2123</v>
      </c>
      <c r="D98" s="14">
        <v>27</v>
      </c>
      <c r="E98" s="15">
        <f>+D98*'FACTORES DE CORRECCIÓN'!$B$6*'FACTORES DE CORRECCIÓN'!$D$8</f>
        <v>7729.7813999999998</v>
      </c>
      <c r="F98" s="15">
        <v>2500</v>
      </c>
      <c r="G98" s="15">
        <v>4000</v>
      </c>
      <c r="H98" s="14">
        <v>51</v>
      </c>
      <c r="I98" s="14" t="s">
        <v>1062</v>
      </c>
      <c r="J98" s="16">
        <f>+H98*'FACTORES DE CORRECCIÓN'!$B$12</f>
        <v>6561.1500000000005</v>
      </c>
      <c r="K98" s="7"/>
      <c r="L98" s="7"/>
      <c r="M98" s="7"/>
      <c r="N98" s="7"/>
      <c r="O98" s="7"/>
    </row>
    <row r="99" spans="1:15" s="8" customFormat="1" ht="13.5" customHeight="1" x14ac:dyDescent="0.25">
      <c r="A99" s="17" t="s">
        <v>2122</v>
      </c>
      <c r="B99" s="18" t="s">
        <v>2121</v>
      </c>
      <c r="C99" s="36" t="s">
        <v>2120</v>
      </c>
      <c r="D99" s="14">
        <v>33</v>
      </c>
      <c r="E99" s="15">
        <f>+D99*'FACTORES DE CORRECCIÓN'!$B$6*'FACTORES DE CORRECCIÓN'!$D$8</f>
        <v>9447.5105999999978</v>
      </c>
      <c r="F99" s="15">
        <v>3000</v>
      </c>
      <c r="G99" s="15">
        <v>5000</v>
      </c>
      <c r="H99" s="14">
        <v>51</v>
      </c>
      <c r="I99" s="14" t="s">
        <v>1062</v>
      </c>
      <c r="J99" s="16">
        <f>+H99*'FACTORES DE CORRECCIÓN'!$B$12</f>
        <v>6561.1500000000005</v>
      </c>
      <c r="K99" s="7"/>
      <c r="L99" s="7"/>
      <c r="M99" s="7"/>
      <c r="N99" s="7"/>
      <c r="O99" s="7"/>
    </row>
    <row r="100" spans="1:15" s="8" customFormat="1" ht="13.5" customHeight="1" x14ac:dyDescent="0.25">
      <c r="A100" s="17" t="s">
        <v>2119</v>
      </c>
      <c r="B100" s="18" t="s">
        <v>2118</v>
      </c>
      <c r="C100" s="36" t="s">
        <v>2117</v>
      </c>
      <c r="D100" s="14">
        <v>18</v>
      </c>
      <c r="E100" s="15">
        <f>+D100*'FACTORES DE CORRECCIÓN'!$B$6*'FACTORES DE CORRECCIÓN'!$D$7</f>
        <v>5424.4080000000004</v>
      </c>
      <c r="F100" s="15">
        <v>2000</v>
      </c>
      <c r="G100" s="15">
        <v>3000</v>
      </c>
      <c r="H100" s="14">
        <v>51</v>
      </c>
      <c r="I100" s="14" t="s">
        <v>1062</v>
      </c>
      <c r="J100" s="16">
        <f>+H100*'FACTORES DE CORRECCIÓN'!$B$12</f>
        <v>6561.1500000000005</v>
      </c>
      <c r="K100" s="7"/>
      <c r="L100" s="7"/>
      <c r="M100" s="7"/>
      <c r="N100" s="7"/>
      <c r="O100" s="7"/>
    </row>
    <row r="101" spans="1:15" s="8" customFormat="1" ht="13.5" customHeight="1" x14ac:dyDescent="0.25">
      <c r="A101" s="17" t="s">
        <v>2116</v>
      </c>
      <c r="B101" s="18" t="s">
        <v>2115</v>
      </c>
      <c r="C101" s="36" t="s">
        <v>2114</v>
      </c>
      <c r="D101" s="14">
        <v>3</v>
      </c>
      <c r="E101" s="15">
        <f>+D101*'FACTORES DE CORRECCIÓN'!$B$6*'FACTORES DE CORRECCIÓN'!$D$4</f>
        <v>1152.6867</v>
      </c>
      <c r="F101" s="15">
        <f>+D101*'FACTORES DE CORRECCIÓN'!$B$6*'FACTORES DE CORRECCIÓN'!$D$18</f>
        <v>301.35599999999999</v>
      </c>
      <c r="G101" s="15">
        <f>+D101*'FACTORES DE CORRECCIÓN'!$B$6*'FACTORES DE CORRECCIÓN'!$D$19</f>
        <v>602.71199999999999</v>
      </c>
      <c r="H101" s="14">
        <v>5</v>
      </c>
      <c r="I101" s="14" t="s">
        <v>1002</v>
      </c>
      <c r="J101" s="16">
        <f>+H101*'FACTORES DE CORRECCIÓN'!$B$10</f>
        <v>170.45000000000002</v>
      </c>
      <c r="K101" s="7"/>
      <c r="L101" s="7"/>
      <c r="M101" s="7"/>
      <c r="N101" s="7"/>
      <c r="O101" s="7"/>
    </row>
    <row r="102" spans="1:15" s="8" customFormat="1" ht="13.5" customHeight="1" x14ac:dyDescent="0.25">
      <c r="A102" s="17" t="s">
        <v>2113</v>
      </c>
      <c r="B102" s="18" t="s">
        <v>2112</v>
      </c>
      <c r="C102" s="36" t="s">
        <v>2111</v>
      </c>
      <c r="D102" s="14">
        <v>3.75</v>
      </c>
      <c r="E102" s="15">
        <f>+D102*'FACTORES DE CORRECCIÓN'!$B$6*'FACTORES DE CORRECCIÓN'!$D$4</f>
        <v>1440.858375</v>
      </c>
      <c r="F102" s="15">
        <f>+D102*'FACTORES DE CORRECCIÓN'!$B$6*'FACTORES DE CORRECCIÓN'!$D$18</f>
        <v>376.69499999999999</v>
      </c>
      <c r="G102" s="15">
        <f>+D102*'FACTORES DE CORRECCIÓN'!$B$6*'FACTORES DE CORRECCIÓN'!$D$19</f>
        <v>753.39</v>
      </c>
      <c r="H102" s="14"/>
      <c r="I102" s="14" t="s">
        <v>1002</v>
      </c>
      <c r="J102" s="16">
        <f>+H102*'FACTORES DE CORRECCIÓN'!$B$10</f>
        <v>0</v>
      </c>
      <c r="K102" s="7"/>
      <c r="L102" s="7"/>
      <c r="M102" s="7"/>
      <c r="N102" s="7"/>
      <c r="O102" s="7"/>
    </row>
    <row r="103" spans="1:15" s="8" customFormat="1" ht="13.5" customHeight="1" x14ac:dyDescent="0.25">
      <c r="A103" s="17" t="s">
        <v>2110</v>
      </c>
      <c r="B103" s="18" t="s">
        <v>2109</v>
      </c>
      <c r="C103" s="36" t="s">
        <v>2108</v>
      </c>
      <c r="D103" s="14">
        <v>7.5</v>
      </c>
      <c r="E103" s="15">
        <f>+D103*'FACTORES DE CORRECCIÓN'!$B$6*'FACTORES DE CORRECCIÓN'!$D$5</f>
        <v>2674.5344999999998</v>
      </c>
      <c r="F103" s="15">
        <v>1000</v>
      </c>
      <c r="G103" s="15">
        <v>1500</v>
      </c>
      <c r="H103" s="14">
        <v>7</v>
      </c>
      <c r="I103" s="14" t="s">
        <v>1002</v>
      </c>
      <c r="J103" s="16">
        <f>+H103*'FACTORES DE CORRECCIÓN'!$B$10</f>
        <v>238.63000000000002</v>
      </c>
      <c r="K103" s="7"/>
      <c r="L103" s="7"/>
      <c r="M103" s="7"/>
      <c r="N103" s="7"/>
      <c r="O103" s="7"/>
    </row>
    <row r="104" spans="1:15" s="8" customFormat="1" ht="13.5" customHeight="1" x14ac:dyDescent="0.25">
      <c r="A104" s="17" t="s">
        <v>2107</v>
      </c>
      <c r="B104" s="18" t="s">
        <v>2106</v>
      </c>
      <c r="C104" s="36" t="s">
        <v>2105</v>
      </c>
      <c r="D104" s="14">
        <v>15</v>
      </c>
      <c r="E104" s="15">
        <f>+D104*'FACTORES DE CORRECCIÓN'!$B$6*'FACTORES DE CORRECCIÓN'!$D$6</f>
        <v>4934.7044999999998</v>
      </c>
      <c r="F104" s="15">
        <v>1500</v>
      </c>
      <c r="G104" s="15">
        <v>2500</v>
      </c>
      <c r="H104" s="14">
        <v>18</v>
      </c>
      <c r="I104" s="14" t="s">
        <v>1002</v>
      </c>
      <c r="J104" s="16">
        <f>+H104*'FACTORES DE CORRECCIÓN'!$B$10</f>
        <v>613.62000000000012</v>
      </c>
      <c r="K104" s="7"/>
      <c r="L104" s="7"/>
      <c r="M104" s="7"/>
      <c r="N104" s="7"/>
      <c r="O104" s="7"/>
    </row>
    <row r="105" spans="1:15" s="8" customFormat="1" ht="13.5" customHeight="1" x14ac:dyDescent="0.25">
      <c r="A105" s="17" t="s">
        <v>2104</v>
      </c>
      <c r="B105" s="18" t="s">
        <v>2103</v>
      </c>
      <c r="C105" s="36" t="s">
        <v>2102</v>
      </c>
      <c r="D105" s="14">
        <v>4.5</v>
      </c>
      <c r="E105" s="15">
        <f>+D105*'FACTORES DE CORRECCIÓN'!$B$6*'FACTORES DE CORRECCIÓN'!$D$4</f>
        <v>1729.0300500000001</v>
      </c>
      <c r="F105" s="15">
        <v>1000</v>
      </c>
      <c r="G105" s="15">
        <v>1500</v>
      </c>
      <c r="H105" s="14">
        <v>18</v>
      </c>
      <c r="I105" s="14" t="s">
        <v>1002</v>
      </c>
      <c r="J105" s="16">
        <f>+H105*'FACTORES DE CORRECCIÓN'!$B$10</f>
        <v>613.62000000000012</v>
      </c>
      <c r="K105" s="7"/>
      <c r="L105" s="7"/>
      <c r="M105" s="7"/>
      <c r="N105" s="7"/>
      <c r="O105" s="7"/>
    </row>
    <row r="106" spans="1:15" s="8" customFormat="1" ht="13.5" customHeight="1" x14ac:dyDescent="0.25">
      <c r="A106" s="17" t="s">
        <v>2101</v>
      </c>
      <c r="B106" s="18" t="s">
        <v>2100</v>
      </c>
      <c r="C106" s="36" t="s">
        <v>2099</v>
      </c>
      <c r="D106" s="14">
        <v>4.5</v>
      </c>
      <c r="E106" s="15">
        <f>+D106*'FACTORES DE CORRECCIÓN'!$B$6*'FACTORES DE CORRECCIÓN'!$D$4</f>
        <v>1729.0300500000001</v>
      </c>
      <c r="F106" s="15">
        <v>1000</v>
      </c>
      <c r="G106" s="15">
        <v>1500</v>
      </c>
      <c r="H106" s="14">
        <v>18</v>
      </c>
      <c r="I106" s="14" t="s">
        <v>1002</v>
      </c>
      <c r="J106" s="16">
        <f>+H106*'FACTORES DE CORRECCIÓN'!$B$10</f>
        <v>613.62000000000012</v>
      </c>
      <c r="K106" s="7"/>
      <c r="L106" s="7"/>
      <c r="M106" s="7"/>
      <c r="N106" s="7"/>
      <c r="O106" s="7"/>
    </row>
    <row r="107" spans="1:15" s="8" customFormat="1" ht="13.5" customHeight="1" x14ac:dyDescent="0.25">
      <c r="A107" s="17" t="s">
        <v>2098</v>
      </c>
      <c r="B107" s="18" t="s">
        <v>2097</v>
      </c>
      <c r="C107" s="36" t="s">
        <v>2096</v>
      </c>
      <c r="D107" s="14">
        <v>18</v>
      </c>
      <c r="E107" s="15">
        <f>+D107*'FACTORES DE CORRECCIÓN'!$B$6*'FACTORES DE CORRECCIÓN'!$D$7</f>
        <v>5424.4080000000004</v>
      </c>
      <c r="F107" s="15">
        <v>2000</v>
      </c>
      <c r="G107" s="15">
        <v>3000</v>
      </c>
      <c r="H107" s="14">
        <v>7</v>
      </c>
      <c r="I107" s="14" t="s">
        <v>1002</v>
      </c>
      <c r="J107" s="16">
        <f>+H107*'FACTORES DE CORRECCIÓN'!$B$10</f>
        <v>238.63000000000002</v>
      </c>
      <c r="K107" s="7"/>
      <c r="L107" s="7"/>
      <c r="M107" s="7"/>
      <c r="N107" s="7"/>
      <c r="O107" s="7"/>
    </row>
    <row r="108" spans="1:15" s="8" customFormat="1" ht="13.5" customHeight="1" x14ac:dyDescent="0.25">
      <c r="A108" s="17" t="s">
        <v>2095</v>
      </c>
      <c r="B108" s="18" t="s">
        <v>2094</v>
      </c>
      <c r="C108" s="36" t="s">
        <v>2093</v>
      </c>
      <c r="D108" s="14">
        <v>18</v>
      </c>
      <c r="E108" s="15">
        <f>+D108*'FACTORES DE CORRECCIÓN'!$B$6*'FACTORES DE CORRECCIÓN'!$D$7</f>
        <v>5424.4080000000004</v>
      </c>
      <c r="F108" s="15">
        <v>2000</v>
      </c>
      <c r="G108" s="15">
        <v>3000</v>
      </c>
      <c r="H108" s="14">
        <v>15</v>
      </c>
      <c r="I108" s="14" t="s">
        <v>1002</v>
      </c>
      <c r="J108" s="16">
        <f>+H108*'FACTORES DE CORRECCIÓN'!$B$10</f>
        <v>511.35</v>
      </c>
      <c r="K108" s="7"/>
      <c r="L108" s="7"/>
      <c r="M108" s="7"/>
      <c r="N108" s="7"/>
      <c r="O108" s="7"/>
    </row>
    <row r="109" spans="1:15" s="8" customFormat="1" ht="13.5" customHeight="1" x14ac:dyDescent="0.25">
      <c r="A109" s="17" t="s">
        <v>2092</v>
      </c>
      <c r="B109" s="18" t="s">
        <v>2091</v>
      </c>
      <c r="C109" s="36" t="s">
        <v>2090</v>
      </c>
      <c r="D109" s="14">
        <v>22.5</v>
      </c>
      <c r="E109" s="15">
        <f>+D109*'FACTORES DE CORRECCIÓN'!$B$6*'FACTORES DE CORRECCIÓN'!$D$8</f>
        <v>6441.4844999999996</v>
      </c>
      <c r="F109" s="15">
        <v>2000</v>
      </c>
      <c r="G109" s="15">
        <v>3500</v>
      </c>
      <c r="H109" s="14">
        <v>18</v>
      </c>
      <c r="I109" s="14" t="s">
        <v>1002</v>
      </c>
      <c r="J109" s="16">
        <f>+H109*'FACTORES DE CORRECCIÓN'!$B$10</f>
        <v>613.62000000000012</v>
      </c>
      <c r="K109" s="7"/>
      <c r="L109" s="7"/>
      <c r="M109" s="7"/>
      <c r="N109" s="7"/>
      <c r="O109" s="7"/>
    </row>
    <row r="110" spans="1:15" s="8" customFormat="1" ht="13.5" customHeight="1" x14ac:dyDescent="0.25">
      <c r="A110" s="17" t="s">
        <v>2089</v>
      </c>
      <c r="B110" s="18" t="s">
        <v>2088</v>
      </c>
      <c r="C110" s="36" t="s">
        <v>2087</v>
      </c>
      <c r="D110" s="14">
        <v>15</v>
      </c>
      <c r="E110" s="15">
        <f>+D110*'FACTORES DE CORRECCIÓN'!$B$6*'FACTORES DE CORRECCIÓN'!$D$6</f>
        <v>4934.7044999999998</v>
      </c>
      <c r="F110" s="15">
        <v>1500</v>
      </c>
      <c r="G110" s="15">
        <v>2500</v>
      </c>
      <c r="H110" s="14">
        <v>15</v>
      </c>
      <c r="I110" s="14" t="s">
        <v>1002</v>
      </c>
      <c r="J110" s="16">
        <f>+H110*'FACTORES DE CORRECCIÓN'!$B$10</f>
        <v>511.35</v>
      </c>
      <c r="K110" s="7"/>
      <c r="L110" s="7"/>
      <c r="M110" s="7"/>
      <c r="N110" s="7"/>
      <c r="O110" s="7"/>
    </row>
    <row r="111" spans="1:15" s="8" customFormat="1" ht="13.5" customHeight="1" x14ac:dyDescent="0.25">
      <c r="A111" s="17" t="s">
        <v>2086</v>
      </c>
      <c r="B111" s="18" t="s">
        <v>2085</v>
      </c>
      <c r="C111" s="36" t="s">
        <v>2084</v>
      </c>
      <c r="D111" s="14">
        <v>7.5</v>
      </c>
      <c r="E111" s="15">
        <f>+D111*'FACTORES DE CORRECCIÓN'!$B$6*'FACTORES DE CORRECCIÓN'!$D$5</f>
        <v>2674.5344999999998</v>
      </c>
      <c r="F111" s="15">
        <v>1000</v>
      </c>
      <c r="G111" s="15">
        <v>1500</v>
      </c>
      <c r="H111" s="14">
        <v>15</v>
      </c>
      <c r="I111" s="14" t="s">
        <v>1002</v>
      </c>
      <c r="J111" s="16">
        <f>+H111*'FACTORES DE CORRECCIÓN'!$B$10</f>
        <v>511.35</v>
      </c>
      <c r="K111" s="7"/>
      <c r="L111" s="7"/>
      <c r="M111" s="7"/>
      <c r="N111" s="7"/>
      <c r="O111" s="7"/>
    </row>
    <row r="112" spans="1:15" s="8" customFormat="1" ht="13.5" customHeight="1" x14ac:dyDescent="0.25">
      <c r="A112" s="17" t="s">
        <v>2083</v>
      </c>
      <c r="B112" s="18" t="s">
        <v>2082</v>
      </c>
      <c r="C112" s="36" t="s">
        <v>2081</v>
      </c>
      <c r="D112" s="14">
        <v>4.5</v>
      </c>
      <c r="E112" s="15">
        <f>+D112*'FACTORES DE CORRECCIÓN'!$B$6*'FACTORES DE CORRECCIÓN'!$D$4</f>
        <v>1729.0300500000001</v>
      </c>
      <c r="F112" s="15">
        <v>1000</v>
      </c>
      <c r="G112" s="15">
        <v>1500</v>
      </c>
      <c r="H112" s="14">
        <v>10</v>
      </c>
      <c r="I112" s="14" t="s">
        <v>1002</v>
      </c>
      <c r="J112" s="16">
        <f>+H112*'FACTORES DE CORRECCIÓN'!$B$10</f>
        <v>340.90000000000003</v>
      </c>
      <c r="K112" s="7"/>
      <c r="L112" s="7"/>
      <c r="M112" s="7"/>
      <c r="N112" s="7"/>
      <c r="O112" s="7"/>
    </row>
    <row r="113" spans="1:15" s="8" customFormat="1" ht="13.5" customHeight="1" x14ac:dyDescent="0.25">
      <c r="A113" s="17" t="s">
        <v>2080</v>
      </c>
      <c r="B113" s="18" t="s">
        <v>2079</v>
      </c>
      <c r="C113" s="36" t="s">
        <v>2078</v>
      </c>
      <c r="D113" s="14">
        <v>30</v>
      </c>
      <c r="E113" s="15">
        <f>+D113*'FACTORES DE CORRECCIÓN'!$B$6*'FACTORES DE CORRECCIÓN'!$D$8</f>
        <v>8588.6459999999988</v>
      </c>
      <c r="F113" s="15">
        <v>2500</v>
      </c>
      <c r="G113" s="15">
        <v>4500</v>
      </c>
      <c r="H113" s="14">
        <v>20</v>
      </c>
      <c r="I113" s="14" t="s">
        <v>1002</v>
      </c>
      <c r="J113" s="16">
        <f>+H113*'FACTORES DE CORRECCIÓN'!$B$10</f>
        <v>681.80000000000007</v>
      </c>
      <c r="K113" s="7"/>
      <c r="L113" s="7"/>
      <c r="M113" s="7"/>
      <c r="N113" s="7"/>
      <c r="O113" s="7"/>
    </row>
    <row r="114" spans="1:15" s="8" customFormat="1" ht="13.5" customHeight="1" x14ac:dyDescent="0.25">
      <c r="A114" s="17" t="s">
        <v>2077</v>
      </c>
      <c r="B114" s="18" t="s">
        <v>2076</v>
      </c>
      <c r="C114" s="36" t="s">
        <v>2075</v>
      </c>
      <c r="D114" s="14">
        <v>15</v>
      </c>
      <c r="E114" s="15">
        <f>+D114*'FACTORES DE CORRECCIÓN'!$B$6*'FACTORES DE CORRECCIÓN'!$D$6</f>
        <v>4934.7044999999998</v>
      </c>
      <c r="F114" s="15">
        <v>1500</v>
      </c>
      <c r="G114" s="15">
        <v>2500</v>
      </c>
      <c r="H114" s="14">
        <v>15</v>
      </c>
      <c r="I114" s="14" t="s">
        <v>1002</v>
      </c>
      <c r="J114" s="16">
        <f>+H114*'FACTORES DE CORRECCIÓN'!$B$10</f>
        <v>511.35</v>
      </c>
      <c r="K114" s="7"/>
      <c r="L114" s="7"/>
      <c r="M114" s="7"/>
      <c r="N114" s="7"/>
      <c r="O114" s="7"/>
    </row>
    <row r="115" spans="1:15" s="8" customFormat="1" ht="13.5" customHeight="1" x14ac:dyDescent="0.25">
      <c r="A115" s="17" t="s">
        <v>2074</v>
      </c>
      <c r="B115" s="18" t="s">
        <v>2073</v>
      </c>
      <c r="C115" s="36" t="s">
        <v>2072</v>
      </c>
      <c r="D115" s="14">
        <v>3</v>
      </c>
      <c r="E115" s="15">
        <f>+D115*'FACTORES DE CORRECCIÓN'!$B$6*'FACTORES DE CORRECCIÓN'!$D$4</f>
        <v>1152.6867</v>
      </c>
      <c r="F115" s="15">
        <v>1000</v>
      </c>
      <c r="G115" s="15">
        <v>1000</v>
      </c>
      <c r="H115" s="14">
        <v>7</v>
      </c>
      <c r="I115" s="14" t="s">
        <v>1002</v>
      </c>
      <c r="J115" s="16">
        <f>+H115*'FACTORES DE CORRECCIÓN'!$B$10</f>
        <v>238.63000000000002</v>
      </c>
      <c r="K115" s="7"/>
      <c r="L115" s="7"/>
      <c r="M115" s="7"/>
      <c r="N115" s="7"/>
      <c r="O115" s="7"/>
    </row>
    <row r="116" spans="1:15" s="8" customFormat="1" ht="13.5" customHeight="1" x14ac:dyDescent="0.25">
      <c r="A116" s="17" t="s">
        <v>2071</v>
      </c>
      <c r="B116" s="18" t="s">
        <v>2070</v>
      </c>
      <c r="C116" s="36" t="s">
        <v>2069</v>
      </c>
      <c r="D116" s="14">
        <v>4.5</v>
      </c>
      <c r="E116" s="15">
        <f>+D116*'FACTORES DE CORRECCIÓN'!$B$6*'FACTORES DE CORRECCIÓN'!$D$4</f>
        <v>1729.0300500000001</v>
      </c>
      <c r="F116" s="15">
        <v>1000</v>
      </c>
      <c r="G116" s="15">
        <v>1500</v>
      </c>
      <c r="H116" s="14">
        <v>7</v>
      </c>
      <c r="I116" s="14" t="s">
        <v>1002</v>
      </c>
      <c r="J116" s="16">
        <f>+H116*'FACTORES DE CORRECCIÓN'!$B$10</f>
        <v>238.63000000000002</v>
      </c>
      <c r="K116" s="7"/>
      <c r="L116" s="7"/>
      <c r="M116" s="7"/>
      <c r="N116" s="7"/>
      <c r="O116" s="7"/>
    </row>
    <row r="117" spans="1:15" s="8" customFormat="1" ht="13.5" customHeight="1" x14ac:dyDescent="0.25">
      <c r="A117" s="17" t="s">
        <v>2068</v>
      </c>
      <c r="B117" s="18" t="s">
        <v>2067</v>
      </c>
      <c r="C117" s="36" t="s">
        <v>2066</v>
      </c>
      <c r="D117" s="14">
        <v>4.5</v>
      </c>
      <c r="E117" s="15">
        <f>+D117*'FACTORES DE CORRECCIÓN'!$B$6*'FACTORES DE CORRECCIÓN'!$D$4</f>
        <v>1729.0300500000001</v>
      </c>
      <c r="F117" s="15">
        <v>1000</v>
      </c>
      <c r="G117" s="15">
        <v>1500</v>
      </c>
      <c r="H117" s="14">
        <v>10</v>
      </c>
      <c r="I117" s="14" t="s">
        <v>1002</v>
      </c>
      <c r="J117" s="16">
        <f>+H117*'FACTORES DE CORRECCIÓN'!$B$10</f>
        <v>340.90000000000003</v>
      </c>
      <c r="K117" s="7"/>
      <c r="L117" s="7"/>
      <c r="M117" s="7"/>
      <c r="N117" s="7"/>
      <c r="O117" s="7"/>
    </row>
    <row r="118" spans="1:15" s="8" customFormat="1" ht="13.5" customHeight="1" x14ac:dyDescent="0.25">
      <c r="A118" s="17" t="s">
        <v>2065</v>
      </c>
      <c r="B118" s="18" t="s">
        <v>2064</v>
      </c>
      <c r="C118" s="36" t="s">
        <v>2063</v>
      </c>
      <c r="D118" s="14">
        <v>4.5</v>
      </c>
      <c r="E118" s="15">
        <f>+D118*'FACTORES DE CORRECCIÓN'!$B$6*'FACTORES DE CORRECCIÓN'!$D$4</f>
        <v>1729.0300500000001</v>
      </c>
      <c r="F118" s="15">
        <v>1000</v>
      </c>
      <c r="G118" s="15">
        <v>1500</v>
      </c>
      <c r="H118" s="14">
        <v>10</v>
      </c>
      <c r="I118" s="14" t="s">
        <v>1002</v>
      </c>
      <c r="J118" s="16">
        <f>+H118*'FACTORES DE CORRECCIÓN'!$B$10</f>
        <v>340.90000000000003</v>
      </c>
      <c r="K118" s="7"/>
      <c r="L118" s="7"/>
      <c r="M118" s="7"/>
      <c r="N118" s="7"/>
      <c r="O118" s="7"/>
    </row>
    <row r="119" spans="1:15" s="8" customFormat="1" ht="13.5" customHeight="1" x14ac:dyDescent="0.25">
      <c r="A119" s="17" t="s">
        <v>2062</v>
      </c>
      <c r="B119" s="18" t="s">
        <v>2061</v>
      </c>
      <c r="C119" s="36" t="s">
        <v>2060</v>
      </c>
      <c r="D119" s="14">
        <v>15</v>
      </c>
      <c r="E119" s="15">
        <f>+D119*'FACTORES DE CORRECCIÓN'!$B$6*'FACTORES DE CORRECCIÓN'!$D$6</f>
        <v>4934.7044999999998</v>
      </c>
      <c r="F119" s="15">
        <v>1500</v>
      </c>
      <c r="G119" s="15">
        <v>2500</v>
      </c>
      <c r="H119" s="14">
        <v>15</v>
      </c>
      <c r="I119" s="14" t="s">
        <v>1002</v>
      </c>
      <c r="J119" s="16">
        <f>+H119*'FACTORES DE CORRECCIÓN'!$B$10</f>
        <v>511.35</v>
      </c>
      <c r="K119" s="7"/>
      <c r="L119" s="7"/>
      <c r="M119" s="7"/>
      <c r="N119" s="7"/>
      <c r="O119" s="7"/>
    </row>
    <row r="120" spans="1:15" s="8" customFormat="1" ht="13.5" customHeight="1" x14ac:dyDescent="0.25">
      <c r="A120" s="17" t="s">
        <v>2059</v>
      </c>
      <c r="B120" s="18" t="s">
        <v>2058</v>
      </c>
      <c r="C120" s="36" t="s">
        <v>2057</v>
      </c>
      <c r="D120" s="14">
        <v>22.5</v>
      </c>
      <c r="E120" s="15">
        <f>+D120*'FACTORES DE CORRECCIÓN'!$B$6*'FACTORES DE CORRECCIÓN'!$D$8</f>
        <v>6441.4844999999996</v>
      </c>
      <c r="F120" s="15">
        <v>2000</v>
      </c>
      <c r="G120" s="15">
        <v>3500</v>
      </c>
      <c r="H120" s="14">
        <v>18</v>
      </c>
      <c r="I120" s="14" t="s">
        <v>1002</v>
      </c>
      <c r="J120" s="16">
        <f>+H120*'FACTORES DE CORRECCIÓN'!$B$10</f>
        <v>613.62000000000012</v>
      </c>
      <c r="K120" s="7"/>
      <c r="L120" s="7"/>
      <c r="M120" s="7"/>
      <c r="N120" s="7"/>
      <c r="O120" s="7"/>
    </row>
    <row r="121" spans="1:15" s="8" customFormat="1" ht="13.5" customHeight="1" x14ac:dyDescent="0.25">
      <c r="A121" s="17" t="s">
        <v>2056</v>
      </c>
      <c r="B121" s="18" t="s">
        <v>2055</v>
      </c>
      <c r="C121" s="36" t="s">
        <v>2054</v>
      </c>
      <c r="D121" s="14">
        <v>15</v>
      </c>
      <c r="E121" s="15">
        <f>+D121*'FACTORES DE CORRECCIÓN'!$B$6*'FACTORES DE CORRECCIÓN'!$D$6</f>
        <v>4934.7044999999998</v>
      </c>
      <c r="F121" s="15">
        <v>1500</v>
      </c>
      <c r="G121" s="15">
        <v>2500</v>
      </c>
      <c r="H121" s="14">
        <v>45</v>
      </c>
      <c r="I121" s="14" t="s">
        <v>1002</v>
      </c>
      <c r="J121" s="16">
        <f>+H121*'FACTORES DE CORRECCIÓN'!$B$10</f>
        <v>1534.0500000000002</v>
      </c>
      <c r="K121" s="7"/>
      <c r="L121" s="7"/>
      <c r="M121" s="7"/>
      <c r="N121" s="7"/>
      <c r="O121" s="7"/>
    </row>
    <row r="122" spans="1:15" s="8" customFormat="1" ht="13.5" customHeight="1" x14ac:dyDescent="0.25">
      <c r="A122" s="17" t="s">
        <v>2053</v>
      </c>
      <c r="B122" s="18" t="s">
        <v>2052</v>
      </c>
      <c r="C122" s="36" t="s">
        <v>2051</v>
      </c>
      <c r="D122" s="14">
        <v>37.5</v>
      </c>
      <c r="E122" s="15">
        <f>+D122*'FACTORES DE CORRECCIÓN'!$B$6*'FACTORES DE CORRECCIÓN'!$D$8</f>
        <v>10735.807499999999</v>
      </c>
      <c r="F122" s="15">
        <v>3000</v>
      </c>
      <c r="G122" s="15">
        <v>5500</v>
      </c>
      <c r="H122" s="14">
        <v>273</v>
      </c>
      <c r="I122" s="14" t="s">
        <v>1002</v>
      </c>
      <c r="J122" s="16">
        <f>+H122*'FACTORES DE CORRECCIÓN'!$B$10</f>
        <v>9306.5700000000015</v>
      </c>
      <c r="K122" s="7"/>
      <c r="L122" s="7"/>
      <c r="M122" s="7"/>
      <c r="N122" s="7"/>
      <c r="O122" s="7"/>
    </row>
    <row r="123" spans="1:15" s="8" customFormat="1" ht="13.5" customHeight="1" x14ac:dyDescent="0.25">
      <c r="A123" s="17" t="s">
        <v>2050</v>
      </c>
      <c r="B123" s="18" t="s">
        <v>2049</v>
      </c>
      <c r="C123" s="36" t="s">
        <v>2048</v>
      </c>
      <c r="D123" s="14">
        <v>22.5</v>
      </c>
      <c r="E123" s="15">
        <f>+D123*'FACTORES DE CORRECCIÓN'!$B$6*'FACTORES DE CORRECCIÓN'!$D$8</f>
        <v>6441.4844999999996</v>
      </c>
      <c r="F123" s="15">
        <v>2000</v>
      </c>
      <c r="G123" s="15">
        <v>3500</v>
      </c>
      <c r="H123" s="14">
        <v>45</v>
      </c>
      <c r="I123" s="14" t="s">
        <v>1002</v>
      </c>
      <c r="J123" s="16">
        <f>+H123*'FACTORES DE CORRECCIÓN'!$B$10</f>
        <v>1534.0500000000002</v>
      </c>
      <c r="K123" s="7"/>
      <c r="L123" s="7"/>
      <c r="M123" s="7"/>
      <c r="N123" s="7"/>
      <c r="O123" s="7"/>
    </row>
    <row r="124" spans="1:15" s="8" customFormat="1" ht="13.5" customHeight="1" x14ac:dyDescent="0.25">
      <c r="A124" s="17" t="s">
        <v>2047</v>
      </c>
      <c r="B124" s="18" t="s">
        <v>2046</v>
      </c>
      <c r="C124" s="36" t="s">
        <v>2045</v>
      </c>
      <c r="D124" s="14">
        <v>45</v>
      </c>
      <c r="E124" s="15">
        <f>+D124*'FACTORES DE CORRECCIÓN'!$B$6*'FACTORES DE CORRECCIÓN'!$D$8</f>
        <v>12882.968999999999</v>
      </c>
      <c r="F124" s="15">
        <v>3500</v>
      </c>
      <c r="G124" s="15">
        <v>6500</v>
      </c>
      <c r="H124" s="14">
        <v>342</v>
      </c>
      <c r="I124" s="14" t="s">
        <v>1002</v>
      </c>
      <c r="J124" s="16">
        <f>+H124*'FACTORES DE CORRECCIÓN'!$B$10</f>
        <v>11658.78</v>
      </c>
      <c r="K124" s="7"/>
      <c r="L124" s="7"/>
      <c r="M124" s="7"/>
      <c r="N124" s="7"/>
      <c r="O124" s="7"/>
    </row>
    <row r="125" spans="1:15" s="8" customFormat="1" ht="13.5" customHeight="1" x14ac:dyDescent="0.25">
      <c r="A125" s="17" t="s">
        <v>2044</v>
      </c>
      <c r="B125" s="18" t="s">
        <v>2043</v>
      </c>
      <c r="C125" s="36" t="s">
        <v>2042</v>
      </c>
      <c r="D125" s="14">
        <v>45</v>
      </c>
      <c r="E125" s="15">
        <f>+D125*'FACTORES DE CORRECCIÓN'!$B$6*'FACTORES DE CORRECCIÓN'!$D$8</f>
        <v>12882.968999999999</v>
      </c>
      <c r="F125" s="15">
        <v>3500</v>
      </c>
      <c r="G125" s="15">
        <v>6500</v>
      </c>
      <c r="H125" s="14">
        <v>100</v>
      </c>
      <c r="I125" s="14" t="s">
        <v>1002</v>
      </c>
      <c r="J125" s="16">
        <f>+H125*'FACTORES DE CORRECCIÓN'!$B$10</f>
        <v>3409.0000000000005</v>
      </c>
      <c r="K125" s="7"/>
      <c r="L125" s="7"/>
      <c r="M125" s="7"/>
      <c r="N125" s="7"/>
      <c r="O125" s="7"/>
    </row>
    <row r="126" spans="1:15" s="8" customFormat="1" ht="13.5" customHeight="1" x14ac:dyDescent="0.25">
      <c r="A126" s="17" t="s">
        <v>2041</v>
      </c>
      <c r="B126" s="18" t="s">
        <v>2040</v>
      </c>
      <c r="C126" s="36" t="s">
        <v>2039</v>
      </c>
      <c r="D126" s="14">
        <v>52.5</v>
      </c>
      <c r="E126" s="15">
        <f>+D126*'FACTORES DE CORRECCIÓN'!$B$6*'FACTORES DE CORRECCIÓN'!$D$8</f>
        <v>15030.130499999997</v>
      </c>
      <c r="F126" s="15">
        <v>4000</v>
      </c>
      <c r="G126" s="15">
        <v>7500</v>
      </c>
      <c r="H126" s="14">
        <v>456</v>
      </c>
      <c r="I126" s="14" t="s">
        <v>1002</v>
      </c>
      <c r="J126" s="16">
        <f>+H126*'FACTORES DE CORRECCIÓN'!$B$10</f>
        <v>15545.04</v>
      </c>
      <c r="K126" s="7"/>
      <c r="L126" s="7"/>
      <c r="M126" s="7"/>
      <c r="N126" s="7"/>
      <c r="O126" s="7"/>
    </row>
    <row r="127" spans="1:15" s="8" customFormat="1" ht="13.5" customHeight="1" x14ac:dyDescent="0.25">
      <c r="A127" s="17" t="s">
        <v>2038</v>
      </c>
      <c r="B127" s="18" t="s">
        <v>2037</v>
      </c>
      <c r="C127" s="36" t="s">
        <v>2036</v>
      </c>
      <c r="D127" s="14">
        <v>15</v>
      </c>
      <c r="E127" s="15">
        <f>+D127*'FACTORES DE CORRECCIÓN'!$B$6*'FACTORES DE CORRECCIÓN'!$D$6</f>
        <v>4934.7044999999998</v>
      </c>
      <c r="F127" s="15">
        <v>1500</v>
      </c>
      <c r="G127" s="15">
        <v>2500</v>
      </c>
      <c r="H127" s="14">
        <v>30</v>
      </c>
      <c r="I127" s="14" t="s">
        <v>1002</v>
      </c>
      <c r="J127" s="16">
        <f>+H127*'FACTORES DE CORRECCIÓN'!$B$10</f>
        <v>1022.7</v>
      </c>
      <c r="K127" s="7"/>
      <c r="L127" s="7"/>
      <c r="M127" s="7"/>
      <c r="N127" s="7"/>
      <c r="O127" s="7"/>
    </row>
    <row r="128" spans="1:15" s="8" customFormat="1" ht="13.5" customHeight="1" x14ac:dyDescent="0.25">
      <c r="A128" s="17" t="s">
        <v>2035</v>
      </c>
      <c r="B128" s="18" t="s">
        <v>2034</v>
      </c>
      <c r="C128" s="36" t="s">
        <v>2033</v>
      </c>
      <c r="D128" s="14">
        <v>15</v>
      </c>
      <c r="E128" s="15">
        <f>+D128*'FACTORES DE CORRECCIÓN'!$B$6*'FACTORES DE CORRECCIÓN'!$D$6</f>
        <v>4934.7044999999998</v>
      </c>
      <c r="F128" s="15">
        <v>1500</v>
      </c>
      <c r="G128" s="15">
        <v>2500</v>
      </c>
      <c r="H128" s="14">
        <v>228</v>
      </c>
      <c r="I128" s="14" t="s">
        <v>1002</v>
      </c>
      <c r="J128" s="16">
        <f>+H128*'FACTORES DE CORRECCIÓN'!$B$10</f>
        <v>7772.52</v>
      </c>
      <c r="K128" s="7"/>
      <c r="L128" s="7"/>
      <c r="M128" s="7"/>
      <c r="N128" s="7"/>
      <c r="O128" s="7"/>
    </row>
    <row r="129" spans="1:15" s="8" customFormat="1" ht="13.5" customHeight="1" x14ac:dyDescent="0.25">
      <c r="A129" s="17" t="s">
        <v>2032</v>
      </c>
      <c r="B129" s="18" t="s">
        <v>2031</v>
      </c>
      <c r="C129" s="36" t="s">
        <v>2030</v>
      </c>
      <c r="D129" s="14" t="s">
        <v>1043</v>
      </c>
      <c r="E129" s="42" t="s">
        <v>1043</v>
      </c>
      <c r="F129" s="42" t="s">
        <v>1043</v>
      </c>
      <c r="G129" s="42" t="s">
        <v>1043</v>
      </c>
      <c r="H129" s="14"/>
      <c r="I129" s="14" t="s">
        <v>1002</v>
      </c>
      <c r="J129" s="16">
        <f>+H129*'FACTORES DE CORRECCIÓN'!$B$10</f>
        <v>0</v>
      </c>
      <c r="K129" s="7"/>
      <c r="L129" s="7"/>
      <c r="M129" s="7"/>
      <c r="N129" s="7"/>
      <c r="O129" s="7"/>
    </row>
    <row r="130" spans="1:15" s="8" customFormat="1" ht="13.5" customHeight="1" x14ac:dyDescent="0.25">
      <c r="A130" s="17" t="s">
        <v>2029</v>
      </c>
      <c r="B130" s="18" t="s">
        <v>2028</v>
      </c>
      <c r="C130" s="36" t="s">
        <v>2027</v>
      </c>
      <c r="D130" s="14">
        <v>30</v>
      </c>
      <c r="E130" s="15">
        <f>+D130*'FACTORES DE CORRECCIÓN'!$B$6*'FACTORES DE CORRECCIÓN'!$D$8</f>
        <v>8588.6459999999988</v>
      </c>
      <c r="F130" s="15">
        <v>2500</v>
      </c>
      <c r="G130" s="15">
        <v>4500</v>
      </c>
      <c r="H130" s="14">
        <v>20</v>
      </c>
      <c r="I130" s="14" t="s">
        <v>1002</v>
      </c>
      <c r="J130" s="16">
        <f>+H130*'FACTORES DE CORRECCIÓN'!$B$10</f>
        <v>681.80000000000007</v>
      </c>
      <c r="K130" s="7"/>
      <c r="L130" s="7"/>
      <c r="M130" s="7"/>
      <c r="N130" s="7"/>
      <c r="O130" s="7"/>
    </row>
    <row r="131" spans="1:15" s="8" customFormat="1" ht="13.5" customHeight="1" x14ac:dyDescent="0.25">
      <c r="A131" s="17" t="s">
        <v>2026</v>
      </c>
      <c r="B131" s="18" t="s">
        <v>2025</v>
      </c>
      <c r="C131" s="36" t="s">
        <v>2024</v>
      </c>
      <c r="D131" s="14">
        <v>15</v>
      </c>
      <c r="E131" s="15">
        <f>+D131*'FACTORES DE CORRECCIÓN'!$B$6*'FACTORES DE CORRECCIÓN'!$D$6</f>
        <v>4934.7044999999998</v>
      </c>
      <c r="F131" s="15">
        <v>1500</v>
      </c>
      <c r="G131" s="15">
        <v>2500</v>
      </c>
      <c r="H131" s="14">
        <v>10</v>
      </c>
      <c r="I131" s="14" t="s">
        <v>1002</v>
      </c>
      <c r="J131" s="16">
        <f>+H131*'FACTORES DE CORRECCIÓN'!$B$10</f>
        <v>340.90000000000003</v>
      </c>
      <c r="K131" s="7"/>
      <c r="L131" s="7"/>
      <c r="M131" s="7"/>
      <c r="N131" s="7"/>
      <c r="O131" s="7"/>
    </row>
    <row r="132" spans="1:15" s="8" customFormat="1" ht="13.5" customHeight="1" x14ac:dyDescent="0.25">
      <c r="A132" s="17" t="s">
        <v>2023</v>
      </c>
      <c r="B132" s="18" t="s">
        <v>2022</v>
      </c>
      <c r="C132" s="36" t="s">
        <v>2021</v>
      </c>
      <c r="D132" s="14">
        <v>15</v>
      </c>
      <c r="E132" s="15">
        <f>+D132*'FACTORES DE CORRECCIÓN'!$B$6*'FACTORES DE CORRECCIÓN'!$D$6</f>
        <v>4934.7044999999998</v>
      </c>
      <c r="F132" s="15">
        <v>1500</v>
      </c>
      <c r="G132" s="15">
        <v>2500</v>
      </c>
      <c r="H132" s="14">
        <v>45</v>
      </c>
      <c r="I132" s="14" t="s">
        <v>1002</v>
      </c>
      <c r="J132" s="16">
        <f>+H132*'FACTORES DE CORRECCIÓN'!$B$10</f>
        <v>1534.0500000000002</v>
      </c>
      <c r="K132" s="7"/>
      <c r="L132" s="7"/>
      <c r="M132" s="7"/>
      <c r="N132" s="7"/>
      <c r="O132" s="7"/>
    </row>
    <row r="133" spans="1:15" s="8" customFormat="1" ht="13.5" customHeight="1" x14ac:dyDescent="0.25">
      <c r="A133" s="17" t="s">
        <v>2020</v>
      </c>
      <c r="B133" s="18" t="s">
        <v>2019</v>
      </c>
      <c r="C133" s="36" t="s">
        <v>2018</v>
      </c>
      <c r="D133" s="14" t="s">
        <v>1043</v>
      </c>
      <c r="E133" s="42" t="s">
        <v>1043</v>
      </c>
      <c r="F133" s="42" t="s">
        <v>1043</v>
      </c>
      <c r="G133" s="42" t="s">
        <v>1043</v>
      </c>
      <c r="H133" s="14"/>
      <c r="I133" s="14" t="s">
        <v>1002</v>
      </c>
      <c r="J133" s="16">
        <f>+H133*'FACTORES DE CORRECCIÓN'!$B$10</f>
        <v>0</v>
      </c>
      <c r="K133" s="7"/>
      <c r="L133" s="7"/>
      <c r="M133" s="7"/>
      <c r="N133" s="7"/>
      <c r="O133" s="7"/>
    </row>
    <row r="134" spans="1:15" s="8" customFormat="1" ht="13.5" customHeight="1" x14ac:dyDescent="0.25">
      <c r="A134" s="17" t="s">
        <v>2017</v>
      </c>
      <c r="B134" s="18" t="s">
        <v>2016</v>
      </c>
      <c r="C134" s="36" t="s">
        <v>2015</v>
      </c>
      <c r="D134" s="14">
        <v>37.5</v>
      </c>
      <c r="E134" s="15">
        <f>+D134*'FACTORES DE CORRECCIÓN'!$B$6*'FACTORES DE CORRECCIÓN'!$D$8</f>
        <v>10735.807499999999</v>
      </c>
      <c r="F134" s="15">
        <v>3000</v>
      </c>
      <c r="G134" s="15">
        <v>5500</v>
      </c>
      <c r="H134" s="14">
        <v>342</v>
      </c>
      <c r="I134" s="14" t="s">
        <v>1002</v>
      </c>
      <c r="J134" s="16">
        <f>+H134*'FACTORES DE CORRECCIÓN'!$B$10</f>
        <v>11658.78</v>
      </c>
      <c r="K134" s="7"/>
      <c r="L134" s="7"/>
      <c r="M134" s="7"/>
      <c r="N134" s="7"/>
      <c r="O134" s="7"/>
    </row>
    <row r="135" spans="1:15" s="8" customFormat="1" ht="13.5" customHeight="1" x14ac:dyDescent="0.25">
      <c r="A135" s="17" t="s">
        <v>2014</v>
      </c>
      <c r="B135" s="18" t="s">
        <v>2013</v>
      </c>
      <c r="C135" s="36" t="s">
        <v>2012</v>
      </c>
      <c r="D135" s="14">
        <v>1.5</v>
      </c>
      <c r="E135" s="15">
        <f>+D135*'FACTORES DE CORRECCIÓN'!$B$6*'FACTORES DE CORRECCIÓN'!$D$4</f>
        <v>576.34334999999999</v>
      </c>
      <c r="F135" s="15">
        <v>1000</v>
      </c>
      <c r="G135" s="15">
        <v>1000</v>
      </c>
      <c r="H135" s="14">
        <v>15</v>
      </c>
      <c r="I135" s="14" t="s">
        <v>1002</v>
      </c>
      <c r="J135" s="16">
        <f>+H135*'FACTORES DE CORRECCIÓN'!$B$10</f>
        <v>511.35</v>
      </c>
      <c r="K135" s="7"/>
      <c r="L135" s="7"/>
      <c r="M135" s="7"/>
      <c r="N135" s="7"/>
      <c r="O135" s="7"/>
    </row>
    <row r="136" spans="1:15" s="8" customFormat="1" ht="13.5" customHeight="1" x14ac:dyDescent="0.25">
      <c r="A136" s="17" t="s">
        <v>2011</v>
      </c>
      <c r="B136" s="18" t="s">
        <v>2010</v>
      </c>
      <c r="C136" s="36" t="s">
        <v>2009</v>
      </c>
      <c r="D136" s="14">
        <v>32.5</v>
      </c>
      <c r="E136" s="15">
        <f>+D136*'FACTORES DE CORRECCIÓN'!$B$6*'FACTORES DE CORRECCIÓN'!$D$8</f>
        <v>9304.3664999999983</v>
      </c>
      <c r="F136" s="15">
        <v>3000</v>
      </c>
      <c r="G136" s="15">
        <v>5000</v>
      </c>
      <c r="H136" s="14">
        <v>5</v>
      </c>
      <c r="I136" s="14" t="s">
        <v>1002</v>
      </c>
      <c r="J136" s="16">
        <f>+H136*'FACTORES DE CORRECCIÓN'!$B$10</f>
        <v>170.45000000000002</v>
      </c>
      <c r="K136" s="7"/>
      <c r="L136" s="7"/>
      <c r="M136" s="7"/>
      <c r="N136" s="7"/>
      <c r="O136" s="7"/>
    </row>
    <row r="137" spans="1:15" s="8" customFormat="1" ht="13.5" customHeight="1" x14ac:dyDescent="0.25">
      <c r="A137" s="17" t="s">
        <v>2008</v>
      </c>
      <c r="B137" s="18" t="s">
        <v>2007</v>
      </c>
      <c r="C137" s="36" t="s">
        <v>2006</v>
      </c>
      <c r="D137" s="14">
        <v>4.5</v>
      </c>
      <c r="E137" s="15">
        <f>+D137*'FACTORES DE CORRECCIÓN'!$B$6*'FACTORES DE CORRECCIÓN'!$D$4</f>
        <v>1729.0300500000001</v>
      </c>
      <c r="F137" s="15">
        <v>1000</v>
      </c>
      <c r="G137" s="15">
        <v>1500</v>
      </c>
      <c r="H137" s="14">
        <v>18</v>
      </c>
      <c r="I137" s="14" t="s">
        <v>1002</v>
      </c>
      <c r="J137" s="16">
        <f>+H137*'FACTORES DE CORRECCIÓN'!$B$10</f>
        <v>613.62000000000012</v>
      </c>
      <c r="K137" s="7"/>
      <c r="L137" s="7"/>
      <c r="M137" s="7"/>
      <c r="N137" s="7"/>
      <c r="O137" s="7"/>
    </row>
    <row r="138" spans="1:15" s="8" customFormat="1" ht="13.5" customHeight="1" x14ac:dyDescent="0.25">
      <c r="A138" s="17" t="s">
        <v>2005</v>
      </c>
      <c r="B138" s="18" t="s">
        <v>2004</v>
      </c>
      <c r="C138" s="36" t="s">
        <v>2003</v>
      </c>
      <c r="D138" s="14" t="s">
        <v>1043</v>
      </c>
      <c r="E138" s="42" t="s">
        <v>1043</v>
      </c>
      <c r="F138" s="42" t="s">
        <v>1043</v>
      </c>
      <c r="G138" s="42" t="s">
        <v>1043</v>
      </c>
      <c r="H138" s="14"/>
      <c r="I138" s="14" t="s">
        <v>1002</v>
      </c>
      <c r="J138" s="16">
        <f>+H138*'FACTORES DE CORRECCIÓN'!$B$10</f>
        <v>0</v>
      </c>
      <c r="K138" s="7"/>
      <c r="L138" s="7"/>
      <c r="M138" s="7"/>
      <c r="N138" s="7"/>
      <c r="O138" s="7"/>
    </row>
    <row r="139" spans="1:15" s="8" customFormat="1" ht="13.5" customHeight="1" x14ac:dyDescent="0.25">
      <c r="A139" s="17" t="s">
        <v>2002</v>
      </c>
      <c r="B139" s="18" t="s">
        <v>2001</v>
      </c>
      <c r="C139" s="36" t="s">
        <v>2000</v>
      </c>
      <c r="D139" s="14">
        <v>3</v>
      </c>
      <c r="E139" s="15">
        <f>+D139*'FACTORES DE CORRECCIÓN'!$B$6*'FACTORES DE CORRECCIÓN'!$D$4</f>
        <v>1152.6867</v>
      </c>
      <c r="F139" s="15">
        <v>1000</v>
      </c>
      <c r="G139" s="15">
        <v>1000</v>
      </c>
      <c r="H139" s="14">
        <v>5</v>
      </c>
      <c r="I139" s="14" t="s">
        <v>1002</v>
      </c>
      <c r="J139" s="16">
        <f>+H139*'FACTORES DE CORRECCIÓN'!$B$10</f>
        <v>170.45000000000002</v>
      </c>
      <c r="K139" s="7"/>
      <c r="L139" s="7"/>
      <c r="M139" s="7"/>
      <c r="N139" s="7"/>
      <c r="O139" s="7"/>
    </row>
    <row r="140" spans="1:15" s="8" customFormat="1" ht="13.5" customHeight="1" x14ac:dyDescent="0.25">
      <c r="A140" s="17" t="s">
        <v>1999</v>
      </c>
      <c r="B140" s="18" t="s">
        <v>1998</v>
      </c>
      <c r="C140" s="36" t="s">
        <v>1997</v>
      </c>
      <c r="D140" s="14">
        <v>3</v>
      </c>
      <c r="E140" s="15">
        <f>+D140*'FACTORES DE CORRECCIÓN'!$B$6*'FACTORES DE CORRECCIÓN'!$D$4</f>
        <v>1152.6867</v>
      </c>
      <c r="F140" s="15">
        <v>1000</v>
      </c>
      <c r="G140" s="15">
        <v>1000</v>
      </c>
      <c r="H140" s="14">
        <v>5</v>
      </c>
      <c r="I140" s="14" t="s">
        <v>1002</v>
      </c>
      <c r="J140" s="16">
        <f>+H140*'FACTORES DE CORRECCIÓN'!$B$10</f>
        <v>170.45000000000002</v>
      </c>
      <c r="K140" s="7"/>
      <c r="L140" s="7"/>
      <c r="M140" s="7"/>
      <c r="N140" s="7"/>
      <c r="O140" s="7"/>
    </row>
    <row r="141" spans="1:15" s="8" customFormat="1" ht="13.5" customHeight="1" x14ac:dyDescent="0.25">
      <c r="A141" s="17" t="s">
        <v>1996</v>
      </c>
      <c r="B141" s="18" t="s">
        <v>1995</v>
      </c>
      <c r="C141" s="36" t="s">
        <v>1994</v>
      </c>
      <c r="D141" s="14">
        <v>7.5</v>
      </c>
      <c r="E141" s="15">
        <f>+D141*'FACTORES DE CORRECCIÓN'!$B$6*'FACTORES DE CORRECCIÓN'!$D$5</f>
        <v>2674.5344999999998</v>
      </c>
      <c r="F141" s="15">
        <v>1000</v>
      </c>
      <c r="G141" s="15">
        <v>1500</v>
      </c>
      <c r="H141" s="14">
        <v>7</v>
      </c>
      <c r="I141" s="14" t="s">
        <v>1002</v>
      </c>
      <c r="J141" s="16">
        <f>+H141*'FACTORES DE CORRECCIÓN'!$B$10</f>
        <v>238.63000000000002</v>
      </c>
      <c r="K141" s="7"/>
      <c r="L141" s="7"/>
      <c r="M141" s="7"/>
      <c r="N141" s="7"/>
      <c r="O141" s="7"/>
    </row>
    <row r="142" spans="1:15" s="8" customFormat="1" ht="13.5" customHeight="1" x14ac:dyDescent="0.25">
      <c r="A142" s="17" t="s">
        <v>1993</v>
      </c>
      <c r="B142" s="18" t="s">
        <v>1992</v>
      </c>
      <c r="C142" s="36" t="s">
        <v>1991</v>
      </c>
      <c r="D142" s="14">
        <v>3</v>
      </c>
      <c r="E142" s="15">
        <f>+D142*'FACTORES DE CORRECCIÓN'!$B$6*'FACTORES DE CORRECCIÓN'!$D$4</f>
        <v>1152.6867</v>
      </c>
      <c r="F142" s="15">
        <v>1000</v>
      </c>
      <c r="G142" s="15">
        <v>1000</v>
      </c>
      <c r="H142" s="14">
        <v>7</v>
      </c>
      <c r="I142" s="14" t="s">
        <v>1002</v>
      </c>
      <c r="J142" s="16">
        <f>+H142*'FACTORES DE CORRECCIÓN'!$B$10</f>
        <v>238.63000000000002</v>
      </c>
      <c r="K142" s="7"/>
      <c r="L142" s="7"/>
      <c r="M142" s="7"/>
      <c r="N142" s="7"/>
      <c r="O142" s="7"/>
    </row>
    <row r="143" spans="1:15" s="8" customFormat="1" ht="13.5" customHeight="1" x14ac:dyDescent="0.25">
      <c r="A143" s="17" t="s">
        <v>1990</v>
      </c>
      <c r="B143" s="18" t="s">
        <v>1989</v>
      </c>
      <c r="C143" s="36" t="s">
        <v>1988</v>
      </c>
      <c r="D143" s="14">
        <v>3</v>
      </c>
      <c r="E143" s="15">
        <f>+D143*'FACTORES DE CORRECCIÓN'!$B$6*'FACTORES DE CORRECCIÓN'!$D$4</f>
        <v>1152.6867</v>
      </c>
      <c r="F143" s="15">
        <v>1000</v>
      </c>
      <c r="G143" s="15">
        <v>1000</v>
      </c>
      <c r="H143" s="14">
        <v>7</v>
      </c>
      <c r="I143" s="14" t="s">
        <v>1002</v>
      </c>
      <c r="J143" s="16">
        <f>+H143*'FACTORES DE CORRECCIÓN'!$B$10</f>
        <v>238.63000000000002</v>
      </c>
      <c r="K143" s="7"/>
      <c r="L143" s="7"/>
      <c r="M143" s="7"/>
      <c r="N143" s="7"/>
      <c r="O143" s="7"/>
    </row>
    <row r="144" spans="1:15" s="8" customFormat="1" ht="13.5" customHeight="1" x14ac:dyDescent="0.25">
      <c r="A144" s="17" t="s">
        <v>1987</v>
      </c>
      <c r="B144" s="18" t="s">
        <v>1986</v>
      </c>
      <c r="C144" s="36" t="s">
        <v>1985</v>
      </c>
      <c r="D144" s="14">
        <v>4.5</v>
      </c>
      <c r="E144" s="15">
        <f>+D144*'FACTORES DE CORRECCIÓN'!$B$6*'FACTORES DE CORRECCIÓN'!$D$4</f>
        <v>1729.0300500000001</v>
      </c>
      <c r="F144" s="15">
        <v>1000</v>
      </c>
      <c r="G144" s="15">
        <v>1500</v>
      </c>
      <c r="H144" s="14">
        <v>5</v>
      </c>
      <c r="I144" s="14" t="s">
        <v>1002</v>
      </c>
      <c r="J144" s="16">
        <f>+H144*'FACTORES DE CORRECCIÓN'!$B$10</f>
        <v>170.45000000000002</v>
      </c>
      <c r="K144" s="7"/>
      <c r="L144" s="7"/>
      <c r="M144" s="7"/>
      <c r="N144" s="7"/>
      <c r="O144" s="7"/>
    </row>
    <row r="145" spans="1:15" s="8" customFormat="1" ht="13.5" customHeight="1" x14ac:dyDescent="0.25">
      <c r="A145" s="17" t="s">
        <v>1984</v>
      </c>
      <c r="B145" s="18" t="s">
        <v>1983</v>
      </c>
      <c r="C145" s="36" t="s">
        <v>1982</v>
      </c>
      <c r="D145" s="14">
        <v>15</v>
      </c>
      <c r="E145" s="15">
        <f>+D145*'FACTORES DE CORRECCIÓN'!$B$6*'FACTORES DE CORRECCIÓN'!$D$6</f>
        <v>4934.7044999999998</v>
      </c>
      <c r="F145" s="15">
        <v>1500</v>
      </c>
      <c r="G145" s="15">
        <v>2500</v>
      </c>
      <c r="H145" s="14">
        <v>50</v>
      </c>
      <c r="I145" s="14" t="s">
        <v>1002</v>
      </c>
      <c r="J145" s="16">
        <f>+H145*'FACTORES DE CORRECCIÓN'!$B$10</f>
        <v>1704.5000000000002</v>
      </c>
      <c r="K145" s="7"/>
      <c r="L145" s="7"/>
      <c r="M145" s="7"/>
      <c r="N145" s="7"/>
      <c r="O145" s="7"/>
    </row>
    <row r="146" spans="1:15" s="8" customFormat="1" ht="13.5" customHeight="1" x14ac:dyDescent="0.25">
      <c r="A146" s="17" t="s">
        <v>1981</v>
      </c>
      <c r="B146" s="18" t="s">
        <v>1980</v>
      </c>
      <c r="C146" s="36" t="s">
        <v>1979</v>
      </c>
      <c r="D146" s="14">
        <v>22.5</v>
      </c>
      <c r="E146" s="15">
        <f>+D146*'FACTORES DE CORRECCIÓN'!$B$6*'FACTORES DE CORRECCIÓN'!$D$8</f>
        <v>6441.4844999999996</v>
      </c>
      <c r="F146" s="15">
        <v>2000</v>
      </c>
      <c r="G146" s="15">
        <v>3500</v>
      </c>
      <c r="H146" s="14">
        <v>40</v>
      </c>
      <c r="I146" s="14" t="s">
        <v>1002</v>
      </c>
      <c r="J146" s="16">
        <f>+H146*'FACTORES DE CORRECCIÓN'!$B$10</f>
        <v>1363.6000000000001</v>
      </c>
      <c r="K146" s="7"/>
      <c r="L146" s="7"/>
      <c r="M146" s="7"/>
      <c r="N146" s="7"/>
      <c r="O146" s="7"/>
    </row>
    <row r="147" spans="1:15" s="8" customFormat="1" ht="13.5" customHeight="1" x14ac:dyDescent="0.25">
      <c r="A147" s="17" t="s">
        <v>1978</v>
      </c>
      <c r="B147" s="18" t="s">
        <v>1977</v>
      </c>
      <c r="C147" s="36" t="s">
        <v>1976</v>
      </c>
      <c r="D147" s="14">
        <v>67.5</v>
      </c>
      <c r="E147" s="15">
        <f>+D147*'FACTORES DE CORRECCIÓN'!$B$6*'FACTORES DE CORRECCIÓN'!$D$8</f>
        <v>19324.4535</v>
      </c>
      <c r="F147" s="15">
        <v>5000</v>
      </c>
      <c r="G147" s="15">
        <v>9500</v>
      </c>
      <c r="H147" s="14"/>
      <c r="I147" s="14" t="s">
        <v>1312</v>
      </c>
      <c r="J147" s="14"/>
      <c r="K147" s="7"/>
      <c r="L147" s="7"/>
      <c r="M147" s="7"/>
      <c r="N147" s="7"/>
      <c r="O147" s="7"/>
    </row>
    <row r="148" spans="1:15" s="8" customFormat="1" ht="13.5" customHeight="1" x14ac:dyDescent="0.25">
      <c r="A148" s="17" t="s">
        <v>1975</v>
      </c>
      <c r="B148" s="18" t="s">
        <v>1974</v>
      </c>
      <c r="C148" s="36" t="s">
        <v>1973</v>
      </c>
      <c r="D148" s="14">
        <v>12</v>
      </c>
      <c r="E148" s="15">
        <f>+D148*'FACTORES DE CORRECCIÓN'!$B$6*'FACTORES DE CORRECCIÓN'!$D$6</f>
        <v>3947.7636000000002</v>
      </c>
      <c r="F148" s="15">
        <f>+D148*'FACTORES DE CORRECCIÓN'!$B$6*'FACTORES DE CORRECCIÓN'!$D$18</f>
        <v>1205.424</v>
      </c>
      <c r="G148" s="15">
        <f>+D148*'FACTORES DE CORRECCIÓN'!$B$6*'FACTORES DE CORRECCIÓN'!$D$19</f>
        <v>2410.848</v>
      </c>
      <c r="H148" s="14">
        <v>5</v>
      </c>
      <c r="I148" s="14" t="s">
        <v>1522</v>
      </c>
      <c r="J148" s="16">
        <f>+H148*'FACTORES DE CORRECCIÓN'!$B$14</f>
        <v>1560.3</v>
      </c>
      <c r="K148" s="7"/>
      <c r="L148" s="7"/>
      <c r="M148" s="7"/>
      <c r="N148" s="7"/>
      <c r="O148" s="7"/>
    </row>
    <row r="149" spans="1:15" s="8" customFormat="1" ht="13.5" customHeight="1" x14ac:dyDescent="0.25">
      <c r="A149" s="17" t="s">
        <v>1972</v>
      </c>
      <c r="B149" s="18" t="s">
        <v>1971</v>
      </c>
      <c r="C149" s="36" t="s">
        <v>1970</v>
      </c>
      <c r="D149" s="14">
        <v>18</v>
      </c>
      <c r="E149" s="15">
        <f>+D149*'FACTORES DE CORRECCIÓN'!$B$6*'FACTORES DE CORRECCIÓN'!$D$7</f>
        <v>5424.4080000000004</v>
      </c>
      <c r="F149" s="15">
        <f>+D149*'FACTORES DE CORRECCIÓN'!$B$6*'FACTORES DE CORRECCIÓN'!$D$18</f>
        <v>1808.1360000000002</v>
      </c>
      <c r="G149" s="15">
        <f>+D149*'FACTORES DE CORRECCIÓN'!$B$6*'FACTORES DE CORRECCIÓN'!$D$19</f>
        <v>3616.2720000000004</v>
      </c>
      <c r="H149" s="14">
        <v>8</v>
      </c>
      <c r="I149" s="14" t="s">
        <v>1522</v>
      </c>
      <c r="J149" s="16">
        <f>+H149*'FACTORES DE CORRECCIÓN'!$B$14</f>
        <v>2496.48</v>
      </c>
      <c r="K149" s="7"/>
      <c r="L149" s="7"/>
      <c r="M149" s="7"/>
      <c r="N149" s="7"/>
      <c r="O149" s="7"/>
    </row>
    <row r="150" spans="1:15" s="8" customFormat="1" ht="13.5" customHeight="1" x14ac:dyDescent="0.25">
      <c r="A150" s="17" t="s">
        <v>1969</v>
      </c>
      <c r="B150" s="18" t="s">
        <v>1968</v>
      </c>
      <c r="C150" s="36" t="s">
        <v>1967</v>
      </c>
      <c r="D150" s="14">
        <v>10.5</v>
      </c>
      <c r="E150" s="15">
        <f>+D150*'FACTORES DE CORRECCIÓN'!$B$6*'FACTORES DE CORRECCIÓN'!$D$6</f>
        <v>3454.29315</v>
      </c>
      <c r="F150" s="15">
        <f>+D150*'FACTORES DE CORRECCIÓN'!$B$6*'FACTORES DE CORRECCIÓN'!$D$18</f>
        <v>1054.7459999999999</v>
      </c>
      <c r="G150" s="15">
        <f>+D150*'FACTORES DE CORRECCIÓN'!$B$6*'FACTORES DE CORRECCIÓN'!$D$19</f>
        <v>2109.4919999999997</v>
      </c>
      <c r="H150" s="14">
        <v>3</v>
      </c>
      <c r="I150" s="14" t="s">
        <v>1522</v>
      </c>
      <c r="J150" s="16">
        <f>+H150*'FACTORES DE CORRECCIÓN'!$B$14</f>
        <v>936.18000000000006</v>
      </c>
      <c r="K150" s="7"/>
      <c r="L150" s="7"/>
      <c r="M150" s="7"/>
      <c r="N150" s="7"/>
      <c r="O150" s="7"/>
    </row>
    <row r="151" spans="1:15" s="8" customFormat="1" ht="13.5" customHeight="1" x14ac:dyDescent="0.25">
      <c r="A151" s="17" t="s">
        <v>1966</v>
      </c>
      <c r="B151" s="18" t="s">
        <v>1965</v>
      </c>
      <c r="C151" s="36" t="s">
        <v>1964</v>
      </c>
      <c r="D151" s="14">
        <v>4.5</v>
      </c>
      <c r="E151" s="15">
        <f>+D151*'FACTORES DE CORRECCIÓN'!$B$6*'FACTORES DE CORRECCIÓN'!$D$4</f>
        <v>1729.0300500000001</v>
      </c>
      <c r="F151" s="15">
        <f>+D151*'FACTORES DE CORRECCIÓN'!$B$6*'FACTORES DE CORRECCIÓN'!$D$18</f>
        <v>452.03400000000005</v>
      </c>
      <c r="G151" s="15">
        <f>+D151*'FACTORES DE CORRECCIÓN'!$B$6*'FACTORES DE CORRECCIÓN'!$D$19</f>
        <v>904.0680000000001</v>
      </c>
      <c r="H151" s="14">
        <v>2</v>
      </c>
      <c r="I151" s="14" t="s">
        <v>1522</v>
      </c>
      <c r="J151" s="16">
        <f>+H151*'FACTORES DE CORRECCIÓN'!$B$14</f>
        <v>624.12</v>
      </c>
      <c r="K151" s="7"/>
      <c r="L151" s="7"/>
      <c r="M151" s="7"/>
      <c r="N151" s="7"/>
      <c r="O151" s="7"/>
    </row>
    <row r="152" spans="1:15" s="8" customFormat="1" ht="13.5" customHeight="1" x14ac:dyDescent="0.25">
      <c r="A152" s="17" t="s">
        <v>1963</v>
      </c>
      <c r="B152" s="18" t="s">
        <v>1962</v>
      </c>
      <c r="C152" s="36" t="s">
        <v>1961</v>
      </c>
      <c r="D152" s="14">
        <v>6</v>
      </c>
      <c r="E152" s="15">
        <f>+D152*'FACTORES DE CORRECCIÓN'!$B$6*'FACTORES DE CORRECCIÓN'!$D$5</f>
        <v>2139.6275999999998</v>
      </c>
      <c r="F152" s="15">
        <f>+D152*'FACTORES DE CORRECCIÓN'!$B$6*'FACTORES DE CORRECCIÓN'!$D$18</f>
        <v>602.71199999999999</v>
      </c>
      <c r="G152" s="15">
        <f>+D152*'FACTORES DE CORRECCIÓN'!$B$6*'FACTORES DE CORRECCIÓN'!$D$19</f>
        <v>1205.424</v>
      </c>
      <c r="H152" s="14">
        <v>1.5</v>
      </c>
      <c r="I152" s="14" t="s">
        <v>1522</v>
      </c>
      <c r="J152" s="16">
        <f>+H152*'FACTORES DE CORRECCIÓN'!$B$14</f>
        <v>468.09000000000003</v>
      </c>
      <c r="K152" s="7"/>
      <c r="L152" s="7"/>
      <c r="M152" s="7"/>
      <c r="N152" s="7"/>
      <c r="O152" s="7"/>
    </row>
    <row r="153" spans="1:15" s="8" customFormat="1" ht="13.5" customHeight="1" x14ac:dyDescent="0.25">
      <c r="A153" s="17" t="s">
        <v>1960</v>
      </c>
      <c r="B153" s="18" t="s">
        <v>1959</v>
      </c>
      <c r="C153" s="36" t="s">
        <v>1958</v>
      </c>
      <c r="D153" s="14">
        <v>3</v>
      </c>
      <c r="E153" s="15">
        <f>+D153*'FACTORES DE CORRECCIÓN'!$B$6*'FACTORES DE CORRECCIÓN'!$D$4</f>
        <v>1152.6867</v>
      </c>
      <c r="F153" s="15">
        <f>+D153*'FACTORES DE CORRECCIÓN'!$B$6*'FACTORES DE CORRECCIÓN'!$D$18</f>
        <v>301.35599999999999</v>
      </c>
      <c r="G153" s="15">
        <f>+D153*'FACTORES DE CORRECCIÓN'!$B$6*'FACTORES DE CORRECCIÓN'!$D$19</f>
        <v>602.71199999999999</v>
      </c>
      <c r="H153" s="14">
        <v>2.5</v>
      </c>
      <c r="I153" s="14" t="s">
        <v>1522</v>
      </c>
      <c r="J153" s="16">
        <f>+H153*'FACTORES DE CORRECCIÓN'!$B$14</f>
        <v>780.15</v>
      </c>
      <c r="K153" s="7"/>
      <c r="L153" s="7"/>
      <c r="M153" s="7"/>
      <c r="N153" s="7"/>
      <c r="O153" s="7"/>
    </row>
    <row r="154" spans="1:15" s="8" customFormat="1" ht="13.5" customHeight="1" x14ac:dyDescent="0.25">
      <c r="A154" s="17" t="s">
        <v>1957</v>
      </c>
      <c r="B154" s="18" t="s">
        <v>1956</v>
      </c>
      <c r="C154" s="36" t="s">
        <v>1955</v>
      </c>
      <c r="D154" s="14">
        <v>4.5</v>
      </c>
      <c r="E154" s="15">
        <f>+D154*'FACTORES DE CORRECCIÓN'!$B$6*'FACTORES DE CORRECCIÓN'!$D$4</f>
        <v>1729.0300500000001</v>
      </c>
      <c r="F154" s="15">
        <f>+D154*'FACTORES DE CORRECCIÓN'!$B$6*'FACTORES DE CORRECCIÓN'!$D$18</f>
        <v>452.03400000000005</v>
      </c>
      <c r="G154" s="15">
        <f>+D154*'FACTORES DE CORRECCIÓN'!$B$6*'FACTORES DE CORRECCIÓN'!$D$19</f>
        <v>904.0680000000001</v>
      </c>
      <c r="H154" s="14">
        <v>1.5</v>
      </c>
      <c r="I154" s="14" t="s">
        <v>1522</v>
      </c>
      <c r="J154" s="16">
        <f>+H154*'FACTORES DE CORRECCIÓN'!$B$14</f>
        <v>468.09000000000003</v>
      </c>
      <c r="K154" s="7"/>
      <c r="L154" s="7"/>
      <c r="M154" s="7"/>
      <c r="N154" s="7"/>
      <c r="O154" s="7"/>
    </row>
    <row r="155" spans="1:15" s="8" customFormat="1" ht="13.5" customHeight="1" x14ac:dyDescent="0.25">
      <c r="A155" s="17" t="s">
        <v>1954</v>
      </c>
      <c r="B155" s="18" t="s">
        <v>1953</v>
      </c>
      <c r="C155" s="36" t="s">
        <v>1952</v>
      </c>
      <c r="D155" s="14">
        <v>3</v>
      </c>
      <c r="E155" s="15">
        <f>+D155*'FACTORES DE CORRECCIÓN'!$B$6*'FACTORES DE CORRECCIÓN'!$D$4</f>
        <v>1152.6867</v>
      </c>
      <c r="F155" s="15">
        <f>+D155*'FACTORES DE CORRECCIÓN'!$B$6*'FACTORES DE CORRECCIÓN'!$D$18</f>
        <v>301.35599999999999</v>
      </c>
      <c r="G155" s="15">
        <f>+D155*'FACTORES DE CORRECCIÓN'!$B$6*'FACTORES DE CORRECCIÓN'!$D$19</f>
        <v>602.71199999999999</v>
      </c>
      <c r="H155" s="14">
        <v>1.5</v>
      </c>
      <c r="I155" s="14" t="s">
        <v>1522</v>
      </c>
      <c r="J155" s="16">
        <f>+H155*'FACTORES DE CORRECCIÓN'!$B$14</f>
        <v>468.09000000000003</v>
      </c>
      <c r="K155" s="7"/>
      <c r="L155" s="7"/>
      <c r="M155" s="7"/>
      <c r="N155" s="7"/>
      <c r="O155" s="7"/>
    </row>
    <row r="156" spans="1:15" s="8" customFormat="1" ht="13.5" customHeight="1" x14ac:dyDescent="0.25">
      <c r="A156" s="17" t="s">
        <v>1951</v>
      </c>
      <c r="B156" s="18" t="s">
        <v>1950</v>
      </c>
      <c r="C156" s="36" t="s">
        <v>1949</v>
      </c>
      <c r="D156" s="14">
        <v>3</v>
      </c>
      <c r="E156" s="15">
        <f>+D156*'FACTORES DE CORRECCIÓN'!$B$6*'FACTORES DE CORRECCIÓN'!$D$4</f>
        <v>1152.6867</v>
      </c>
      <c r="F156" s="15">
        <f>+D156*'FACTORES DE CORRECCIÓN'!$B$6*'FACTORES DE CORRECCIÓN'!$D$18</f>
        <v>301.35599999999999</v>
      </c>
      <c r="G156" s="15">
        <f>+D156*'FACTORES DE CORRECCIÓN'!$B$6*'FACTORES DE CORRECCIÓN'!$D$19</f>
        <v>602.71199999999999</v>
      </c>
      <c r="H156" s="14">
        <v>3</v>
      </c>
      <c r="I156" s="14" t="s">
        <v>1522</v>
      </c>
      <c r="J156" s="16">
        <f>+H156*'FACTORES DE CORRECCIÓN'!$B$14</f>
        <v>936.18000000000006</v>
      </c>
      <c r="K156" s="7"/>
      <c r="L156" s="7"/>
      <c r="M156" s="7"/>
      <c r="N156" s="7"/>
      <c r="O156" s="7"/>
    </row>
    <row r="157" spans="1:15" s="8" customFormat="1" ht="13.5" customHeight="1" x14ac:dyDescent="0.25">
      <c r="A157" s="17" t="s">
        <v>1948</v>
      </c>
      <c r="B157" s="18" t="s">
        <v>1947</v>
      </c>
      <c r="C157" s="36" t="s">
        <v>1946</v>
      </c>
      <c r="D157" s="14">
        <v>3</v>
      </c>
      <c r="E157" s="15">
        <f>+D157*'FACTORES DE CORRECCIÓN'!$B$6*'FACTORES DE CORRECCIÓN'!$D$4</f>
        <v>1152.6867</v>
      </c>
      <c r="F157" s="15">
        <f>+D157*'FACTORES DE CORRECCIÓN'!$B$6*'FACTORES DE CORRECCIÓN'!$D$18</f>
        <v>301.35599999999999</v>
      </c>
      <c r="G157" s="15">
        <f>+D157*'FACTORES DE CORRECCIÓN'!$B$6*'FACTORES DE CORRECCIÓN'!$D$19</f>
        <v>602.71199999999999</v>
      </c>
      <c r="H157" s="14">
        <v>1.5</v>
      </c>
      <c r="I157" s="14" t="s">
        <v>1522</v>
      </c>
      <c r="J157" s="16">
        <f>+H157*'FACTORES DE CORRECCIÓN'!$B$14</f>
        <v>468.09000000000003</v>
      </c>
      <c r="K157" s="7"/>
      <c r="L157" s="7"/>
      <c r="M157" s="7"/>
      <c r="N157" s="7"/>
      <c r="O157" s="7"/>
    </row>
    <row r="158" spans="1:15" s="8" customFormat="1" ht="13.5" customHeight="1" x14ac:dyDescent="0.25">
      <c r="A158" s="17" t="s">
        <v>1945</v>
      </c>
      <c r="B158" s="18" t="s">
        <v>1944</v>
      </c>
      <c r="C158" s="36" t="s">
        <v>1943</v>
      </c>
      <c r="D158" s="14">
        <v>4.5</v>
      </c>
      <c r="E158" s="15">
        <f>+D158*'FACTORES DE CORRECCIÓN'!$B$6*'FACTORES DE CORRECCIÓN'!$D$4</f>
        <v>1729.0300500000001</v>
      </c>
      <c r="F158" s="15">
        <f>+D158*'FACTORES DE CORRECCIÓN'!$B$6*'FACTORES DE CORRECCIÓN'!$D$18</f>
        <v>452.03400000000005</v>
      </c>
      <c r="G158" s="15">
        <f>+D158*'FACTORES DE CORRECCIÓN'!$B$6*'FACTORES DE CORRECCIÓN'!$D$19</f>
        <v>904.0680000000001</v>
      </c>
      <c r="H158" s="14">
        <v>1.5</v>
      </c>
      <c r="I158" s="14" t="s">
        <v>1522</v>
      </c>
      <c r="J158" s="16">
        <f>+H158*'FACTORES DE CORRECCIÓN'!$B$14</f>
        <v>468.09000000000003</v>
      </c>
      <c r="K158" s="7"/>
      <c r="L158" s="7"/>
      <c r="M158" s="7"/>
      <c r="N158" s="7"/>
      <c r="O158" s="7"/>
    </row>
    <row r="159" spans="1:15" s="8" customFormat="1" ht="13.5" customHeight="1" x14ac:dyDescent="0.25">
      <c r="A159" s="17" t="s">
        <v>1942</v>
      </c>
      <c r="B159" s="18" t="s">
        <v>1941</v>
      </c>
      <c r="C159" s="36" t="s">
        <v>1940</v>
      </c>
      <c r="D159" s="14">
        <v>6</v>
      </c>
      <c r="E159" s="15">
        <f>+D159*'FACTORES DE CORRECCIÓN'!$B$6*'FACTORES DE CORRECCIÓN'!$D$5</f>
        <v>2139.6275999999998</v>
      </c>
      <c r="F159" s="15">
        <f>+D159*'FACTORES DE CORRECCIÓN'!$B$6*'FACTORES DE CORRECCIÓN'!$D$18</f>
        <v>602.71199999999999</v>
      </c>
      <c r="G159" s="15">
        <f>+D159*'FACTORES DE CORRECCIÓN'!$B$6*'FACTORES DE CORRECCIÓN'!$D$19</f>
        <v>1205.424</v>
      </c>
      <c r="H159" s="14">
        <v>1.5</v>
      </c>
      <c r="I159" s="14" t="s">
        <v>1522</v>
      </c>
      <c r="J159" s="16">
        <f>+H159*'FACTORES DE CORRECCIÓN'!$B$14</f>
        <v>468.09000000000003</v>
      </c>
      <c r="K159" s="7"/>
      <c r="L159" s="7"/>
      <c r="M159" s="7"/>
      <c r="N159" s="7"/>
      <c r="O159" s="7"/>
    </row>
    <row r="160" spans="1:15" s="8" customFormat="1" ht="13.5" customHeight="1" x14ac:dyDescent="0.25">
      <c r="A160" s="17" t="s">
        <v>1939</v>
      </c>
      <c r="B160" s="18" t="s">
        <v>1938</v>
      </c>
      <c r="C160" s="36" t="s">
        <v>1937</v>
      </c>
      <c r="D160" s="14">
        <v>1.5</v>
      </c>
      <c r="E160" s="15">
        <f>+D160*'FACTORES DE CORRECCIÓN'!$B$6*'FACTORES DE CORRECCIÓN'!$D$4</f>
        <v>576.34334999999999</v>
      </c>
      <c r="F160" s="15">
        <f>+D160*'FACTORES DE CORRECCIÓN'!$B$6*'FACTORES DE CORRECCIÓN'!$D$18</f>
        <v>150.678</v>
      </c>
      <c r="G160" s="15">
        <f>+D160*'FACTORES DE CORRECCIÓN'!$B$6*'FACTORES DE CORRECCIÓN'!$D$19</f>
        <v>301.35599999999999</v>
      </c>
      <c r="H160" s="14">
        <v>1</v>
      </c>
      <c r="I160" s="14" t="s">
        <v>1522</v>
      </c>
      <c r="J160" s="16">
        <f>+H160*'FACTORES DE CORRECCIÓN'!$B$14</f>
        <v>312.06</v>
      </c>
      <c r="K160" s="7"/>
      <c r="L160" s="7"/>
      <c r="M160" s="7"/>
      <c r="N160" s="7"/>
      <c r="O160" s="7"/>
    </row>
    <row r="161" spans="1:15" s="8" customFormat="1" ht="13.5" customHeight="1" x14ac:dyDescent="0.25">
      <c r="A161" s="17" t="s">
        <v>1936</v>
      </c>
      <c r="B161" s="18" t="s">
        <v>1935</v>
      </c>
      <c r="C161" s="36" t="s">
        <v>1934</v>
      </c>
      <c r="D161" s="14">
        <v>1.5</v>
      </c>
      <c r="E161" s="15">
        <f>+D161*'FACTORES DE CORRECCIÓN'!$B$6*'FACTORES DE CORRECCIÓN'!$D$4</f>
        <v>576.34334999999999</v>
      </c>
      <c r="F161" s="15">
        <f>+D161*'FACTORES DE CORRECCIÓN'!$B$6*'FACTORES DE CORRECCIÓN'!$D$18</f>
        <v>150.678</v>
      </c>
      <c r="G161" s="15">
        <f>+D161*'FACTORES DE CORRECCIÓN'!$B$6*'FACTORES DE CORRECCIÓN'!$D$19</f>
        <v>301.35599999999999</v>
      </c>
      <c r="H161" s="14">
        <v>1.5</v>
      </c>
      <c r="I161" s="14" t="s">
        <v>1522</v>
      </c>
      <c r="J161" s="16">
        <f>+H161*'FACTORES DE CORRECCIÓN'!$B$14</f>
        <v>468.09000000000003</v>
      </c>
      <c r="K161" s="7"/>
      <c r="L161" s="7"/>
      <c r="M161" s="7"/>
      <c r="N161" s="7"/>
      <c r="O161" s="7"/>
    </row>
    <row r="162" spans="1:15" s="8" customFormat="1" ht="13.5" customHeight="1" x14ac:dyDescent="0.25">
      <c r="A162" s="17" t="s">
        <v>1933</v>
      </c>
      <c r="B162" s="18" t="s">
        <v>1932</v>
      </c>
      <c r="C162" s="36" t="s">
        <v>1931</v>
      </c>
      <c r="D162" s="14">
        <v>3</v>
      </c>
      <c r="E162" s="15">
        <f>+D162*'FACTORES DE CORRECCIÓN'!$B$6*'FACTORES DE CORRECCIÓN'!$D$4</f>
        <v>1152.6867</v>
      </c>
      <c r="F162" s="15">
        <f>+D162*'FACTORES DE CORRECCIÓN'!$B$6*'FACTORES DE CORRECCIÓN'!$D$18</f>
        <v>301.35599999999999</v>
      </c>
      <c r="G162" s="15">
        <f>+D162*'FACTORES DE CORRECCIÓN'!$B$6*'FACTORES DE CORRECCIÓN'!$D$19</f>
        <v>602.71199999999999</v>
      </c>
      <c r="H162" s="14">
        <v>1</v>
      </c>
      <c r="I162" s="14" t="s">
        <v>1522</v>
      </c>
      <c r="J162" s="16">
        <f>+H162*'FACTORES DE CORRECCIÓN'!$B$14</f>
        <v>312.06</v>
      </c>
      <c r="K162" s="7"/>
      <c r="L162" s="7"/>
      <c r="M162" s="7"/>
      <c r="N162" s="7"/>
      <c r="O162" s="7"/>
    </row>
    <row r="163" spans="1:15" s="8" customFormat="1" ht="13.5" customHeight="1" x14ac:dyDescent="0.25">
      <c r="A163" s="17" t="s">
        <v>1930</v>
      </c>
      <c r="B163" s="18" t="s">
        <v>1929</v>
      </c>
      <c r="C163" s="36" t="s">
        <v>1928</v>
      </c>
      <c r="D163" s="14">
        <v>9</v>
      </c>
      <c r="E163" s="15">
        <f>+D163*'FACTORES DE CORRECCIÓN'!$B$6*'FACTORES DE CORRECCIÓN'!$D$5</f>
        <v>3209.4414000000002</v>
      </c>
      <c r="F163" s="15">
        <f>+D163*'FACTORES DE CORRECCIÓN'!$B$6*'FACTORES DE CORRECCIÓN'!$D$18</f>
        <v>904.0680000000001</v>
      </c>
      <c r="G163" s="15">
        <f>+D163*'FACTORES DE CORRECCIÓN'!$B$6*'FACTORES DE CORRECCIÓN'!$D$19</f>
        <v>1808.1360000000002</v>
      </c>
      <c r="H163" s="14">
        <v>1.5</v>
      </c>
      <c r="I163" s="14" t="s">
        <v>1522</v>
      </c>
      <c r="J163" s="16">
        <f>+H163*'FACTORES DE CORRECCIÓN'!$B$14</f>
        <v>468.09000000000003</v>
      </c>
      <c r="K163" s="7"/>
      <c r="L163" s="7"/>
      <c r="M163" s="7"/>
      <c r="N163" s="7"/>
      <c r="O163" s="7"/>
    </row>
    <row r="164" spans="1:15" s="8" customFormat="1" ht="13.5" customHeight="1" x14ac:dyDescent="0.25">
      <c r="A164" s="17" t="s">
        <v>1927</v>
      </c>
      <c r="B164" s="18" t="s">
        <v>1926</v>
      </c>
      <c r="C164" s="36" t="s">
        <v>1925</v>
      </c>
      <c r="D164" s="14">
        <v>4.5</v>
      </c>
      <c r="E164" s="15">
        <f>+D164*'FACTORES DE CORRECCIÓN'!$B$6*'FACTORES DE CORRECCIÓN'!$D$4</f>
        <v>1729.0300500000001</v>
      </c>
      <c r="F164" s="15">
        <f>+D164*'FACTORES DE CORRECCIÓN'!$B$6*'FACTORES DE CORRECCIÓN'!$D$18</f>
        <v>452.03400000000005</v>
      </c>
      <c r="G164" s="15">
        <f>+D164*'FACTORES DE CORRECCIÓN'!$B$6*'FACTORES DE CORRECCIÓN'!$D$19</f>
        <v>904.0680000000001</v>
      </c>
      <c r="H164" s="14">
        <v>1.5</v>
      </c>
      <c r="I164" s="14" t="s">
        <v>1522</v>
      </c>
      <c r="J164" s="16">
        <f>+H164*'FACTORES DE CORRECCIÓN'!$B$14</f>
        <v>468.09000000000003</v>
      </c>
      <c r="K164" s="7"/>
      <c r="L164" s="7"/>
      <c r="M164" s="7"/>
      <c r="N164" s="7"/>
      <c r="O164" s="7"/>
    </row>
    <row r="165" spans="1:15" s="8" customFormat="1" ht="13.5" customHeight="1" x14ac:dyDescent="0.25">
      <c r="A165" s="17" t="s">
        <v>1924</v>
      </c>
      <c r="B165" s="18" t="s">
        <v>1923</v>
      </c>
      <c r="C165" s="36" t="s">
        <v>1922</v>
      </c>
      <c r="D165" s="14">
        <v>1.5</v>
      </c>
      <c r="E165" s="15">
        <f>+D165*'FACTORES DE CORRECCIÓN'!$B$6*'FACTORES DE CORRECCIÓN'!$D$4</f>
        <v>576.34334999999999</v>
      </c>
      <c r="F165" s="15">
        <f>+D165*'FACTORES DE CORRECCIÓN'!$B$6*'FACTORES DE CORRECCIÓN'!$D$18</f>
        <v>150.678</v>
      </c>
      <c r="G165" s="15">
        <f>+D165*'FACTORES DE CORRECCIÓN'!$B$6*'FACTORES DE CORRECCIÓN'!$D$19</f>
        <v>301.35599999999999</v>
      </c>
      <c r="H165" s="14">
        <v>1</v>
      </c>
      <c r="I165" s="14" t="s">
        <v>1522</v>
      </c>
      <c r="J165" s="16">
        <f>+H165*'FACTORES DE CORRECCIÓN'!$B$14</f>
        <v>312.06</v>
      </c>
      <c r="K165" s="7"/>
      <c r="L165" s="7"/>
      <c r="M165" s="7"/>
      <c r="N165" s="7"/>
      <c r="O165" s="7"/>
    </row>
    <row r="166" spans="1:15" s="8" customFormat="1" ht="13.5" customHeight="1" x14ac:dyDescent="0.25">
      <c r="A166" s="17" t="s">
        <v>1921</v>
      </c>
      <c r="B166" s="18" t="s">
        <v>1920</v>
      </c>
      <c r="C166" s="36" t="s">
        <v>1919</v>
      </c>
      <c r="D166" s="14">
        <v>1.5</v>
      </c>
      <c r="E166" s="15">
        <f>+D166*'FACTORES DE CORRECCIÓN'!$B$6*'FACTORES DE CORRECCIÓN'!$D$4</f>
        <v>576.34334999999999</v>
      </c>
      <c r="F166" s="15">
        <f>+D166*'FACTORES DE CORRECCIÓN'!$B$6*'FACTORES DE CORRECCIÓN'!$D$18</f>
        <v>150.678</v>
      </c>
      <c r="G166" s="15">
        <f>+D166*'FACTORES DE CORRECCIÓN'!$B$6*'FACTORES DE CORRECCIÓN'!$D$19</f>
        <v>301.35599999999999</v>
      </c>
      <c r="H166" s="14">
        <v>1</v>
      </c>
      <c r="I166" s="14" t="s">
        <v>1522</v>
      </c>
      <c r="J166" s="16">
        <f>+H166*'FACTORES DE CORRECCIÓN'!$B$14</f>
        <v>312.06</v>
      </c>
      <c r="K166" s="7"/>
      <c r="L166" s="7"/>
      <c r="M166" s="7"/>
      <c r="N166" s="7"/>
      <c r="O166" s="7"/>
    </row>
    <row r="167" spans="1:15" s="8" customFormat="1" ht="13.5" customHeight="1" x14ac:dyDescent="0.25">
      <c r="A167" s="17" t="s">
        <v>1918</v>
      </c>
      <c r="B167" s="18" t="s">
        <v>1917</v>
      </c>
      <c r="C167" s="36" t="s">
        <v>1916</v>
      </c>
      <c r="D167" s="14">
        <v>3</v>
      </c>
      <c r="E167" s="15">
        <f>+D167*'FACTORES DE CORRECCIÓN'!$B$6*'FACTORES DE CORRECCIÓN'!$D$4</f>
        <v>1152.6867</v>
      </c>
      <c r="F167" s="15">
        <f>+D167*'FACTORES DE CORRECCIÓN'!$B$6*'FACTORES DE CORRECCIÓN'!$D$18</f>
        <v>301.35599999999999</v>
      </c>
      <c r="G167" s="15">
        <f>+D167*'FACTORES DE CORRECCIÓN'!$B$6*'FACTORES DE CORRECCIÓN'!$D$19</f>
        <v>602.71199999999999</v>
      </c>
      <c r="H167" s="14">
        <v>1.5</v>
      </c>
      <c r="I167" s="14" t="s">
        <v>1522</v>
      </c>
      <c r="J167" s="16">
        <f>+H167*'FACTORES DE CORRECCIÓN'!$B$14</f>
        <v>468.09000000000003</v>
      </c>
      <c r="K167" s="7"/>
      <c r="L167" s="7"/>
      <c r="M167" s="7"/>
      <c r="N167" s="7"/>
      <c r="O167" s="7"/>
    </row>
    <row r="168" spans="1:15" s="8" customFormat="1" ht="13.5" customHeight="1" x14ac:dyDescent="0.25">
      <c r="A168" s="17" t="s">
        <v>1915</v>
      </c>
      <c r="B168" s="18" t="s">
        <v>1914</v>
      </c>
      <c r="C168" s="36" t="s">
        <v>1913</v>
      </c>
      <c r="D168" s="14">
        <v>3</v>
      </c>
      <c r="E168" s="15">
        <f>+D168*'FACTORES DE CORRECCIÓN'!$B$6*'FACTORES DE CORRECCIÓN'!$D$4</f>
        <v>1152.6867</v>
      </c>
      <c r="F168" s="15">
        <v>1000</v>
      </c>
      <c r="G168" s="15">
        <v>1000</v>
      </c>
      <c r="H168" s="14">
        <v>1.5</v>
      </c>
      <c r="I168" s="14" t="s">
        <v>1522</v>
      </c>
      <c r="J168" s="16">
        <f>+H168*'FACTORES DE CORRECCIÓN'!$B$14</f>
        <v>468.09000000000003</v>
      </c>
      <c r="K168" s="7"/>
      <c r="L168" s="7"/>
      <c r="M168" s="7"/>
      <c r="N168" s="7"/>
      <c r="O168" s="7"/>
    </row>
    <row r="169" spans="1:15" s="8" customFormat="1" ht="13.5" customHeight="1" x14ac:dyDescent="0.25">
      <c r="A169" s="17" t="s">
        <v>1912</v>
      </c>
      <c r="B169" s="18" t="s">
        <v>1911</v>
      </c>
      <c r="C169" s="36" t="s">
        <v>1910</v>
      </c>
      <c r="D169" s="14">
        <v>4.5</v>
      </c>
      <c r="E169" s="15">
        <f>+D169*'FACTORES DE CORRECCIÓN'!$B$6*'FACTORES DE CORRECCIÓN'!$D$4</f>
        <v>1729.0300500000001</v>
      </c>
      <c r="F169" s="15">
        <f>+D169*'FACTORES DE CORRECCIÓN'!$B$6*'FACTORES DE CORRECCIÓN'!$D$18</f>
        <v>452.03400000000005</v>
      </c>
      <c r="G169" s="15">
        <f>+D169*'FACTORES DE CORRECCIÓN'!$B$6*'FACTORES DE CORRECCIÓN'!$D$19</f>
        <v>904.0680000000001</v>
      </c>
      <c r="H169" s="14">
        <v>2.5</v>
      </c>
      <c r="I169" s="14" t="s">
        <v>1522</v>
      </c>
      <c r="J169" s="16">
        <f>+H169*'FACTORES DE CORRECCIÓN'!$B$14</f>
        <v>780.15</v>
      </c>
      <c r="K169" s="7"/>
      <c r="L169" s="7"/>
      <c r="M169" s="7"/>
      <c r="N169" s="7"/>
      <c r="O169" s="7"/>
    </row>
    <row r="170" spans="1:15" s="8" customFormat="1" ht="13.5" customHeight="1" x14ac:dyDescent="0.25">
      <c r="A170" s="17" t="s">
        <v>1909</v>
      </c>
      <c r="B170" s="18" t="s">
        <v>1908</v>
      </c>
      <c r="C170" s="36" t="s">
        <v>1907</v>
      </c>
      <c r="D170" s="14">
        <v>1.5</v>
      </c>
      <c r="E170" s="15">
        <f>+D170*'FACTORES DE CORRECCIÓN'!$B$6*'FACTORES DE CORRECCIÓN'!$D$4</f>
        <v>576.34334999999999</v>
      </c>
      <c r="F170" s="15">
        <f>+D170*'FACTORES DE CORRECCIÓN'!$B$6*'FACTORES DE CORRECCIÓN'!$D$18</f>
        <v>150.678</v>
      </c>
      <c r="G170" s="15">
        <f>+D170*'FACTORES DE CORRECCIÓN'!$B$6*'FACTORES DE CORRECCIÓN'!$D$19</f>
        <v>301.35599999999999</v>
      </c>
      <c r="H170" s="14">
        <v>1</v>
      </c>
      <c r="I170" s="14" t="s">
        <v>1522</v>
      </c>
      <c r="J170" s="16">
        <f>+H170*'FACTORES DE CORRECCIÓN'!$B$14</f>
        <v>312.06</v>
      </c>
      <c r="K170" s="7"/>
      <c r="L170" s="7"/>
      <c r="M170" s="7"/>
      <c r="N170" s="7"/>
      <c r="O170" s="7"/>
    </row>
    <row r="171" spans="1:15" s="8" customFormat="1" ht="13.5" customHeight="1" x14ac:dyDescent="0.25">
      <c r="A171" s="17" t="s">
        <v>1906</v>
      </c>
      <c r="B171" s="18" t="s">
        <v>1905</v>
      </c>
      <c r="C171" s="36" t="s">
        <v>1904</v>
      </c>
      <c r="D171" s="14">
        <v>3</v>
      </c>
      <c r="E171" s="15">
        <f>+D171*'FACTORES DE CORRECCIÓN'!$B$6*'FACTORES DE CORRECCIÓN'!$D$4</f>
        <v>1152.6867</v>
      </c>
      <c r="F171" s="15">
        <f>+D171*'FACTORES DE CORRECCIÓN'!$B$6*'FACTORES DE CORRECCIÓN'!$D$18</f>
        <v>301.35599999999999</v>
      </c>
      <c r="G171" s="15">
        <f>+D171*'FACTORES DE CORRECCIÓN'!$B$6*'FACTORES DE CORRECCIÓN'!$D$19</f>
        <v>602.71199999999999</v>
      </c>
      <c r="H171" s="14">
        <v>1</v>
      </c>
      <c r="I171" s="14" t="s">
        <v>1522</v>
      </c>
      <c r="J171" s="16">
        <f>+H171*'FACTORES DE CORRECCIÓN'!$B$14</f>
        <v>312.06</v>
      </c>
      <c r="K171" s="7"/>
      <c r="L171" s="7"/>
      <c r="M171" s="7"/>
      <c r="N171" s="7"/>
      <c r="O171" s="7"/>
    </row>
    <row r="172" spans="1:15" s="8" customFormat="1" ht="13.5" customHeight="1" x14ac:dyDescent="0.25">
      <c r="A172" s="17" t="s">
        <v>1903</v>
      </c>
      <c r="B172" s="18" t="s">
        <v>1902</v>
      </c>
      <c r="C172" s="36" t="s">
        <v>1901</v>
      </c>
      <c r="D172" s="14">
        <v>3</v>
      </c>
      <c r="E172" s="15">
        <f>+D172*'FACTORES DE CORRECCIÓN'!$B$6*'FACTORES DE CORRECCIÓN'!$D$4</f>
        <v>1152.6867</v>
      </c>
      <c r="F172" s="15">
        <f>+D172*'FACTORES DE CORRECCIÓN'!$B$6*'FACTORES DE CORRECCIÓN'!$D$18</f>
        <v>301.35599999999999</v>
      </c>
      <c r="G172" s="15">
        <f>+D172*'FACTORES DE CORRECCIÓN'!$B$6*'FACTORES DE CORRECCIÓN'!$D$19</f>
        <v>602.71199999999999</v>
      </c>
      <c r="H172" s="14">
        <v>1</v>
      </c>
      <c r="I172" s="14" t="s">
        <v>1522</v>
      </c>
      <c r="J172" s="16">
        <f>+H172*'FACTORES DE CORRECCIÓN'!$B$14</f>
        <v>312.06</v>
      </c>
      <c r="K172" s="7"/>
      <c r="L172" s="7"/>
      <c r="M172" s="7"/>
      <c r="N172" s="7"/>
      <c r="O172" s="7"/>
    </row>
    <row r="173" spans="1:15" s="8" customFormat="1" ht="13.5" customHeight="1" x14ac:dyDescent="0.25">
      <c r="A173" s="17" t="s">
        <v>1900</v>
      </c>
      <c r="B173" s="18" t="s">
        <v>1899</v>
      </c>
      <c r="C173" s="36" t="s">
        <v>1898</v>
      </c>
      <c r="D173" s="14">
        <v>3</v>
      </c>
      <c r="E173" s="15">
        <f>+D173*'FACTORES DE CORRECCIÓN'!$B$6*'FACTORES DE CORRECCIÓN'!$D$4</f>
        <v>1152.6867</v>
      </c>
      <c r="F173" s="15">
        <f>+D173*'FACTORES DE CORRECCIÓN'!$B$6*'FACTORES DE CORRECCIÓN'!$D$18</f>
        <v>301.35599999999999</v>
      </c>
      <c r="G173" s="15">
        <f>+D173*'FACTORES DE CORRECCIÓN'!$B$6*'FACTORES DE CORRECCIÓN'!$D$19</f>
        <v>602.71199999999999</v>
      </c>
      <c r="H173" s="14">
        <v>1.5</v>
      </c>
      <c r="I173" s="14" t="s">
        <v>1522</v>
      </c>
      <c r="J173" s="16">
        <f>+H173*'FACTORES DE CORRECCIÓN'!$B$14</f>
        <v>468.09000000000003</v>
      </c>
      <c r="K173" s="7"/>
      <c r="L173" s="7"/>
      <c r="M173" s="7"/>
      <c r="N173" s="7"/>
      <c r="O173" s="7"/>
    </row>
    <row r="174" spans="1:15" s="8" customFormat="1" ht="13.5" customHeight="1" x14ac:dyDescent="0.25">
      <c r="A174" s="17" t="s">
        <v>1897</v>
      </c>
      <c r="B174" s="18" t="s">
        <v>1896</v>
      </c>
      <c r="C174" s="36" t="s">
        <v>1895</v>
      </c>
      <c r="D174" s="14">
        <v>4.5</v>
      </c>
      <c r="E174" s="15">
        <f>+D174*'FACTORES DE CORRECCIÓN'!$B$6*'FACTORES DE CORRECCIÓN'!$D$4</f>
        <v>1729.0300500000001</v>
      </c>
      <c r="F174" s="15">
        <f>+D174*'FACTORES DE CORRECCIÓN'!$B$6*'FACTORES DE CORRECCIÓN'!$D$18</f>
        <v>452.03400000000005</v>
      </c>
      <c r="G174" s="15">
        <f>+D174*'FACTORES DE CORRECCIÓN'!$B$6*'FACTORES DE CORRECCIÓN'!$D$19</f>
        <v>904.0680000000001</v>
      </c>
      <c r="H174" s="14">
        <v>2.5</v>
      </c>
      <c r="I174" s="14" t="s">
        <v>1522</v>
      </c>
      <c r="J174" s="16">
        <f>+H174*'FACTORES DE CORRECCIÓN'!$B$14</f>
        <v>780.15</v>
      </c>
      <c r="K174" s="7"/>
      <c r="L174" s="7"/>
      <c r="M174" s="7"/>
      <c r="N174" s="7"/>
      <c r="O174" s="7"/>
    </row>
    <row r="175" spans="1:15" s="8" customFormat="1" ht="13.5" customHeight="1" x14ac:dyDescent="0.25">
      <c r="A175" s="17" t="s">
        <v>1894</v>
      </c>
      <c r="B175" s="18" t="s">
        <v>1893</v>
      </c>
      <c r="C175" s="36" t="s">
        <v>1892</v>
      </c>
      <c r="D175" s="14">
        <v>4.5</v>
      </c>
      <c r="E175" s="15">
        <f>+D175*'FACTORES DE CORRECCIÓN'!$B$6*'FACTORES DE CORRECCIÓN'!$D$4</f>
        <v>1729.0300500000001</v>
      </c>
      <c r="F175" s="15">
        <f>+D175*'FACTORES DE CORRECCIÓN'!$B$6*'FACTORES DE CORRECCIÓN'!$D$18</f>
        <v>452.03400000000005</v>
      </c>
      <c r="G175" s="15">
        <f>+D175*'FACTORES DE CORRECCIÓN'!$B$6*'FACTORES DE CORRECCIÓN'!$D$19</f>
        <v>904.0680000000001</v>
      </c>
      <c r="H175" s="14">
        <v>1.5</v>
      </c>
      <c r="I175" s="14" t="s">
        <v>1522</v>
      </c>
      <c r="J175" s="16">
        <f>+H175*'FACTORES DE CORRECCIÓN'!$B$14</f>
        <v>468.09000000000003</v>
      </c>
      <c r="K175" s="7"/>
      <c r="L175" s="7"/>
      <c r="M175" s="7"/>
      <c r="N175" s="7"/>
      <c r="O175" s="7"/>
    </row>
    <row r="176" spans="1:15" s="8" customFormat="1" ht="13.5" customHeight="1" x14ac:dyDescent="0.25">
      <c r="A176" s="17" t="s">
        <v>1891</v>
      </c>
      <c r="B176" s="18" t="s">
        <v>1890</v>
      </c>
      <c r="C176" s="36" t="s">
        <v>1889</v>
      </c>
      <c r="D176" s="14">
        <v>4.5</v>
      </c>
      <c r="E176" s="15">
        <f>+D176*'FACTORES DE CORRECCIÓN'!$B$6*'FACTORES DE CORRECCIÓN'!$D$4</f>
        <v>1729.0300500000001</v>
      </c>
      <c r="F176" s="15">
        <f>+D176*'FACTORES DE CORRECCIÓN'!$B$6*'FACTORES DE CORRECCIÓN'!$D$18</f>
        <v>452.03400000000005</v>
      </c>
      <c r="G176" s="15">
        <f>+D176*'FACTORES DE CORRECCIÓN'!$B$6*'FACTORES DE CORRECCIÓN'!$D$19</f>
        <v>904.0680000000001</v>
      </c>
      <c r="H176" s="14">
        <v>3</v>
      </c>
      <c r="I176" s="14" t="s">
        <v>1522</v>
      </c>
      <c r="J176" s="16">
        <f>+H176*'FACTORES DE CORRECCIÓN'!$B$14</f>
        <v>936.18000000000006</v>
      </c>
      <c r="K176" s="7"/>
      <c r="L176" s="7"/>
      <c r="M176" s="7"/>
      <c r="N176" s="7"/>
      <c r="O176" s="7"/>
    </row>
    <row r="177" spans="1:15" s="8" customFormat="1" ht="13.5" customHeight="1" x14ac:dyDescent="0.25">
      <c r="A177" s="17" t="s">
        <v>1888</v>
      </c>
      <c r="B177" s="18" t="s">
        <v>1887</v>
      </c>
      <c r="C177" s="36" t="s">
        <v>1886</v>
      </c>
      <c r="D177" s="14">
        <v>4.5</v>
      </c>
      <c r="E177" s="15">
        <f>+D177*'FACTORES DE CORRECCIÓN'!$B$6*'FACTORES DE CORRECCIÓN'!$D$4</f>
        <v>1729.0300500000001</v>
      </c>
      <c r="F177" s="15">
        <f>+D177*'FACTORES DE CORRECCIÓN'!$B$6*'FACTORES DE CORRECCIÓN'!$D$18</f>
        <v>452.03400000000005</v>
      </c>
      <c r="G177" s="15">
        <f>+D177*'FACTORES DE CORRECCIÓN'!$B$6*'FACTORES DE CORRECCIÓN'!$D$19</f>
        <v>904.0680000000001</v>
      </c>
      <c r="H177" s="14">
        <v>4</v>
      </c>
      <c r="I177" s="14" t="s">
        <v>1522</v>
      </c>
      <c r="J177" s="16">
        <f>+H177*'FACTORES DE CORRECCIÓN'!$B$14</f>
        <v>1248.24</v>
      </c>
      <c r="K177" s="7"/>
      <c r="L177" s="7"/>
      <c r="M177" s="7"/>
      <c r="N177" s="7"/>
      <c r="O177" s="7"/>
    </row>
    <row r="178" spans="1:15" s="8" customFormat="1" ht="13.5" customHeight="1" x14ac:dyDescent="0.25">
      <c r="A178" s="17" t="s">
        <v>1885</v>
      </c>
      <c r="B178" s="18" t="s">
        <v>1884</v>
      </c>
      <c r="C178" s="36" t="s">
        <v>1883</v>
      </c>
      <c r="D178" s="14">
        <v>9</v>
      </c>
      <c r="E178" s="15">
        <f>+D178*'FACTORES DE CORRECCIÓN'!$B$6*'FACTORES DE CORRECCIÓN'!$D$5</f>
        <v>3209.4414000000002</v>
      </c>
      <c r="F178" s="15">
        <f>+D178*'FACTORES DE CORRECCIÓN'!$B$6*'FACTORES DE CORRECCIÓN'!$D$18</f>
        <v>904.0680000000001</v>
      </c>
      <c r="G178" s="15">
        <f>+D178*'FACTORES DE CORRECCIÓN'!$B$6*'FACTORES DE CORRECCIÓN'!$D$19</f>
        <v>1808.1360000000002</v>
      </c>
      <c r="H178" s="14">
        <v>4</v>
      </c>
      <c r="I178" s="14" t="s">
        <v>1522</v>
      </c>
      <c r="J178" s="16">
        <f>+H178*'FACTORES DE CORRECCIÓN'!$B$14</f>
        <v>1248.24</v>
      </c>
      <c r="K178" s="7"/>
      <c r="L178" s="7"/>
      <c r="M178" s="7"/>
      <c r="N178" s="7"/>
      <c r="O178" s="7"/>
    </row>
    <row r="179" spans="1:15" s="8" customFormat="1" ht="13.5" customHeight="1" x14ac:dyDescent="0.25">
      <c r="A179" s="17" t="s">
        <v>1882</v>
      </c>
      <c r="B179" s="18" t="s">
        <v>1881</v>
      </c>
      <c r="C179" s="36" t="s">
        <v>1880</v>
      </c>
      <c r="D179" s="14">
        <v>1.5</v>
      </c>
      <c r="E179" s="15">
        <f>+D179*'FACTORES DE CORRECCIÓN'!$B$6*'FACTORES DE CORRECCIÓN'!$D$4</f>
        <v>576.34334999999999</v>
      </c>
      <c r="F179" s="15">
        <f>+D179*'FACTORES DE CORRECCIÓN'!$B$6*'FACTORES DE CORRECCIÓN'!$D$18</f>
        <v>150.678</v>
      </c>
      <c r="G179" s="15">
        <f>+D179*'FACTORES DE CORRECCIÓN'!$B$6*'FACTORES DE CORRECCIÓN'!$D$19</f>
        <v>301.35599999999999</v>
      </c>
      <c r="H179" s="14">
        <v>1</v>
      </c>
      <c r="I179" s="14" t="s">
        <v>1522</v>
      </c>
      <c r="J179" s="16">
        <f>+H179*'FACTORES DE CORRECCIÓN'!$B$14</f>
        <v>312.06</v>
      </c>
      <c r="K179" s="7"/>
      <c r="L179" s="7"/>
      <c r="M179" s="7"/>
      <c r="N179" s="7"/>
      <c r="O179" s="7"/>
    </row>
    <row r="180" spans="1:15" s="8" customFormat="1" ht="13.5" customHeight="1" x14ac:dyDescent="0.25">
      <c r="A180" s="17" t="s">
        <v>1879</v>
      </c>
      <c r="B180" s="18" t="s">
        <v>1878</v>
      </c>
      <c r="C180" s="36" t="s">
        <v>1877</v>
      </c>
      <c r="D180" s="14">
        <v>1.5</v>
      </c>
      <c r="E180" s="15">
        <f>+D180*'FACTORES DE CORRECCIÓN'!$B$6*'FACTORES DE CORRECCIÓN'!$D$4</f>
        <v>576.34334999999999</v>
      </c>
      <c r="F180" s="15">
        <f>+D180*'FACTORES DE CORRECCIÓN'!$B$6*'FACTORES DE CORRECCIÓN'!$D$18</f>
        <v>150.678</v>
      </c>
      <c r="G180" s="15">
        <f>+D180*'FACTORES DE CORRECCIÓN'!$B$6*'FACTORES DE CORRECCIÓN'!$D$19</f>
        <v>301.35599999999999</v>
      </c>
      <c r="H180" s="14">
        <v>1</v>
      </c>
      <c r="I180" s="14" t="s">
        <v>1522</v>
      </c>
      <c r="J180" s="16">
        <f>+H180*'FACTORES DE CORRECCIÓN'!$B$14</f>
        <v>312.06</v>
      </c>
      <c r="K180" s="7"/>
      <c r="L180" s="7"/>
      <c r="M180" s="7"/>
      <c r="N180" s="7"/>
      <c r="O180" s="7"/>
    </row>
    <row r="181" spans="1:15" s="8" customFormat="1" ht="13.5" customHeight="1" x14ac:dyDescent="0.25">
      <c r="A181" s="17" t="s">
        <v>1876</v>
      </c>
      <c r="B181" s="18" t="s">
        <v>1875</v>
      </c>
      <c r="C181" s="36" t="s">
        <v>1874</v>
      </c>
      <c r="D181" s="14">
        <v>7.5</v>
      </c>
      <c r="E181" s="15">
        <f>+D181*'FACTORES DE CORRECCIÓN'!$B$6*'FACTORES DE CORRECCIÓN'!$D$5</f>
        <v>2674.5344999999998</v>
      </c>
      <c r="F181" s="15">
        <f>+D181*'FACTORES DE CORRECCIÓN'!$B$6*'FACTORES DE CORRECCIÓN'!$D$18</f>
        <v>753.39</v>
      </c>
      <c r="G181" s="15">
        <f>+D181*'FACTORES DE CORRECCIÓN'!$B$6*'FACTORES DE CORRECCIÓN'!$D$19</f>
        <v>1506.78</v>
      </c>
      <c r="H181" s="14">
        <v>1.5</v>
      </c>
      <c r="I181" s="14" t="s">
        <v>1522</v>
      </c>
      <c r="J181" s="16">
        <f>+H181*'FACTORES DE CORRECCIÓN'!$B$14</f>
        <v>468.09000000000003</v>
      </c>
      <c r="K181" s="7"/>
      <c r="L181" s="7"/>
      <c r="M181" s="7"/>
      <c r="N181" s="7"/>
      <c r="O181" s="7"/>
    </row>
    <row r="182" spans="1:15" s="8" customFormat="1" ht="13.5" customHeight="1" x14ac:dyDescent="0.25">
      <c r="A182" s="17" t="s">
        <v>1873</v>
      </c>
      <c r="B182" s="18" t="s">
        <v>1872</v>
      </c>
      <c r="C182" s="36" t="s">
        <v>1871</v>
      </c>
      <c r="D182" s="14">
        <v>12</v>
      </c>
      <c r="E182" s="15">
        <f>+D182*'FACTORES DE CORRECCIÓN'!$B$6*'FACTORES DE CORRECCIÓN'!$D$6</f>
        <v>3947.7636000000002</v>
      </c>
      <c r="F182" s="15">
        <f>+D182*'FACTORES DE CORRECCIÓN'!$B$6*'FACTORES DE CORRECCIÓN'!$D$18</f>
        <v>1205.424</v>
      </c>
      <c r="G182" s="15">
        <f>+D182*'FACTORES DE CORRECCIÓN'!$B$6*'FACTORES DE CORRECCIÓN'!$D$19</f>
        <v>2410.848</v>
      </c>
      <c r="H182" s="14">
        <v>5</v>
      </c>
      <c r="I182" s="14" t="s">
        <v>1522</v>
      </c>
      <c r="J182" s="16">
        <f>+H182*'FACTORES DE CORRECCIÓN'!$B$14</f>
        <v>1560.3</v>
      </c>
      <c r="K182" s="7"/>
      <c r="L182" s="7"/>
      <c r="M182" s="7"/>
      <c r="N182" s="7"/>
      <c r="O182" s="7"/>
    </row>
    <row r="183" spans="1:15" s="8" customFormat="1" ht="13.5" customHeight="1" x14ac:dyDescent="0.25">
      <c r="A183" s="17" t="s">
        <v>1870</v>
      </c>
      <c r="B183" s="18" t="s">
        <v>1869</v>
      </c>
      <c r="C183" s="36" t="s">
        <v>1868</v>
      </c>
      <c r="D183" s="14">
        <v>3</v>
      </c>
      <c r="E183" s="15">
        <f>+D183*'FACTORES DE CORRECCIÓN'!$B$6*'FACTORES DE CORRECCIÓN'!$D$4</f>
        <v>1152.6867</v>
      </c>
      <c r="F183" s="15">
        <f>+D183*'FACTORES DE CORRECCIÓN'!$B$6*'FACTORES DE CORRECCIÓN'!$D$18</f>
        <v>301.35599999999999</v>
      </c>
      <c r="G183" s="15">
        <f>+D183*'FACTORES DE CORRECCIÓN'!$B$6*'FACTORES DE CORRECCIÓN'!$D$19</f>
        <v>602.71199999999999</v>
      </c>
      <c r="H183" s="14">
        <v>1.5</v>
      </c>
      <c r="I183" s="14" t="s">
        <v>1522</v>
      </c>
      <c r="J183" s="16">
        <f>+H183*'FACTORES DE CORRECCIÓN'!$B$14</f>
        <v>468.09000000000003</v>
      </c>
      <c r="K183" s="7"/>
      <c r="L183" s="7"/>
      <c r="M183" s="7"/>
      <c r="N183" s="7"/>
      <c r="O183" s="7"/>
    </row>
    <row r="184" spans="1:15" s="8" customFormat="1" ht="13.5" customHeight="1" x14ac:dyDescent="0.25">
      <c r="A184" s="17" t="s">
        <v>1867</v>
      </c>
      <c r="B184" s="18" t="s">
        <v>1866</v>
      </c>
      <c r="C184" s="36" t="s">
        <v>1865</v>
      </c>
      <c r="D184" s="14">
        <v>1.5</v>
      </c>
      <c r="E184" s="15">
        <f>+D184*'FACTORES DE CORRECCIÓN'!$B$6*'FACTORES DE CORRECCIÓN'!$D$4</f>
        <v>576.34334999999999</v>
      </c>
      <c r="F184" s="15">
        <f>+D184*'FACTORES DE CORRECCIÓN'!$B$6*'FACTORES DE CORRECCIÓN'!$D$18</f>
        <v>150.678</v>
      </c>
      <c r="G184" s="15">
        <f>+D184*'FACTORES DE CORRECCIÓN'!$B$6*'FACTORES DE CORRECCIÓN'!$D$19</f>
        <v>301.35599999999999</v>
      </c>
      <c r="H184" s="14">
        <v>1</v>
      </c>
      <c r="I184" s="14" t="s">
        <v>1522</v>
      </c>
      <c r="J184" s="16">
        <f>+H184*'FACTORES DE CORRECCIÓN'!$B$14</f>
        <v>312.06</v>
      </c>
      <c r="K184" s="7"/>
      <c r="L184" s="7"/>
      <c r="M184" s="7"/>
      <c r="N184" s="7"/>
      <c r="O184" s="7"/>
    </row>
    <row r="185" spans="1:15" s="8" customFormat="1" ht="13.5" customHeight="1" x14ac:dyDescent="0.25">
      <c r="A185" s="17" t="s">
        <v>1864</v>
      </c>
      <c r="B185" s="18" t="s">
        <v>1863</v>
      </c>
      <c r="C185" s="36" t="s">
        <v>1862</v>
      </c>
      <c r="D185" s="14">
        <v>3</v>
      </c>
      <c r="E185" s="15">
        <f>+D185*'FACTORES DE CORRECCIÓN'!$B$6*'FACTORES DE CORRECCIÓN'!$D$4</f>
        <v>1152.6867</v>
      </c>
      <c r="F185" s="15">
        <f>+D185*'FACTORES DE CORRECCIÓN'!$B$6*'FACTORES DE CORRECCIÓN'!$D$18</f>
        <v>301.35599999999999</v>
      </c>
      <c r="G185" s="15">
        <f>+D185*'FACTORES DE CORRECCIÓN'!$B$6*'FACTORES DE CORRECCIÓN'!$D$19</f>
        <v>602.71199999999999</v>
      </c>
      <c r="H185" s="14">
        <v>4</v>
      </c>
      <c r="I185" s="14" t="s">
        <v>1522</v>
      </c>
      <c r="J185" s="16">
        <f>+H185*'FACTORES DE CORRECCIÓN'!$B$14</f>
        <v>1248.24</v>
      </c>
      <c r="K185" s="7"/>
      <c r="L185" s="7"/>
      <c r="M185" s="7"/>
      <c r="N185" s="7"/>
      <c r="O185" s="7"/>
    </row>
    <row r="186" spans="1:15" s="8" customFormat="1" ht="13.5" customHeight="1" x14ac:dyDescent="0.25">
      <c r="A186" s="17" t="s">
        <v>1861</v>
      </c>
      <c r="B186" s="18" t="s">
        <v>1860</v>
      </c>
      <c r="C186" s="36" t="s">
        <v>1859</v>
      </c>
      <c r="D186" s="14">
        <v>4.5</v>
      </c>
      <c r="E186" s="15">
        <f>+D186*'FACTORES DE CORRECCIÓN'!$B$6*'FACTORES DE CORRECCIÓN'!$D$4</f>
        <v>1729.0300500000001</v>
      </c>
      <c r="F186" s="15">
        <f>+D186*'FACTORES DE CORRECCIÓN'!$B$6*'FACTORES DE CORRECCIÓN'!$D$18</f>
        <v>452.03400000000005</v>
      </c>
      <c r="G186" s="15">
        <f>+D186*'FACTORES DE CORRECCIÓN'!$B$6*'FACTORES DE CORRECCIÓN'!$D$19</f>
        <v>904.0680000000001</v>
      </c>
      <c r="H186" s="14">
        <v>1.5</v>
      </c>
      <c r="I186" s="14" t="s">
        <v>1522</v>
      </c>
      <c r="J186" s="16">
        <f>+H186*'FACTORES DE CORRECCIÓN'!$B$14</f>
        <v>468.09000000000003</v>
      </c>
      <c r="K186" s="7"/>
      <c r="L186" s="7"/>
      <c r="M186" s="7"/>
      <c r="N186" s="7"/>
      <c r="O186" s="7"/>
    </row>
    <row r="187" spans="1:15" s="8" customFormat="1" ht="13.5" customHeight="1" x14ac:dyDescent="0.25">
      <c r="A187" s="17" t="s">
        <v>1858</v>
      </c>
      <c r="B187" s="18" t="s">
        <v>1857</v>
      </c>
      <c r="C187" s="36" t="s">
        <v>1856</v>
      </c>
      <c r="D187" s="14">
        <v>4.5</v>
      </c>
      <c r="E187" s="15">
        <f>+D187*'FACTORES DE CORRECCIÓN'!$B$6*'FACTORES DE CORRECCIÓN'!$D$4</f>
        <v>1729.0300500000001</v>
      </c>
      <c r="F187" s="15">
        <f>+D187*'FACTORES DE CORRECCIÓN'!$B$6*'FACTORES DE CORRECCIÓN'!$D$18</f>
        <v>452.03400000000005</v>
      </c>
      <c r="G187" s="15">
        <f>+D187*'FACTORES DE CORRECCIÓN'!$B$6*'FACTORES DE CORRECCIÓN'!$D$19</f>
        <v>904.0680000000001</v>
      </c>
      <c r="H187" s="14">
        <v>2</v>
      </c>
      <c r="I187" s="14" t="s">
        <v>1522</v>
      </c>
      <c r="J187" s="16">
        <f>+H187*'FACTORES DE CORRECCIÓN'!$B$14</f>
        <v>624.12</v>
      </c>
      <c r="K187" s="7"/>
      <c r="L187" s="7"/>
      <c r="M187" s="7"/>
      <c r="N187" s="7"/>
      <c r="O187" s="7"/>
    </row>
    <row r="188" spans="1:15" s="8" customFormat="1" ht="13.5" customHeight="1" x14ac:dyDescent="0.25">
      <c r="A188" s="17" t="s">
        <v>1855</v>
      </c>
      <c r="B188" s="18" t="s">
        <v>1854</v>
      </c>
      <c r="C188" s="36" t="s">
        <v>1853</v>
      </c>
      <c r="D188" s="14">
        <v>4.5</v>
      </c>
      <c r="E188" s="15">
        <f>+D188*'FACTORES DE CORRECCIÓN'!$B$6*'FACTORES DE CORRECCIÓN'!$D$4</f>
        <v>1729.0300500000001</v>
      </c>
      <c r="F188" s="15">
        <f>+D188*'FACTORES DE CORRECCIÓN'!$B$6*'FACTORES DE CORRECCIÓN'!$D$18</f>
        <v>452.03400000000005</v>
      </c>
      <c r="G188" s="15">
        <f>+D188*'FACTORES DE CORRECCIÓN'!$B$6*'FACTORES DE CORRECCIÓN'!$D$19</f>
        <v>904.0680000000001</v>
      </c>
      <c r="H188" s="14">
        <v>2</v>
      </c>
      <c r="I188" s="14" t="s">
        <v>1522</v>
      </c>
      <c r="J188" s="16">
        <f>+H188*'FACTORES DE CORRECCIÓN'!$B$14</f>
        <v>624.12</v>
      </c>
      <c r="K188" s="7"/>
      <c r="L188" s="7"/>
      <c r="M188" s="7"/>
      <c r="N188" s="7"/>
      <c r="O188" s="7"/>
    </row>
    <row r="189" spans="1:15" s="8" customFormat="1" ht="13.5" customHeight="1" x14ac:dyDescent="0.25">
      <c r="A189" s="17" t="s">
        <v>1852</v>
      </c>
      <c r="B189" s="18" t="s">
        <v>1851</v>
      </c>
      <c r="C189" s="36" t="s">
        <v>1850</v>
      </c>
      <c r="D189" s="14">
        <v>4.5</v>
      </c>
      <c r="E189" s="15">
        <f>+D189*'FACTORES DE CORRECCIÓN'!$B$6*'FACTORES DE CORRECCIÓN'!$D$4</f>
        <v>1729.0300500000001</v>
      </c>
      <c r="F189" s="15">
        <f>+D189*'FACTORES DE CORRECCIÓN'!$B$6*'FACTORES DE CORRECCIÓN'!$D$18</f>
        <v>452.03400000000005</v>
      </c>
      <c r="G189" s="15">
        <f>+D189*'FACTORES DE CORRECCIÓN'!$B$6*'FACTORES DE CORRECCIÓN'!$D$19</f>
        <v>904.0680000000001</v>
      </c>
      <c r="H189" s="14">
        <v>2</v>
      </c>
      <c r="I189" s="14" t="s">
        <v>1522</v>
      </c>
      <c r="J189" s="16">
        <f>+H189*'FACTORES DE CORRECCIÓN'!$B$14</f>
        <v>624.12</v>
      </c>
      <c r="K189" s="7"/>
      <c r="L189" s="7"/>
      <c r="M189" s="7"/>
      <c r="N189" s="7"/>
      <c r="O189" s="7"/>
    </row>
    <row r="190" spans="1:15" s="8" customFormat="1" ht="13.5" customHeight="1" x14ac:dyDescent="0.25">
      <c r="A190" s="17" t="s">
        <v>1849</v>
      </c>
      <c r="B190" s="18" t="s">
        <v>1848</v>
      </c>
      <c r="C190" s="36" t="s">
        <v>1847</v>
      </c>
      <c r="D190" s="14">
        <v>6</v>
      </c>
      <c r="E190" s="15">
        <f>+D190*'FACTORES DE CORRECCIÓN'!$B$6*'FACTORES DE CORRECCIÓN'!$D$5</f>
        <v>2139.6275999999998</v>
      </c>
      <c r="F190" s="15">
        <f>+D190*'FACTORES DE CORRECCIÓN'!$B$6*'FACTORES DE CORRECCIÓN'!$D$18</f>
        <v>602.71199999999999</v>
      </c>
      <c r="G190" s="15">
        <f>+D190*'FACTORES DE CORRECCIÓN'!$B$6*'FACTORES DE CORRECCIÓN'!$D$19</f>
        <v>1205.424</v>
      </c>
      <c r="H190" s="14">
        <v>2</v>
      </c>
      <c r="I190" s="14" t="s">
        <v>1522</v>
      </c>
      <c r="J190" s="16">
        <f>+H190*'FACTORES DE CORRECCIÓN'!$B$14</f>
        <v>624.12</v>
      </c>
      <c r="K190" s="7"/>
      <c r="L190" s="7"/>
      <c r="M190" s="7"/>
      <c r="N190" s="7"/>
      <c r="O190" s="7"/>
    </row>
    <row r="191" spans="1:15" s="8" customFormat="1" ht="13.5" customHeight="1" x14ac:dyDescent="0.25">
      <c r="A191" s="17" t="s">
        <v>1846</v>
      </c>
      <c r="B191" s="18" t="s">
        <v>1845</v>
      </c>
      <c r="C191" s="36" t="s">
        <v>1844</v>
      </c>
      <c r="D191" s="14">
        <v>6</v>
      </c>
      <c r="E191" s="15">
        <f>+D191*'FACTORES DE CORRECCIÓN'!$B$6*'FACTORES DE CORRECCIÓN'!$D$5</f>
        <v>2139.6275999999998</v>
      </c>
      <c r="F191" s="15">
        <f>+D191*'FACTORES DE CORRECCIÓN'!$B$6*'FACTORES DE CORRECCIÓN'!$D$18</f>
        <v>602.71199999999999</v>
      </c>
      <c r="G191" s="15">
        <f>+D191*'FACTORES DE CORRECCIÓN'!$B$6*'FACTORES DE CORRECCIÓN'!$D$19</f>
        <v>1205.424</v>
      </c>
      <c r="H191" s="14">
        <v>2</v>
      </c>
      <c r="I191" s="14" t="s">
        <v>1522</v>
      </c>
      <c r="J191" s="16">
        <f>+H191*'FACTORES DE CORRECCIÓN'!$B$14</f>
        <v>624.12</v>
      </c>
      <c r="K191" s="7"/>
      <c r="L191" s="7"/>
      <c r="M191" s="7"/>
      <c r="N191" s="7"/>
      <c r="O191" s="7"/>
    </row>
    <row r="192" spans="1:15" s="8" customFormat="1" ht="13.5" customHeight="1" x14ac:dyDescent="0.25">
      <c r="A192" s="17" t="s">
        <v>1843</v>
      </c>
      <c r="B192" s="18" t="s">
        <v>1842</v>
      </c>
      <c r="C192" s="36" t="s">
        <v>1841</v>
      </c>
      <c r="D192" s="14">
        <v>6</v>
      </c>
      <c r="E192" s="15">
        <f>+D192*'FACTORES DE CORRECCIÓN'!$B$6*'FACTORES DE CORRECCIÓN'!$D$5</f>
        <v>2139.6275999999998</v>
      </c>
      <c r="F192" s="15">
        <f>+D192*'FACTORES DE CORRECCIÓN'!$B$6*'FACTORES DE CORRECCIÓN'!$D$18</f>
        <v>602.71199999999999</v>
      </c>
      <c r="G192" s="15">
        <f>+D192*'FACTORES DE CORRECCIÓN'!$B$6*'FACTORES DE CORRECCIÓN'!$D$19</f>
        <v>1205.424</v>
      </c>
      <c r="H192" s="14">
        <v>2.5</v>
      </c>
      <c r="I192" s="14" t="s">
        <v>1522</v>
      </c>
      <c r="J192" s="16">
        <f>+H192*'FACTORES DE CORRECCIÓN'!$B$14</f>
        <v>780.15</v>
      </c>
      <c r="K192" s="7"/>
      <c r="L192" s="7"/>
      <c r="M192" s="7"/>
      <c r="N192" s="7"/>
      <c r="O192" s="7"/>
    </row>
    <row r="193" spans="1:15" s="8" customFormat="1" ht="13.5" customHeight="1" x14ac:dyDescent="0.25">
      <c r="A193" s="17" t="s">
        <v>1840</v>
      </c>
      <c r="B193" s="18" t="s">
        <v>1839</v>
      </c>
      <c r="C193" s="36" t="s">
        <v>1838</v>
      </c>
      <c r="D193" s="14">
        <v>6</v>
      </c>
      <c r="E193" s="15">
        <f>+D193*'FACTORES DE CORRECCIÓN'!$B$6*'FACTORES DE CORRECCIÓN'!$D$5</f>
        <v>2139.6275999999998</v>
      </c>
      <c r="F193" s="15">
        <f>+D193*'FACTORES DE CORRECCIÓN'!$B$6*'FACTORES DE CORRECCIÓN'!$D$18</f>
        <v>602.71199999999999</v>
      </c>
      <c r="G193" s="15">
        <f>+D193*'FACTORES DE CORRECCIÓN'!$B$6*'FACTORES DE CORRECCIÓN'!$D$19</f>
        <v>1205.424</v>
      </c>
      <c r="H193" s="14">
        <v>2</v>
      </c>
      <c r="I193" s="14" t="s">
        <v>1522</v>
      </c>
      <c r="J193" s="16">
        <f>+H193*'FACTORES DE CORRECCIÓN'!$B$14</f>
        <v>624.12</v>
      </c>
      <c r="K193" s="7"/>
      <c r="L193" s="7"/>
      <c r="M193" s="7"/>
      <c r="N193" s="7"/>
      <c r="O193" s="7"/>
    </row>
    <row r="194" spans="1:15" s="8" customFormat="1" ht="13.5" customHeight="1" x14ac:dyDescent="0.25">
      <c r="A194" s="17" t="s">
        <v>1837</v>
      </c>
      <c r="B194" s="18" t="s">
        <v>1836</v>
      </c>
      <c r="C194" s="36" t="s">
        <v>1835</v>
      </c>
      <c r="D194" s="14">
        <v>6</v>
      </c>
      <c r="E194" s="15">
        <f>+D194*'FACTORES DE CORRECCIÓN'!$B$6*'FACTORES DE CORRECCIÓN'!$D$5</f>
        <v>2139.6275999999998</v>
      </c>
      <c r="F194" s="15">
        <f>+D194*'FACTORES DE CORRECCIÓN'!$B$6*'FACTORES DE CORRECCIÓN'!$D$18</f>
        <v>602.71199999999999</v>
      </c>
      <c r="G194" s="15">
        <f>+D194*'FACTORES DE CORRECCIÓN'!$B$6*'FACTORES DE CORRECCIÓN'!$D$19</f>
        <v>1205.424</v>
      </c>
      <c r="H194" s="14">
        <v>2</v>
      </c>
      <c r="I194" s="14" t="s">
        <v>1522</v>
      </c>
      <c r="J194" s="16">
        <f>+H194*'FACTORES DE CORRECCIÓN'!$B$14</f>
        <v>624.12</v>
      </c>
      <c r="K194" s="7"/>
      <c r="L194" s="7"/>
      <c r="M194" s="7"/>
      <c r="N194" s="7"/>
      <c r="O194" s="7"/>
    </row>
    <row r="195" spans="1:15" s="8" customFormat="1" ht="13.5" customHeight="1" x14ac:dyDescent="0.25">
      <c r="A195" s="17" t="s">
        <v>1834</v>
      </c>
      <c r="B195" s="18" t="s">
        <v>1833</v>
      </c>
      <c r="C195" s="36" t="s">
        <v>1832</v>
      </c>
      <c r="D195" s="14">
        <v>1.5</v>
      </c>
      <c r="E195" s="15">
        <f>+D195*'FACTORES DE CORRECCIÓN'!$B$6*'FACTORES DE CORRECCIÓN'!$D$4</f>
        <v>576.34334999999999</v>
      </c>
      <c r="F195" s="15">
        <f>+D195*'FACTORES DE CORRECCIÓN'!$B$6*'FACTORES DE CORRECCIÓN'!$D$18</f>
        <v>150.678</v>
      </c>
      <c r="G195" s="15">
        <f>+D195*'FACTORES DE CORRECCIÓN'!$B$6*'FACTORES DE CORRECCIÓN'!$D$19</f>
        <v>301.35599999999999</v>
      </c>
      <c r="H195" s="14">
        <v>1</v>
      </c>
      <c r="I195" s="14" t="s">
        <v>1522</v>
      </c>
      <c r="J195" s="16">
        <f>+H195*'FACTORES DE CORRECCIÓN'!$B$14</f>
        <v>312.06</v>
      </c>
      <c r="K195" s="7"/>
      <c r="L195" s="7"/>
      <c r="M195" s="7"/>
      <c r="N195" s="7"/>
      <c r="O195" s="7"/>
    </row>
    <row r="196" spans="1:15" s="8" customFormat="1" ht="13.5" customHeight="1" x14ac:dyDescent="0.25">
      <c r="A196" s="17" t="s">
        <v>1831</v>
      </c>
      <c r="B196" s="18" t="s">
        <v>1830</v>
      </c>
      <c r="C196" s="36" t="s">
        <v>1829</v>
      </c>
      <c r="D196" s="14">
        <v>6</v>
      </c>
      <c r="E196" s="15">
        <f>+D196*'FACTORES DE CORRECCIÓN'!$B$6*'FACTORES DE CORRECCIÓN'!$D$5</f>
        <v>2139.6275999999998</v>
      </c>
      <c r="F196" s="15">
        <f>+D196*'FACTORES DE CORRECCIÓN'!$B$6*'FACTORES DE CORRECCIÓN'!$D$18</f>
        <v>602.71199999999999</v>
      </c>
      <c r="G196" s="15">
        <f>+D196*'FACTORES DE CORRECCIÓN'!$B$6*'FACTORES DE CORRECCIÓN'!$D$19</f>
        <v>1205.424</v>
      </c>
      <c r="H196" s="14">
        <v>1</v>
      </c>
      <c r="I196" s="14" t="s">
        <v>1522</v>
      </c>
      <c r="J196" s="16">
        <f>+H196*'FACTORES DE CORRECCIÓN'!$B$14</f>
        <v>312.06</v>
      </c>
      <c r="K196" s="7"/>
      <c r="L196" s="7"/>
      <c r="M196" s="7"/>
      <c r="N196" s="7"/>
      <c r="O196" s="7"/>
    </row>
    <row r="197" spans="1:15" s="8" customFormat="1" ht="13.5" customHeight="1" x14ac:dyDescent="0.25">
      <c r="A197" s="17" t="s">
        <v>1828</v>
      </c>
      <c r="B197" s="18" t="s">
        <v>1827</v>
      </c>
      <c r="C197" s="36" t="s">
        <v>1826</v>
      </c>
      <c r="D197" s="14">
        <v>3</v>
      </c>
      <c r="E197" s="15">
        <f>+D197*'FACTORES DE CORRECCIÓN'!$B$6*'FACTORES DE CORRECCIÓN'!$D$4</f>
        <v>1152.6867</v>
      </c>
      <c r="F197" s="15">
        <f>+D197*'FACTORES DE CORRECCIÓN'!$B$6*'FACTORES DE CORRECCIÓN'!$D$18</f>
        <v>301.35599999999999</v>
      </c>
      <c r="G197" s="15">
        <f>+D197*'FACTORES DE CORRECCIÓN'!$B$6*'FACTORES DE CORRECCIÓN'!$D$19</f>
        <v>602.71199999999999</v>
      </c>
      <c r="H197" s="14">
        <v>2.5</v>
      </c>
      <c r="I197" s="14" t="s">
        <v>1522</v>
      </c>
      <c r="J197" s="16">
        <f>+H197*'FACTORES DE CORRECCIÓN'!$B$14</f>
        <v>780.15</v>
      </c>
      <c r="K197" s="7"/>
      <c r="L197" s="7"/>
      <c r="M197" s="7"/>
      <c r="N197" s="7"/>
      <c r="O197" s="7"/>
    </row>
    <row r="198" spans="1:15" s="8" customFormat="1" ht="13.5" customHeight="1" x14ac:dyDescent="0.25">
      <c r="A198" s="17" t="s">
        <v>1825</v>
      </c>
      <c r="B198" s="18" t="s">
        <v>1824</v>
      </c>
      <c r="C198" s="36" t="s">
        <v>1823</v>
      </c>
      <c r="D198" s="14">
        <v>6</v>
      </c>
      <c r="E198" s="15">
        <f>+D198*'FACTORES DE CORRECCIÓN'!$B$6*'FACTORES DE CORRECCIÓN'!$D$5</f>
        <v>2139.6275999999998</v>
      </c>
      <c r="F198" s="15">
        <f>+D198*'FACTORES DE CORRECCIÓN'!$B$6*'FACTORES DE CORRECCIÓN'!$D$18</f>
        <v>602.71199999999999</v>
      </c>
      <c r="G198" s="15">
        <f>+D198*'FACTORES DE CORRECCIÓN'!$B$6*'FACTORES DE CORRECCIÓN'!$D$19</f>
        <v>1205.424</v>
      </c>
      <c r="H198" s="14">
        <v>1.5</v>
      </c>
      <c r="I198" s="14" t="s">
        <v>1522</v>
      </c>
      <c r="J198" s="16">
        <f>+H198*'FACTORES DE CORRECCIÓN'!$B$14</f>
        <v>468.09000000000003</v>
      </c>
      <c r="K198" s="7"/>
      <c r="L198" s="7"/>
      <c r="M198" s="7"/>
      <c r="N198" s="7"/>
      <c r="O198" s="7"/>
    </row>
    <row r="199" spans="1:15" s="8" customFormat="1" ht="13.5" customHeight="1" x14ac:dyDescent="0.25">
      <c r="A199" s="17" t="s">
        <v>1822</v>
      </c>
      <c r="B199" s="18" t="s">
        <v>1821</v>
      </c>
      <c r="C199" s="36" t="s">
        <v>1820</v>
      </c>
      <c r="D199" s="14">
        <v>6</v>
      </c>
      <c r="E199" s="15">
        <f>+D199*'FACTORES DE CORRECCIÓN'!$B$6*'FACTORES DE CORRECCIÓN'!$D$5</f>
        <v>2139.6275999999998</v>
      </c>
      <c r="F199" s="15">
        <f>+D199*'FACTORES DE CORRECCIÓN'!$B$6*'FACTORES DE CORRECCIÓN'!$D$18</f>
        <v>602.71199999999999</v>
      </c>
      <c r="G199" s="15">
        <f>+D199*'FACTORES DE CORRECCIÓN'!$B$6*'FACTORES DE CORRECCIÓN'!$D$19</f>
        <v>1205.424</v>
      </c>
      <c r="H199" s="14">
        <v>1.5</v>
      </c>
      <c r="I199" s="14" t="s">
        <v>1522</v>
      </c>
      <c r="J199" s="16">
        <f>+H199*'FACTORES DE CORRECCIÓN'!$B$14</f>
        <v>468.09000000000003</v>
      </c>
      <c r="K199" s="7"/>
      <c r="L199" s="7"/>
      <c r="M199" s="7"/>
      <c r="N199" s="7"/>
      <c r="O199" s="7"/>
    </row>
    <row r="200" spans="1:15" s="8" customFormat="1" ht="13.5" customHeight="1" x14ac:dyDescent="0.25">
      <c r="A200" s="17" t="s">
        <v>1819</v>
      </c>
      <c r="B200" s="18" t="s">
        <v>1818</v>
      </c>
      <c r="C200" s="36" t="s">
        <v>1817</v>
      </c>
      <c r="D200" s="14">
        <v>6</v>
      </c>
      <c r="E200" s="15">
        <f>+D200*'FACTORES DE CORRECCIÓN'!$B$6*'FACTORES DE CORRECCIÓN'!$D$5</f>
        <v>2139.6275999999998</v>
      </c>
      <c r="F200" s="15">
        <f>+D200*'FACTORES DE CORRECCIÓN'!$B$6*'FACTORES DE CORRECCIÓN'!$D$18</f>
        <v>602.71199999999999</v>
      </c>
      <c r="G200" s="15">
        <f>+D200*'FACTORES DE CORRECCIÓN'!$B$6*'FACTORES DE CORRECCIÓN'!$D$19</f>
        <v>1205.424</v>
      </c>
      <c r="H200" s="14">
        <v>3</v>
      </c>
      <c r="I200" s="14" t="s">
        <v>1522</v>
      </c>
      <c r="J200" s="16">
        <f>+H200*'FACTORES DE CORRECCIÓN'!$B$14</f>
        <v>936.18000000000006</v>
      </c>
      <c r="K200" s="7"/>
      <c r="L200" s="7"/>
      <c r="M200" s="7"/>
      <c r="N200" s="7"/>
      <c r="O200" s="7"/>
    </row>
    <row r="201" spans="1:15" s="8" customFormat="1" ht="13.5" customHeight="1" x14ac:dyDescent="0.25">
      <c r="A201" s="17" t="s">
        <v>1816</v>
      </c>
      <c r="B201" s="18" t="s">
        <v>1815</v>
      </c>
      <c r="C201" s="36" t="s">
        <v>1814</v>
      </c>
      <c r="D201" s="14">
        <v>1.5</v>
      </c>
      <c r="E201" s="15">
        <f>+D201*'FACTORES DE CORRECCIÓN'!$B$6*'FACTORES DE CORRECCIÓN'!$D$4</f>
        <v>576.34334999999999</v>
      </c>
      <c r="F201" s="15">
        <f>+D201*'FACTORES DE CORRECCIÓN'!$B$6*'FACTORES DE CORRECCIÓN'!$D$18</f>
        <v>150.678</v>
      </c>
      <c r="G201" s="15">
        <f>+D201*'FACTORES DE CORRECCIÓN'!$B$6*'FACTORES DE CORRECCIÓN'!$D$19</f>
        <v>301.35599999999999</v>
      </c>
      <c r="H201" s="14">
        <v>1</v>
      </c>
      <c r="I201" s="14" t="s">
        <v>1522</v>
      </c>
      <c r="J201" s="16">
        <f>+H201*'FACTORES DE CORRECCIÓN'!$B$14</f>
        <v>312.06</v>
      </c>
      <c r="K201" s="7"/>
      <c r="L201" s="7"/>
      <c r="M201" s="7"/>
      <c r="N201" s="7"/>
      <c r="O201" s="7"/>
    </row>
    <row r="202" spans="1:15" s="8" customFormat="1" ht="13.5" customHeight="1" x14ac:dyDescent="0.25">
      <c r="A202" s="17" t="s">
        <v>1813</v>
      </c>
      <c r="B202" s="18" t="s">
        <v>1812</v>
      </c>
      <c r="C202" s="36" t="s">
        <v>1811</v>
      </c>
      <c r="D202" s="14">
        <v>3</v>
      </c>
      <c r="E202" s="15">
        <f>+D202*'FACTORES DE CORRECCIÓN'!$B$6*'FACTORES DE CORRECCIÓN'!$D$4</f>
        <v>1152.6867</v>
      </c>
      <c r="F202" s="15">
        <f>+D202*'FACTORES DE CORRECCIÓN'!$B$6*'FACTORES DE CORRECCIÓN'!$D$18</f>
        <v>301.35599999999999</v>
      </c>
      <c r="G202" s="15">
        <f>+D202*'FACTORES DE CORRECCIÓN'!$B$6*'FACTORES DE CORRECCIÓN'!$D$19</f>
        <v>602.71199999999999</v>
      </c>
      <c r="H202" s="14">
        <v>1.5</v>
      </c>
      <c r="I202" s="14" t="s">
        <v>1522</v>
      </c>
      <c r="J202" s="16">
        <f>+H202*'FACTORES DE CORRECCIÓN'!$B$14</f>
        <v>468.09000000000003</v>
      </c>
      <c r="K202" s="7"/>
      <c r="L202" s="7"/>
      <c r="M202" s="7"/>
      <c r="N202" s="7"/>
      <c r="O202" s="7"/>
    </row>
    <row r="203" spans="1:15" s="8" customFormat="1" ht="13.5" customHeight="1" x14ac:dyDescent="0.25">
      <c r="A203" s="17" t="s">
        <v>1810</v>
      </c>
      <c r="B203" s="18" t="s">
        <v>1809</v>
      </c>
      <c r="C203" s="36" t="s">
        <v>1808</v>
      </c>
      <c r="D203" s="14">
        <v>1.5</v>
      </c>
      <c r="E203" s="15">
        <f>+D203*'FACTORES DE CORRECCIÓN'!$B$6*'FACTORES DE CORRECCIÓN'!$D$4</f>
        <v>576.34334999999999</v>
      </c>
      <c r="F203" s="15">
        <f>+D203*'FACTORES DE CORRECCIÓN'!$B$6*'FACTORES DE CORRECCIÓN'!$D$18</f>
        <v>150.678</v>
      </c>
      <c r="G203" s="15">
        <f>+D203*'FACTORES DE CORRECCIÓN'!$B$6*'FACTORES DE CORRECCIÓN'!$D$19</f>
        <v>301.35599999999999</v>
      </c>
      <c r="H203" s="14">
        <v>3</v>
      </c>
      <c r="I203" s="14" t="s">
        <v>1522</v>
      </c>
      <c r="J203" s="16">
        <f>+H203*'FACTORES DE CORRECCIÓN'!$B$14</f>
        <v>936.18000000000006</v>
      </c>
      <c r="K203" s="7"/>
      <c r="L203" s="7"/>
      <c r="M203" s="7"/>
      <c r="N203" s="7"/>
      <c r="O203" s="7"/>
    </row>
    <row r="204" spans="1:15" s="8" customFormat="1" ht="13.5" customHeight="1" x14ac:dyDescent="0.25">
      <c r="A204" s="17" t="s">
        <v>1807</v>
      </c>
      <c r="B204" s="18" t="s">
        <v>1806</v>
      </c>
      <c r="C204" s="36" t="s">
        <v>1805</v>
      </c>
      <c r="D204" s="14">
        <v>4.5</v>
      </c>
      <c r="E204" s="15">
        <f>+D204*'FACTORES DE CORRECCIÓN'!$B$6*'FACTORES DE CORRECCIÓN'!$D$4</f>
        <v>1729.0300500000001</v>
      </c>
      <c r="F204" s="15">
        <f>+D204*'FACTORES DE CORRECCIÓN'!$B$6*'FACTORES DE CORRECCIÓN'!$D$18</f>
        <v>452.03400000000005</v>
      </c>
      <c r="G204" s="15">
        <f>+D204*'FACTORES DE CORRECCIÓN'!$B$6*'FACTORES DE CORRECCIÓN'!$D$19</f>
        <v>904.0680000000001</v>
      </c>
      <c r="H204" s="14">
        <v>1.5</v>
      </c>
      <c r="I204" s="14" t="s">
        <v>1522</v>
      </c>
      <c r="J204" s="16">
        <f>+H204*'FACTORES DE CORRECCIÓN'!$B$14</f>
        <v>468.09000000000003</v>
      </c>
      <c r="K204" s="7"/>
      <c r="L204" s="7"/>
      <c r="M204" s="7"/>
      <c r="N204" s="7"/>
      <c r="O204" s="7"/>
    </row>
    <row r="205" spans="1:15" s="8" customFormat="1" ht="13.5" customHeight="1" x14ac:dyDescent="0.25">
      <c r="A205" s="17" t="s">
        <v>1804</v>
      </c>
      <c r="B205" s="18" t="s">
        <v>1803</v>
      </c>
      <c r="C205" s="36" t="s">
        <v>1802</v>
      </c>
      <c r="D205" s="14">
        <v>1.5</v>
      </c>
      <c r="E205" s="15">
        <f>+D205*'FACTORES DE CORRECCIÓN'!$B$6*'FACTORES DE CORRECCIÓN'!$D$4</f>
        <v>576.34334999999999</v>
      </c>
      <c r="F205" s="15">
        <f>+D205*'FACTORES DE CORRECCIÓN'!$B$6*'FACTORES DE CORRECCIÓN'!$D$18</f>
        <v>150.678</v>
      </c>
      <c r="G205" s="15">
        <f>+D205*'FACTORES DE CORRECCIÓN'!$B$6*'FACTORES DE CORRECCIÓN'!$D$19</f>
        <v>301.35599999999999</v>
      </c>
      <c r="H205" s="14">
        <v>1</v>
      </c>
      <c r="I205" s="14" t="s">
        <v>1522</v>
      </c>
      <c r="J205" s="16">
        <f>+H205*'FACTORES DE CORRECCIÓN'!$B$14</f>
        <v>312.06</v>
      </c>
      <c r="K205" s="7"/>
      <c r="L205" s="7"/>
      <c r="M205" s="7"/>
      <c r="N205" s="7"/>
      <c r="O205" s="7"/>
    </row>
    <row r="206" spans="1:15" s="8" customFormat="1" ht="13.5" customHeight="1" x14ac:dyDescent="0.25">
      <c r="A206" s="17" t="s">
        <v>1801</v>
      </c>
      <c r="B206" s="18" t="s">
        <v>1800</v>
      </c>
      <c r="C206" s="36" t="s">
        <v>1799</v>
      </c>
      <c r="D206" s="14">
        <v>1.5</v>
      </c>
      <c r="E206" s="15">
        <f>+D206*'FACTORES DE CORRECCIÓN'!$B$6*'FACTORES DE CORRECCIÓN'!$D$4</f>
        <v>576.34334999999999</v>
      </c>
      <c r="F206" s="15">
        <f>+D206*'FACTORES DE CORRECCIÓN'!$B$6*'FACTORES DE CORRECCIÓN'!$D$18</f>
        <v>150.678</v>
      </c>
      <c r="G206" s="15">
        <f>+D206*'FACTORES DE CORRECCIÓN'!$B$6*'FACTORES DE CORRECCIÓN'!$D$19</f>
        <v>301.35599999999999</v>
      </c>
      <c r="H206" s="14">
        <v>1</v>
      </c>
      <c r="I206" s="14" t="s">
        <v>1522</v>
      </c>
      <c r="J206" s="16">
        <f>+H206*'FACTORES DE CORRECCIÓN'!$B$14</f>
        <v>312.06</v>
      </c>
      <c r="K206" s="7"/>
      <c r="L206" s="7"/>
      <c r="M206" s="7"/>
      <c r="N206" s="7"/>
      <c r="O206" s="7"/>
    </row>
    <row r="207" spans="1:15" s="8" customFormat="1" ht="13.5" customHeight="1" x14ac:dyDescent="0.25">
      <c r="A207" s="17" t="s">
        <v>1798</v>
      </c>
      <c r="B207" s="18" t="s">
        <v>1797</v>
      </c>
      <c r="C207" s="36" t="s">
        <v>1796</v>
      </c>
      <c r="D207" s="14">
        <v>3</v>
      </c>
      <c r="E207" s="15">
        <f>+D207*'FACTORES DE CORRECCIÓN'!$B$6*'FACTORES DE CORRECCIÓN'!$D$4</f>
        <v>1152.6867</v>
      </c>
      <c r="F207" s="15">
        <f>+D207*'FACTORES DE CORRECCIÓN'!$B$6*'FACTORES DE CORRECCIÓN'!$D$18</f>
        <v>301.35599999999999</v>
      </c>
      <c r="G207" s="15">
        <f>+D207*'FACTORES DE CORRECCIÓN'!$B$6*'FACTORES DE CORRECCIÓN'!$D$19</f>
        <v>602.71199999999999</v>
      </c>
      <c r="H207" s="14">
        <v>1.5</v>
      </c>
      <c r="I207" s="14" t="s">
        <v>1522</v>
      </c>
      <c r="J207" s="16">
        <f>+H207*'FACTORES DE CORRECCIÓN'!$B$14</f>
        <v>468.09000000000003</v>
      </c>
      <c r="K207" s="7"/>
      <c r="L207" s="7"/>
      <c r="M207" s="7"/>
      <c r="N207" s="7"/>
      <c r="O207" s="7"/>
    </row>
    <row r="208" spans="1:15" s="8" customFormat="1" ht="13.5" customHeight="1" x14ac:dyDescent="0.25">
      <c r="A208" s="17" t="s">
        <v>1795</v>
      </c>
      <c r="B208" s="18" t="s">
        <v>1794</v>
      </c>
      <c r="C208" s="36" t="s">
        <v>1793</v>
      </c>
      <c r="D208" s="14">
        <v>4.5</v>
      </c>
      <c r="E208" s="15">
        <f>+D208*'FACTORES DE CORRECCIÓN'!$B$6*'FACTORES DE CORRECCIÓN'!$D$4</f>
        <v>1729.0300500000001</v>
      </c>
      <c r="F208" s="15">
        <f>+D208*'FACTORES DE CORRECCIÓN'!$B$6*'FACTORES DE CORRECCIÓN'!$D$18</f>
        <v>452.03400000000005</v>
      </c>
      <c r="G208" s="15">
        <f>+D208*'FACTORES DE CORRECCIÓN'!$B$6*'FACTORES DE CORRECCIÓN'!$D$19</f>
        <v>904.0680000000001</v>
      </c>
      <c r="H208" s="14">
        <v>2</v>
      </c>
      <c r="I208" s="14" t="s">
        <v>1522</v>
      </c>
      <c r="J208" s="16">
        <f>+H208*'FACTORES DE CORRECCIÓN'!$B$14</f>
        <v>624.12</v>
      </c>
      <c r="K208" s="7"/>
      <c r="L208" s="7"/>
      <c r="M208" s="7"/>
      <c r="N208" s="7"/>
      <c r="O208" s="7"/>
    </row>
    <row r="209" spans="1:15" s="8" customFormat="1" ht="13.5" customHeight="1" x14ac:dyDescent="0.25">
      <c r="A209" s="17" t="s">
        <v>1792</v>
      </c>
      <c r="B209" s="18" t="s">
        <v>1791</v>
      </c>
      <c r="C209" s="36" t="s">
        <v>1790</v>
      </c>
      <c r="D209" s="14">
        <v>1.5</v>
      </c>
      <c r="E209" s="15">
        <f>+D209*'FACTORES DE CORRECCIÓN'!$B$6*'FACTORES DE CORRECCIÓN'!$D$4</f>
        <v>576.34334999999999</v>
      </c>
      <c r="F209" s="15">
        <f>+D209*'FACTORES DE CORRECCIÓN'!$B$6*'FACTORES DE CORRECCIÓN'!$D$18</f>
        <v>150.678</v>
      </c>
      <c r="G209" s="15">
        <f>+D209*'FACTORES DE CORRECCIÓN'!$B$6*'FACTORES DE CORRECCIÓN'!$D$19</f>
        <v>301.35599999999999</v>
      </c>
      <c r="H209" s="14">
        <v>1</v>
      </c>
      <c r="I209" s="14" t="s">
        <v>1522</v>
      </c>
      <c r="J209" s="16">
        <f>+H209*'FACTORES DE CORRECCIÓN'!$B$14</f>
        <v>312.06</v>
      </c>
      <c r="K209" s="7"/>
      <c r="L209" s="7"/>
      <c r="M209" s="7"/>
      <c r="N209" s="7"/>
      <c r="O209" s="7"/>
    </row>
    <row r="210" spans="1:15" s="8" customFormat="1" ht="13.5" customHeight="1" x14ac:dyDescent="0.25">
      <c r="A210" s="17" t="s">
        <v>1789</v>
      </c>
      <c r="B210" s="18" t="s">
        <v>1788</v>
      </c>
      <c r="C210" s="36" t="s">
        <v>1787</v>
      </c>
      <c r="D210" s="14">
        <v>1.5</v>
      </c>
      <c r="E210" s="15">
        <f>+D210*'FACTORES DE CORRECCIÓN'!$B$6*'FACTORES DE CORRECCIÓN'!$D$4</f>
        <v>576.34334999999999</v>
      </c>
      <c r="F210" s="15">
        <f>+D210*'FACTORES DE CORRECCIÓN'!$B$6*'FACTORES DE CORRECCIÓN'!$D$18</f>
        <v>150.678</v>
      </c>
      <c r="G210" s="15">
        <f>+D210*'FACTORES DE CORRECCIÓN'!$B$6*'FACTORES DE CORRECCIÓN'!$D$19</f>
        <v>301.35599999999999</v>
      </c>
      <c r="H210" s="14">
        <v>1.5</v>
      </c>
      <c r="I210" s="14" t="s">
        <v>1522</v>
      </c>
      <c r="J210" s="16">
        <f>+H210*'FACTORES DE CORRECCIÓN'!$B$14</f>
        <v>468.09000000000003</v>
      </c>
      <c r="K210" s="7"/>
      <c r="L210" s="7"/>
      <c r="M210" s="7"/>
      <c r="N210" s="7"/>
      <c r="O210" s="7"/>
    </row>
    <row r="211" spans="1:15" s="8" customFormat="1" ht="13.5" customHeight="1" x14ac:dyDescent="0.25">
      <c r="A211" s="17" t="s">
        <v>1786</v>
      </c>
      <c r="B211" s="18" t="s">
        <v>1785</v>
      </c>
      <c r="C211" s="36" t="s">
        <v>1784</v>
      </c>
      <c r="D211" s="14">
        <v>3</v>
      </c>
      <c r="E211" s="15">
        <f>+D211*'FACTORES DE CORRECCIÓN'!$B$6*'FACTORES DE CORRECCIÓN'!$D$4</f>
        <v>1152.6867</v>
      </c>
      <c r="F211" s="15">
        <f>+D211*'FACTORES DE CORRECCIÓN'!$B$6*'FACTORES DE CORRECCIÓN'!$D$18</f>
        <v>301.35599999999999</v>
      </c>
      <c r="G211" s="15">
        <f>+D211*'FACTORES DE CORRECCIÓN'!$B$6*'FACTORES DE CORRECCIÓN'!$D$19</f>
        <v>602.71199999999999</v>
      </c>
      <c r="H211" s="14">
        <v>1.5</v>
      </c>
      <c r="I211" s="14" t="s">
        <v>1522</v>
      </c>
      <c r="J211" s="16">
        <f>+H211*'FACTORES DE CORRECCIÓN'!$B$14</f>
        <v>468.09000000000003</v>
      </c>
      <c r="K211" s="7"/>
      <c r="L211" s="7"/>
      <c r="M211" s="7"/>
      <c r="N211" s="7"/>
      <c r="O211" s="7"/>
    </row>
    <row r="212" spans="1:15" s="8" customFormat="1" ht="13.5" customHeight="1" x14ac:dyDescent="0.25">
      <c r="A212" s="17" t="s">
        <v>1783</v>
      </c>
      <c r="B212" s="18" t="s">
        <v>1782</v>
      </c>
      <c r="C212" s="36" t="s">
        <v>1781</v>
      </c>
      <c r="D212" s="14">
        <v>3</v>
      </c>
      <c r="E212" s="15">
        <f>+D212*'FACTORES DE CORRECCIÓN'!$B$6*'FACTORES DE CORRECCIÓN'!$D$4</f>
        <v>1152.6867</v>
      </c>
      <c r="F212" s="15">
        <f>+D212*'FACTORES DE CORRECCIÓN'!$B$6*'FACTORES DE CORRECCIÓN'!$D$18</f>
        <v>301.35599999999999</v>
      </c>
      <c r="G212" s="15">
        <f>+D212*'FACTORES DE CORRECCIÓN'!$B$6*'FACTORES DE CORRECCIÓN'!$D$19</f>
        <v>602.71199999999999</v>
      </c>
      <c r="H212" s="14">
        <v>1</v>
      </c>
      <c r="I212" s="14" t="s">
        <v>1522</v>
      </c>
      <c r="J212" s="16">
        <f>+H212*'FACTORES DE CORRECCIÓN'!$B$14</f>
        <v>312.06</v>
      </c>
      <c r="K212" s="7"/>
      <c r="L212" s="7"/>
      <c r="M212" s="7"/>
      <c r="N212" s="7"/>
      <c r="O212" s="7"/>
    </row>
    <row r="213" spans="1:15" s="8" customFormat="1" ht="13.5" customHeight="1" x14ac:dyDescent="0.25">
      <c r="A213" s="17" t="s">
        <v>1780</v>
      </c>
      <c r="B213" s="18" t="s">
        <v>1779</v>
      </c>
      <c r="C213" s="36" t="s">
        <v>1776</v>
      </c>
      <c r="D213" s="14">
        <v>3</v>
      </c>
      <c r="E213" s="15">
        <f>+D213*'FACTORES DE CORRECCIÓN'!$B$6*'FACTORES DE CORRECCIÓN'!$D$4</f>
        <v>1152.6867</v>
      </c>
      <c r="F213" s="15">
        <f>+D213*'FACTORES DE CORRECCIÓN'!$B$6*'FACTORES DE CORRECCIÓN'!$D$18</f>
        <v>301.35599999999999</v>
      </c>
      <c r="G213" s="15">
        <f>+D213*'FACTORES DE CORRECCIÓN'!$B$6*'FACTORES DE CORRECCIÓN'!$D$19</f>
        <v>602.71199999999999</v>
      </c>
      <c r="H213" s="14">
        <v>1.5</v>
      </c>
      <c r="I213" s="14" t="s">
        <v>1522</v>
      </c>
      <c r="J213" s="16">
        <f>+H213*'FACTORES DE CORRECCIÓN'!$B$14</f>
        <v>468.09000000000003</v>
      </c>
      <c r="K213" s="7"/>
      <c r="L213" s="7"/>
      <c r="M213" s="7"/>
      <c r="N213" s="7"/>
      <c r="O213" s="7"/>
    </row>
    <row r="214" spans="1:15" s="8" customFormat="1" ht="13.5" customHeight="1" x14ac:dyDescent="0.25">
      <c r="A214" s="17" t="s">
        <v>1778</v>
      </c>
      <c r="B214" s="18" t="s">
        <v>1777</v>
      </c>
      <c r="C214" s="36" t="s">
        <v>1776</v>
      </c>
      <c r="D214" s="14">
        <v>1.5</v>
      </c>
      <c r="E214" s="15">
        <f>+D214*'FACTORES DE CORRECCIÓN'!$B$6*'FACTORES DE CORRECCIÓN'!$D$4</f>
        <v>576.34334999999999</v>
      </c>
      <c r="F214" s="15">
        <f>+D214*'FACTORES DE CORRECCIÓN'!$B$6*'FACTORES DE CORRECCIÓN'!$D$18</f>
        <v>150.678</v>
      </c>
      <c r="G214" s="15">
        <f>+D214*'FACTORES DE CORRECCIÓN'!$B$6*'FACTORES DE CORRECCIÓN'!$D$19</f>
        <v>301.35599999999999</v>
      </c>
      <c r="H214" s="14">
        <v>1</v>
      </c>
      <c r="I214" s="14" t="s">
        <v>1522</v>
      </c>
      <c r="J214" s="16">
        <f>+H214*'FACTORES DE CORRECCIÓN'!$B$14</f>
        <v>312.06</v>
      </c>
      <c r="K214" s="7"/>
      <c r="L214" s="7"/>
      <c r="M214" s="7"/>
      <c r="N214" s="7"/>
      <c r="O214" s="7"/>
    </row>
    <row r="215" spans="1:15" s="8" customFormat="1" ht="13.5" customHeight="1" x14ac:dyDescent="0.25">
      <c r="A215" s="17" t="s">
        <v>1775</v>
      </c>
      <c r="B215" s="18" t="s">
        <v>1774</v>
      </c>
      <c r="C215" s="36" t="s">
        <v>1773</v>
      </c>
      <c r="D215" s="14">
        <v>1.5</v>
      </c>
      <c r="E215" s="15">
        <f>+D215*'FACTORES DE CORRECCIÓN'!$B$6*'FACTORES DE CORRECCIÓN'!$D$4</f>
        <v>576.34334999999999</v>
      </c>
      <c r="F215" s="15">
        <f>+D215*'FACTORES DE CORRECCIÓN'!$B$6*'FACTORES DE CORRECCIÓN'!$D$18</f>
        <v>150.678</v>
      </c>
      <c r="G215" s="15">
        <f>+D215*'FACTORES DE CORRECCIÓN'!$B$6*'FACTORES DE CORRECCIÓN'!$D$19</f>
        <v>301.35599999999999</v>
      </c>
      <c r="H215" s="14">
        <v>1</v>
      </c>
      <c r="I215" s="14" t="s">
        <v>1522</v>
      </c>
      <c r="J215" s="16">
        <f>+H215*'FACTORES DE CORRECCIÓN'!$B$14</f>
        <v>312.06</v>
      </c>
      <c r="K215" s="7"/>
      <c r="L215" s="7"/>
      <c r="M215" s="7"/>
      <c r="N215" s="7"/>
      <c r="O215" s="7"/>
    </row>
    <row r="216" spans="1:15" s="8" customFormat="1" ht="13.5" customHeight="1" x14ac:dyDescent="0.25">
      <c r="A216" s="17" t="s">
        <v>1772</v>
      </c>
      <c r="B216" s="18" t="s">
        <v>1771</v>
      </c>
      <c r="C216" s="36" t="s">
        <v>1770</v>
      </c>
      <c r="D216" s="14">
        <v>6</v>
      </c>
      <c r="E216" s="15">
        <f>+D216*'FACTORES DE CORRECCIÓN'!$B$6*'FACTORES DE CORRECCIÓN'!$D$5</f>
        <v>2139.6275999999998</v>
      </c>
      <c r="F216" s="15">
        <f>+D216*'FACTORES DE CORRECCIÓN'!$B$6*'FACTORES DE CORRECCIÓN'!$D$18</f>
        <v>602.71199999999999</v>
      </c>
      <c r="G216" s="15">
        <f>+D216*'FACTORES DE CORRECCIÓN'!$B$6*'FACTORES DE CORRECCIÓN'!$D$19</f>
        <v>1205.424</v>
      </c>
      <c r="H216" s="14">
        <v>3</v>
      </c>
      <c r="I216" s="14" t="s">
        <v>1522</v>
      </c>
      <c r="J216" s="16">
        <f>+H216*'FACTORES DE CORRECCIÓN'!$B$14</f>
        <v>936.18000000000006</v>
      </c>
      <c r="K216" s="7"/>
      <c r="L216" s="7"/>
      <c r="M216" s="7"/>
      <c r="N216" s="7"/>
      <c r="O216" s="7"/>
    </row>
    <row r="217" spans="1:15" s="8" customFormat="1" ht="13.5" customHeight="1" x14ac:dyDescent="0.25">
      <c r="A217" s="17" t="s">
        <v>1769</v>
      </c>
      <c r="B217" s="18" t="s">
        <v>1768</v>
      </c>
      <c r="C217" s="36" t="s">
        <v>1767</v>
      </c>
      <c r="D217" s="14">
        <v>3</v>
      </c>
      <c r="E217" s="15">
        <f>+D217*'FACTORES DE CORRECCIÓN'!$B$6*'FACTORES DE CORRECCIÓN'!$D$4</f>
        <v>1152.6867</v>
      </c>
      <c r="F217" s="15">
        <f>+D217*'FACTORES DE CORRECCIÓN'!$B$6*'FACTORES DE CORRECCIÓN'!$D$18</f>
        <v>301.35599999999999</v>
      </c>
      <c r="G217" s="15">
        <f>+D217*'FACTORES DE CORRECCIÓN'!$B$6*'FACTORES DE CORRECCIÓN'!$D$19</f>
        <v>602.71199999999999</v>
      </c>
      <c r="H217" s="14">
        <v>1.5</v>
      </c>
      <c r="I217" s="14" t="s">
        <v>1522</v>
      </c>
      <c r="J217" s="16">
        <f>+H217*'FACTORES DE CORRECCIÓN'!$B$14</f>
        <v>468.09000000000003</v>
      </c>
      <c r="K217" s="7"/>
      <c r="L217" s="7"/>
      <c r="M217" s="7"/>
      <c r="N217" s="7"/>
      <c r="O217" s="7"/>
    </row>
    <row r="218" spans="1:15" s="8" customFormat="1" ht="13.5" customHeight="1" x14ac:dyDescent="0.25">
      <c r="A218" s="17" t="s">
        <v>1766</v>
      </c>
      <c r="B218" s="18" t="s">
        <v>1765</v>
      </c>
      <c r="C218" s="36" t="s">
        <v>1764</v>
      </c>
      <c r="D218" s="14">
        <v>3</v>
      </c>
      <c r="E218" s="15">
        <f>+D218*'FACTORES DE CORRECCIÓN'!$B$6*'FACTORES DE CORRECCIÓN'!$D$4</f>
        <v>1152.6867</v>
      </c>
      <c r="F218" s="15">
        <f>+D218*'FACTORES DE CORRECCIÓN'!$B$6*'FACTORES DE CORRECCIÓN'!$D$18</f>
        <v>301.35599999999999</v>
      </c>
      <c r="G218" s="15">
        <f>+D218*'FACTORES DE CORRECCIÓN'!$B$6*'FACTORES DE CORRECCIÓN'!$D$19</f>
        <v>602.71199999999999</v>
      </c>
      <c r="H218" s="14">
        <v>2</v>
      </c>
      <c r="I218" s="14" t="s">
        <v>1522</v>
      </c>
      <c r="J218" s="16">
        <f>+H218*'FACTORES DE CORRECCIÓN'!$B$14</f>
        <v>624.12</v>
      </c>
      <c r="K218" s="7"/>
      <c r="L218" s="7"/>
      <c r="M218" s="7"/>
      <c r="N218" s="7"/>
      <c r="O218" s="7"/>
    </row>
    <row r="219" spans="1:15" s="8" customFormat="1" ht="13.5" customHeight="1" x14ac:dyDescent="0.25">
      <c r="A219" s="17" t="s">
        <v>1763</v>
      </c>
      <c r="B219" s="18" t="s">
        <v>1762</v>
      </c>
      <c r="C219" s="36" t="s">
        <v>1761</v>
      </c>
      <c r="D219" s="14">
        <v>4.5</v>
      </c>
      <c r="E219" s="15">
        <f>+D219*'FACTORES DE CORRECCIÓN'!$B$6*'FACTORES DE CORRECCIÓN'!$D$4</f>
        <v>1729.0300500000001</v>
      </c>
      <c r="F219" s="15">
        <f>+D219*'FACTORES DE CORRECCIÓN'!$B$6*'FACTORES DE CORRECCIÓN'!$D$18</f>
        <v>452.03400000000005</v>
      </c>
      <c r="G219" s="15">
        <f>+D219*'FACTORES DE CORRECCIÓN'!$B$6*'FACTORES DE CORRECCIÓN'!$D$19</f>
        <v>904.0680000000001</v>
      </c>
      <c r="H219" s="14">
        <v>2</v>
      </c>
      <c r="I219" s="14" t="s">
        <v>1522</v>
      </c>
      <c r="J219" s="16">
        <f>+H219*'FACTORES DE CORRECCIÓN'!$B$14</f>
        <v>624.12</v>
      </c>
      <c r="K219" s="7"/>
      <c r="L219" s="7"/>
      <c r="M219" s="7"/>
      <c r="N219" s="7"/>
      <c r="O219" s="7"/>
    </row>
    <row r="220" spans="1:15" s="8" customFormat="1" ht="13.5" customHeight="1" x14ac:dyDescent="0.25">
      <c r="A220" s="17" t="s">
        <v>1760</v>
      </c>
      <c r="B220" s="18" t="s">
        <v>1759</v>
      </c>
      <c r="C220" s="36" t="s">
        <v>1751</v>
      </c>
      <c r="D220" s="14">
        <v>1.5</v>
      </c>
      <c r="E220" s="15">
        <f>+D220*'FACTORES DE CORRECCIÓN'!$B$6*'FACTORES DE CORRECCIÓN'!$D$4</f>
        <v>576.34334999999999</v>
      </c>
      <c r="F220" s="15">
        <f>+D220*'FACTORES DE CORRECCIÓN'!$B$6*'FACTORES DE CORRECCIÓN'!$D$18</f>
        <v>150.678</v>
      </c>
      <c r="G220" s="15">
        <f>+D220*'FACTORES DE CORRECCIÓN'!$B$6*'FACTORES DE CORRECCIÓN'!$D$19</f>
        <v>301.35599999999999</v>
      </c>
      <c r="H220" s="14">
        <v>1</v>
      </c>
      <c r="I220" s="14" t="s">
        <v>1522</v>
      </c>
      <c r="J220" s="16">
        <f>+H220*'FACTORES DE CORRECCIÓN'!$B$14</f>
        <v>312.06</v>
      </c>
      <c r="K220" s="7"/>
      <c r="L220" s="7"/>
      <c r="M220" s="7"/>
      <c r="N220" s="7"/>
      <c r="O220" s="7"/>
    </row>
    <row r="221" spans="1:15" s="8" customFormat="1" ht="13.5" customHeight="1" x14ac:dyDescent="0.25">
      <c r="A221" s="17" t="s">
        <v>1758</v>
      </c>
      <c r="B221" s="18" t="s">
        <v>1757</v>
      </c>
      <c r="C221" s="36" t="s">
        <v>1751</v>
      </c>
      <c r="D221" s="14">
        <v>4.5</v>
      </c>
      <c r="E221" s="15">
        <f>+D221*'FACTORES DE CORRECCIÓN'!$B$6*'FACTORES DE CORRECCIÓN'!$D$4</f>
        <v>1729.0300500000001</v>
      </c>
      <c r="F221" s="15">
        <f>+D221*'FACTORES DE CORRECCIÓN'!$B$6*'FACTORES DE CORRECCIÓN'!$D$18</f>
        <v>452.03400000000005</v>
      </c>
      <c r="G221" s="15">
        <f>+D221*'FACTORES DE CORRECCIÓN'!$B$6*'FACTORES DE CORRECCIÓN'!$D$19</f>
        <v>904.0680000000001</v>
      </c>
      <c r="H221" s="14">
        <v>3</v>
      </c>
      <c r="I221" s="14" t="s">
        <v>1522</v>
      </c>
      <c r="J221" s="16">
        <f>+H221*'FACTORES DE CORRECCIÓN'!$B$14</f>
        <v>936.18000000000006</v>
      </c>
      <c r="K221" s="7"/>
      <c r="L221" s="7"/>
      <c r="M221" s="7"/>
      <c r="N221" s="7"/>
      <c r="O221" s="7"/>
    </row>
    <row r="222" spans="1:15" s="8" customFormat="1" ht="13.5" customHeight="1" x14ac:dyDescent="0.25">
      <c r="A222" s="17" t="s">
        <v>1756</v>
      </c>
      <c r="B222" s="18" t="s">
        <v>1755</v>
      </c>
      <c r="C222" s="36" t="s">
        <v>1754</v>
      </c>
      <c r="D222" s="14">
        <v>3</v>
      </c>
      <c r="E222" s="15">
        <f>+D222*'FACTORES DE CORRECCIÓN'!$B$6*'FACTORES DE CORRECCIÓN'!$D$4</f>
        <v>1152.6867</v>
      </c>
      <c r="F222" s="15">
        <f>+D222*'FACTORES DE CORRECCIÓN'!$B$6*'FACTORES DE CORRECCIÓN'!$D$18</f>
        <v>301.35599999999999</v>
      </c>
      <c r="G222" s="15">
        <f>+D222*'FACTORES DE CORRECCIÓN'!$B$6*'FACTORES DE CORRECCIÓN'!$D$19</f>
        <v>602.71199999999999</v>
      </c>
      <c r="H222" s="14">
        <v>2</v>
      </c>
      <c r="I222" s="14" t="s">
        <v>1522</v>
      </c>
      <c r="J222" s="16">
        <f>+H222*'FACTORES DE CORRECCIÓN'!$B$14</f>
        <v>624.12</v>
      </c>
      <c r="K222" s="7"/>
      <c r="L222" s="7"/>
      <c r="M222" s="7"/>
      <c r="N222" s="7"/>
      <c r="O222" s="7"/>
    </row>
    <row r="223" spans="1:15" s="8" customFormat="1" ht="13.5" customHeight="1" x14ac:dyDescent="0.25">
      <c r="A223" s="17" t="s">
        <v>1753</v>
      </c>
      <c r="B223" s="18" t="s">
        <v>1752</v>
      </c>
      <c r="C223" s="36" t="s">
        <v>1751</v>
      </c>
      <c r="D223" s="14">
        <v>3</v>
      </c>
      <c r="E223" s="15">
        <f>+D223*'FACTORES DE CORRECCIÓN'!$B$6*'FACTORES DE CORRECCIÓN'!$D$4</f>
        <v>1152.6867</v>
      </c>
      <c r="F223" s="15">
        <f>+D223*'FACTORES DE CORRECCIÓN'!$B$6*'FACTORES DE CORRECCIÓN'!$D$18</f>
        <v>301.35599999999999</v>
      </c>
      <c r="G223" s="15">
        <f>+D223*'FACTORES DE CORRECCIÓN'!$B$6*'FACTORES DE CORRECCIÓN'!$D$19</f>
        <v>602.71199999999999</v>
      </c>
      <c r="H223" s="14">
        <v>2</v>
      </c>
      <c r="I223" s="14" t="s">
        <v>1522</v>
      </c>
      <c r="J223" s="16">
        <f>+H223*'FACTORES DE CORRECCIÓN'!$B$14</f>
        <v>624.12</v>
      </c>
      <c r="K223" s="7"/>
      <c r="L223" s="7"/>
      <c r="M223" s="7"/>
      <c r="N223" s="7"/>
      <c r="O223" s="7"/>
    </row>
    <row r="224" spans="1:15" s="8" customFormat="1" ht="13.5" customHeight="1" x14ac:dyDescent="0.25">
      <c r="A224" s="17" t="s">
        <v>1750</v>
      </c>
      <c r="B224" s="18" t="s">
        <v>1749</v>
      </c>
      <c r="C224" s="36" t="s">
        <v>1748</v>
      </c>
      <c r="D224" s="14">
        <v>3</v>
      </c>
      <c r="E224" s="15">
        <f>+D224*'FACTORES DE CORRECCIÓN'!$B$6*'FACTORES DE CORRECCIÓN'!$D$4</f>
        <v>1152.6867</v>
      </c>
      <c r="F224" s="15">
        <f>+D224*'FACTORES DE CORRECCIÓN'!$B$6*'FACTORES DE CORRECCIÓN'!$D$18</f>
        <v>301.35599999999999</v>
      </c>
      <c r="G224" s="15">
        <f>+D224*'FACTORES DE CORRECCIÓN'!$B$6*'FACTORES DE CORRECCIÓN'!$D$19</f>
        <v>602.71199999999999</v>
      </c>
      <c r="H224" s="14">
        <v>1.5</v>
      </c>
      <c r="I224" s="14" t="s">
        <v>1522</v>
      </c>
      <c r="J224" s="16">
        <f>+H224*'FACTORES DE CORRECCIÓN'!$B$14</f>
        <v>468.09000000000003</v>
      </c>
      <c r="K224" s="7"/>
      <c r="L224" s="7"/>
      <c r="M224" s="7"/>
      <c r="N224" s="7"/>
      <c r="O224" s="7"/>
    </row>
    <row r="225" spans="1:15" s="8" customFormat="1" ht="13.5" customHeight="1" x14ac:dyDescent="0.25">
      <c r="A225" s="17" t="s">
        <v>1747</v>
      </c>
      <c r="B225" s="18" t="s">
        <v>1746</v>
      </c>
      <c r="C225" s="36" t="s">
        <v>1745</v>
      </c>
      <c r="D225" s="14">
        <v>3</v>
      </c>
      <c r="E225" s="15">
        <f>+D225*'FACTORES DE CORRECCIÓN'!$B$6*'FACTORES DE CORRECCIÓN'!$D$4</f>
        <v>1152.6867</v>
      </c>
      <c r="F225" s="15">
        <f>+D225*'FACTORES DE CORRECCIÓN'!$B$6*'FACTORES DE CORRECCIÓN'!$D$18</f>
        <v>301.35599999999999</v>
      </c>
      <c r="G225" s="15">
        <f>+D225*'FACTORES DE CORRECCIÓN'!$B$6*'FACTORES DE CORRECCIÓN'!$D$19</f>
        <v>602.71199999999999</v>
      </c>
      <c r="H225" s="14">
        <v>1.3</v>
      </c>
      <c r="I225" s="14" t="s">
        <v>1522</v>
      </c>
      <c r="J225" s="16">
        <f>+H225*'FACTORES DE CORRECCIÓN'!$B$14</f>
        <v>405.678</v>
      </c>
      <c r="K225" s="7"/>
      <c r="L225" s="7"/>
      <c r="M225" s="7"/>
      <c r="N225" s="7"/>
      <c r="O225" s="7"/>
    </row>
    <row r="226" spans="1:15" s="8" customFormat="1" ht="13.5" customHeight="1" x14ac:dyDescent="0.25">
      <c r="A226" s="17" t="s">
        <v>1744</v>
      </c>
      <c r="B226" s="18" t="s">
        <v>1743</v>
      </c>
      <c r="C226" s="36" t="s">
        <v>1742</v>
      </c>
      <c r="D226" s="14">
        <v>3</v>
      </c>
      <c r="E226" s="15">
        <f>+D226*'FACTORES DE CORRECCIÓN'!$B$6*'FACTORES DE CORRECCIÓN'!$D$4</f>
        <v>1152.6867</v>
      </c>
      <c r="F226" s="15">
        <f>+D226*'FACTORES DE CORRECCIÓN'!$B$6*'FACTORES DE CORRECCIÓN'!$D$18</f>
        <v>301.35599999999999</v>
      </c>
      <c r="G226" s="15">
        <f>+D226*'FACTORES DE CORRECCIÓN'!$B$6*'FACTORES DE CORRECCIÓN'!$D$19</f>
        <v>602.71199999999999</v>
      </c>
      <c r="H226" s="14">
        <v>1.5</v>
      </c>
      <c r="I226" s="14" t="s">
        <v>1522</v>
      </c>
      <c r="J226" s="16">
        <f>+H226*'FACTORES DE CORRECCIÓN'!$B$14</f>
        <v>468.09000000000003</v>
      </c>
      <c r="K226" s="7"/>
      <c r="L226" s="7"/>
      <c r="M226" s="7"/>
      <c r="N226" s="7"/>
      <c r="O226" s="7"/>
    </row>
    <row r="227" spans="1:15" s="8" customFormat="1" ht="13.5" customHeight="1" x14ac:dyDescent="0.25">
      <c r="A227" s="17" t="s">
        <v>1741</v>
      </c>
      <c r="B227" s="18" t="s">
        <v>1740</v>
      </c>
      <c r="C227" s="36" t="s">
        <v>1739</v>
      </c>
      <c r="D227" s="14">
        <v>3</v>
      </c>
      <c r="E227" s="15">
        <f>+D227*'FACTORES DE CORRECCIÓN'!$B$6*'FACTORES DE CORRECCIÓN'!$D$4</f>
        <v>1152.6867</v>
      </c>
      <c r="F227" s="15">
        <f>+D227*'FACTORES DE CORRECCIÓN'!$B$6*'FACTORES DE CORRECCIÓN'!$D$18</f>
        <v>301.35599999999999</v>
      </c>
      <c r="G227" s="15">
        <f>+D227*'FACTORES DE CORRECCIÓN'!$B$6*'FACTORES DE CORRECCIÓN'!$D$19</f>
        <v>602.71199999999999</v>
      </c>
      <c r="H227" s="14">
        <v>1.5</v>
      </c>
      <c r="I227" s="14" t="s">
        <v>1522</v>
      </c>
      <c r="J227" s="16">
        <f>+H227*'FACTORES DE CORRECCIÓN'!$B$14</f>
        <v>468.09000000000003</v>
      </c>
      <c r="K227" s="7"/>
      <c r="L227" s="7"/>
      <c r="M227" s="7"/>
      <c r="N227" s="7"/>
      <c r="O227" s="7"/>
    </row>
    <row r="228" spans="1:15" s="8" customFormat="1" ht="13.5" customHeight="1" x14ac:dyDescent="0.25">
      <c r="A228" s="17" t="s">
        <v>1738</v>
      </c>
      <c r="B228" s="18" t="s">
        <v>1737</v>
      </c>
      <c r="C228" s="36" t="s">
        <v>1736</v>
      </c>
      <c r="D228" s="14">
        <v>4.5</v>
      </c>
      <c r="E228" s="15">
        <f>+D228*'FACTORES DE CORRECCIÓN'!$B$6*'FACTORES DE CORRECCIÓN'!$D$4</f>
        <v>1729.0300500000001</v>
      </c>
      <c r="F228" s="15">
        <f>+D228*'FACTORES DE CORRECCIÓN'!$B$6*'FACTORES DE CORRECCIÓN'!$D$18</f>
        <v>452.03400000000005</v>
      </c>
      <c r="G228" s="15">
        <f>+D228*'FACTORES DE CORRECCIÓN'!$B$6*'FACTORES DE CORRECCIÓN'!$D$19</f>
        <v>904.0680000000001</v>
      </c>
      <c r="H228" s="14">
        <v>1.5</v>
      </c>
      <c r="I228" s="14" t="s">
        <v>1522</v>
      </c>
      <c r="J228" s="16">
        <f>+H228*'FACTORES DE CORRECCIÓN'!$B$14</f>
        <v>468.09000000000003</v>
      </c>
      <c r="K228" s="7"/>
      <c r="L228" s="7"/>
      <c r="M228" s="7"/>
      <c r="N228" s="7"/>
      <c r="O228" s="7"/>
    </row>
    <row r="229" spans="1:15" s="8" customFormat="1" ht="13.5" customHeight="1" x14ac:dyDescent="0.25">
      <c r="A229" s="17" t="s">
        <v>1735</v>
      </c>
      <c r="B229" s="18" t="s">
        <v>1734</v>
      </c>
      <c r="C229" s="36" t="s">
        <v>1733</v>
      </c>
      <c r="D229" s="14">
        <v>4.5</v>
      </c>
      <c r="E229" s="15">
        <f>+D229*'FACTORES DE CORRECCIÓN'!$B$6*'FACTORES DE CORRECCIÓN'!$D$4</f>
        <v>1729.0300500000001</v>
      </c>
      <c r="F229" s="15">
        <f>+D229*'FACTORES DE CORRECCIÓN'!$B$6*'FACTORES DE CORRECCIÓN'!$D$18</f>
        <v>452.03400000000005</v>
      </c>
      <c r="G229" s="15">
        <f>+D229*'FACTORES DE CORRECCIÓN'!$B$6*'FACTORES DE CORRECCIÓN'!$D$19</f>
        <v>904.0680000000001</v>
      </c>
      <c r="H229" s="14">
        <v>1.5</v>
      </c>
      <c r="I229" s="14" t="s">
        <v>1522</v>
      </c>
      <c r="J229" s="16">
        <f>+H229*'FACTORES DE CORRECCIÓN'!$B$14</f>
        <v>468.09000000000003</v>
      </c>
      <c r="K229" s="7"/>
      <c r="L229" s="7"/>
      <c r="M229" s="7"/>
      <c r="N229" s="7"/>
      <c r="O229" s="7"/>
    </row>
    <row r="230" spans="1:15" s="8" customFormat="1" ht="13.5" customHeight="1" x14ac:dyDescent="0.25">
      <c r="A230" s="17" t="s">
        <v>1732</v>
      </c>
      <c r="B230" s="18" t="s">
        <v>1731</v>
      </c>
      <c r="C230" s="36" t="s">
        <v>1730</v>
      </c>
      <c r="D230" s="14">
        <v>7.5</v>
      </c>
      <c r="E230" s="15">
        <f>+D230*'FACTORES DE CORRECCIÓN'!$B$6*'FACTORES DE CORRECCIÓN'!$D$5</f>
        <v>2674.5344999999998</v>
      </c>
      <c r="F230" s="15">
        <f>+D230*'FACTORES DE CORRECCIÓN'!$B$6*'FACTORES DE CORRECCIÓN'!$D$18</f>
        <v>753.39</v>
      </c>
      <c r="G230" s="15">
        <f>+D230*'FACTORES DE CORRECCIÓN'!$B$6*'FACTORES DE CORRECCIÓN'!$D$19</f>
        <v>1506.78</v>
      </c>
      <c r="H230" s="14">
        <v>2</v>
      </c>
      <c r="I230" s="14" t="s">
        <v>1522</v>
      </c>
      <c r="J230" s="16">
        <f>+H230*'FACTORES DE CORRECCIÓN'!$B$14</f>
        <v>624.12</v>
      </c>
      <c r="K230" s="7"/>
      <c r="L230" s="7"/>
      <c r="M230" s="7"/>
      <c r="N230" s="7"/>
      <c r="O230" s="7"/>
    </row>
    <row r="231" spans="1:15" s="8" customFormat="1" ht="13.5" customHeight="1" x14ac:dyDescent="0.25">
      <c r="A231" s="17" t="s">
        <v>1729</v>
      </c>
      <c r="B231" s="18" t="s">
        <v>1728</v>
      </c>
      <c r="C231" s="36" t="s">
        <v>1727</v>
      </c>
      <c r="D231" s="14">
        <v>4.5</v>
      </c>
      <c r="E231" s="15">
        <f>+D231*'FACTORES DE CORRECCIÓN'!$B$6*'FACTORES DE CORRECCIÓN'!$D$4</f>
        <v>1729.0300500000001</v>
      </c>
      <c r="F231" s="15">
        <f>+D231*'FACTORES DE CORRECCIÓN'!$B$6*'FACTORES DE CORRECCIÓN'!$D$18</f>
        <v>452.03400000000005</v>
      </c>
      <c r="G231" s="15">
        <f>+D231*'FACTORES DE CORRECCIÓN'!$B$6*'FACTORES DE CORRECCIÓN'!$D$19</f>
        <v>904.0680000000001</v>
      </c>
      <c r="H231" s="14">
        <v>2</v>
      </c>
      <c r="I231" s="14" t="s">
        <v>1522</v>
      </c>
      <c r="J231" s="16">
        <f>+H231*'FACTORES DE CORRECCIÓN'!$B$14</f>
        <v>624.12</v>
      </c>
      <c r="K231" s="7"/>
      <c r="L231" s="7"/>
      <c r="M231" s="7"/>
      <c r="N231" s="7"/>
      <c r="O231" s="7"/>
    </row>
    <row r="232" spans="1:15" s="8" customFormat="1" ht="13.5" customHeight="1" x14ac:dyDescent="0.25">
      <c r="A232" s="17" t="s">
        <v>1726</v>
      </c>
      <c r="B232" s="18" t="s">
        <v>1725</v>
      </c>
      <c r="C232" s="36" t="s">
        <v>1724</v>
      </c>
      <c r="D232" s="14">
        <v>9</v>
      </c>
      <c r="E232" s="15">
        <f>+D232*'FACTORES DE CORRECCIÓN'!$B$6*'FACTORES DE CORRECCIÓN'!$D$5</f>
        <v>3209.4414000000002</v>
      </c>
      <c r="F232" s="15">
        <f>+D232*'FACTORES DE CORRECCIÓN'!$B$6*'FACTORES DE CORRECCIÓN'!$D$18</f>
        <v>904.0680000000001</v>
      </c>
      <c r="G232" s="15">
        <f>+D232*'FACTORES DE CORRECCIÓN'!$B$6*'FACTORES DE CORRECCIÓN'!$D$19</f>
        <v>1808.1360000000002</v>
      </c>
      <c r="H232" s="14">
        <v>8</v>
      </c>
      <c r="I232" s="14" t="s">
        <v>1522</v>
      </c>
      <c r="J232" s="16">
        <f>+H232*'FACTORES DE CORRECCIÓN'!$B$14</f>
        <v>2496.48</v>
      </c>
      <c r="K232" s="7"/>
      <c r="L232" s="7"/>
      <c r="M232" s="7"/>
      <c r="N232" s="7"/>
      <c r="O232" s="7"/>
    </row>
    <row r="233" spans="1:15" s="8" customFormat="1" ht="13.5" customHeight="1" x14ac:dyDescent="0.25">
      <c r="A233" s="17" t="s">
        <v>1723</v>
      </c>
      <c r="B233" s="18" t="s">
        <v>1722</v>
      </c>
      <c r="C233" s="36" t="s">
        <v>1721</v>
      </c>
      <c r="D233" s="14">
        <v>4.5</v>
      </c>
      <c r="E233" s="15">
        <f>+D233*'FACTORES DE CORRECCIÓN'!$B$6*'FACTORES DE CORRECCIÓN'!$D$4</f>
        <v>1729.0300500000001</v>
      </c>
      <c r="F233" s="15">
        <f>+D233*'FACTORES DE CORRECCIÓN'!$B$6*'FACTORES DE CORRECCIÓN'!$D$18</f>
        <v>452.03400000000005</v>
      </c>
      <c r="G233" s="15">
        <f>+D233*'FACTORES DE CORRECCIÓN'!$B$6*'FACTORES DE CORRECCIÓN'!$D$19</f>
        <v>904.0680000000001</v>
      </c>
      <c r="H233" s="14">
        <v>4</v>
      </c>
      <c r="I233" s="14" t="s">
        <v>1522</v>
      </c>
      <c r="J233" s="16">
        <f>+H233*'FACTORES DE CORRECCIÓN'!$B$14</f>
        <v>1248.24</v>
      </c>
      <c r="K233" s="7"/>
      <c r="L233" s="7"/>
      <c r="M233" s="7"/>
      <c r="N233" s="7"/>
      <c r="O233" s="7"/>
    </row>
    <row r="234" spans="1:15" s="8" customFormat="1" ht="13.5" customHeight="1" x14ac:dyDescent="0.25">
      <c r="A234" s="17" t="s">
        <v>1720</v>
      </c>
      <c r="B234" s="18" t="s">
        <v>1719</v>
      </c>
      <c r="C234" s="36" t="s">
        <v>1718</v>
      </c>
      <c r="D234" s="14">
        <v>9</v>
      </c>
      <c r="E234" s="15">
        <f>+D234*'FACTORES DE CORRECCIÓN'!$B$6*'FACTORES DE CORRECCIÓN'!$D$5</f>
        <v>3209.4414000000002</v>
      </c>
      <c r="F234" s="15">
        <f>+D234*'FACTORES DE CORRECCIÓN'!$B$6*'FACTORES DE CORRECCIÓN'!$D$18</f>
        <v>904.0680000000001</v>
      </c>
      <c r="G234" s="15">
        <f>+D234*'FACTORES DE CORRECCIÓN'!$B$6*'FACTORES DE CORRECCIÓN'!$D$19</f>
        <v>1808.1360000000002</v>
      </c>
      <c r="H234" s="14">
        <v>6</v>
      </c>
      <c r="I234" s="14" t="s">
        <v>1522</v>
      </c>
      <c r="J234" s="16">
        <f>+H234*'FACTORES DE CORRECCIÓN'!$B$14</f>
        <v>1872.3600000000001</v>
      </c>
      <c r="K234" s="7"/>
      <c r="L234" s="7"/>
      <c r="M234" s="7"/>
      <c r="N234" s="7"/>
      <c r="O234" s="7"/>
    </row>
    <row r="235" spans="1:15" s="8" customFormat="1" ht="13.5" customHeight="1" x14ac:dyDescent="0.25">
      <c r="A235" s="17" t="s">
        <v>1717</v>
      </c>
      <c r="B235" s="18" t="s">
        <v>1716</v>
      </c>
      <c r="C235" s="36" t="s">
        <v>1715</v>
      </c>
      <c r="D235" s="14">
        <v>4.5</v>
      </c>
      <c r="E235" s="15">
        <f>+D235*'FACTORES DE CORRECCIÓN'!$B$6*'FACTORES DE CORRECCIÓN'!$D$4</f>
        <v>1729.0300500000001</v>
      </c>
      <c r="F235" s="15">
        <f>+D235*'FACTORES DE CORRECCIÓN'!$B$6*'FACTORES DE CORRECCIÓN'!$D$18</f>
        <v>452.03400000000005</v>
      </c>
      <c r="G235" s="15">
        <f>+D235*'FACTORES DE CORRECCIÓN'!$B$6*'FACTORES DE CORRECCIÓN'!$D$19</f>
        <v>904.0680000000001</v>
      </c>
      <c r="H235" s="14">
        <v>1.5</v>
      </c>
      <c r="I235" s="14" t="s">
        <v>1522</v>
      </c>
      <c r="J235" s="16">
        <f>+H235*'FACTORES DE CORRECCIÓN'!$B$14</f>
        <v>468.09000000000003</v>
      </c>
      <c r="K235" s="7"/>
      <c r="L235" s="7"/>
      <c r="M235" s="7"/>
      <c r="N235" s="7"/>
      <c r="O235" s="7"/>
    </row>
    <row r="236" spans="1:15" s="8" customFormat="1" ht="13.5" customHeight="1" x14ac:dyDescent="0.25">
      <c r="A236" s="17" t="s">
        <v>1714</v>
      </c>
      <c r="B236" s="18" t="s">
        <v>1713</v>
      </c>
      <c r="C236" s="36" t="s">
        <v>1712</v>
      </c>
      <c r="D236" s="14">
        <v>4.5</v>
      </c>
      <c r="E236" s="15">
        <f>+D236*'FACTORES DE CORRECCIÓN'!$B$6*'FACTORES DE CORRECCIÓN'!$D$4</f>
        <v>1729.0300500000001</v>
      </c>
      <c r="F236" s="15">
        <f>+D236*'FACTORES DE CORRECCIÓN'!$B$6*'FACTORES DE CORRECCIÓN'!$D$18</f>
        <v>452.03400000000005</v>
      </c>
      <c r="G236" s="15">
        <f>+D236*'FACTORES DE CORRECCIÓN'!$B$6*'FACTORES DE CORRECCIÓN'!$D$19</f>
        <v>904.0680000000001</v>
      </c>
      <c r="H236" s="14">
        <v>3</v>
      </c>
      <c r="I236" s="14" t="s">
        <v>1522</v>
      </c>
      <c r="J236" s="16">
        <f>+H236*'FACTORES DE CORRECCIÓN'!$B$14</f>
        <v>936.18000000000006</v>
      </c>
      <c r="K236" s="7"/>
      <c r="L236" s="7"/>
      <c r="M236" s="7"/>
      <c r="N236" s="7"/>
      <c r="O236" s="7"/>
    </row>
    <row r="237" spans="1:15" s="8" customFormat="1" ht="13.5" customHeight="1" x14ac:dyDescent="0.25">
      <c r="A237" s="17" t="s">
        <v>1711</v>
      </c>
      <c r="B237" s="18" t="s">
        <v>1710</v>
      </c>
      <c r="C237" s="36" t="s">
        <v>1709</v>
      </c>
      <c r="D237" s="14" t="s">
        <v>1043</v>
      </c>
      <c r="E237" s="42" t="s">
        <v>1043</v>
      </c>
      <c r="F237" s="42" t="s">
        <v>1043</v>
      </c>
      <c r="G237" s="42" t="s">
        <v>1043</v>
      </c>
      <c r="H237" s="14">
        <v>1</v>
      </c>
      <c r="I237" s="14" t="s">
        <v>1522</v>
      </c>
      <c r="J237" s="16">
        <f>+H237*'FACTORES DE CORRECCIÓN'!$B$14</f>
        <v>312.06</v>
      </c>
      <c r="K237" s="7"/>
      <c r="L237" s="7"/>
      <c r="M237" s="7"/>
      <c r="N237" s="7"/>
      <c r="O237" s="7"/>
    </row>
    <row r="238" spans="1:15" s="8" customFormat="1" ht="13.5" customHeight="1" x14ac:dyDescent="0.25">
      <c r="A238" s="17" t="s">
        <v>1708</v>
      </c>
      <c r="B238" s="18" t="s">
        <v>1707</v>
      </c>
      <c r="C238" s="36" t="s">
        <v>1706</v>
      </c>
      <c r="D238" s="14">
        <v>9</v>
      </c>
      <c r="E238" s="15">
        <f>+D238*'FACTORES DE CORRECCIÓN'!$B$6*'FACTORES DE CORRECCIÓN'!$D$5</f>
        <v>3209.4414000000002</v>
      </c>
      <c r="F238" s="15">
        <f>+D238*'FACTORES DE CORRECCIÓN'!$B$6*'FACTORES DE CORRECCIÓN'!$D$18</f>
        <v>904.0680000000001</v>
      </c>
      <c r="G238" s="15">
        <f>+D238*'FACTORES DE CORRECCIÓN'!$B$6*'FACTORES DE CORRECCIÓN'!$D$19</f>
        <v>1808.1360000000002</v>
      </c>
      <c r="H238" s="14">
        <v>2</v>
      </c>
      <c r="I238" s="14" t="s">
        <v>1522</v>
      </c>
      <c r="J238" s="16">
        <f>+H238*'FACTORES DE CORRECCIÓN'!$B$14</f>
        <v>624.12</v>
      </c>
      <c r="K238" s="7"/>
      <c r="L238" s="7"/>
      <c r="M238" s="7"/>
      <c r="N238" s="7"/>
      <c r="O238" s="7"/>
    </row>
    <row r="239" spans="1:15" s="8" customFormat="1" ht="13.5" customHeight="1" x14ac:dyDescent="0.25">
      <c r="A239" s="17" t="s">
        <v>1705</v>
      </c>
      <c r="B239" s="18" t="s">
        <v>1704</v>
      </c>
      <c r="C239" s="36" t="s">
        <v>1703</v>
      </c>
      <c r="D239" s="14">
        <v>4.5</v>
      </c>
      <c r="E239" s="15">
        <f>+D239*'FACTORES DE CORRECCIÓN'!$B$6*'FACTORES DE CORRECCIÓN'!$D$4</f>
        <v>1729.0300500000001</v>
      </c>
      <c r="F239" s="15">
        <f>+D239*'FACTORES DE CORRECCIÓN'!$B$6*'FACTORES DE CORRECCIÓN'!$D$18</f>
        <v>452.03400000000005</v>
      </c>
      <c r="G239" s="15">
        <f>+D239*'FACTORES DE CORRECCIÓN'!$B$6*'FACTORES DE CORRECCIÓN'!$D$19</f>
        <v>904.0680000000001</v>
      </c>
      <c r="H239" s="14">
        <v>3.5</v>
      </c>
      <c r="I239" s="14" t="s">
        <v>1522</v>
      </c>
      <c r="J239" s="16">
        <f>+H239*'FACTORES DE CORRECCIÓN'!$B$14</f>
        <v>1092.21</v>
      </c>
      <c r="K239" s="7"/>
      <c r="L239" s="7"/>
      <c r="M239" s="7"/>
      <c r="N239" s="7"/>
      <c r="O239" s="7"/>
    </row>
    <row r="240" spans="1:15" s="8" customFormat="1" ht="13.5" customHeight="1" x14ac:dyDescent="0.25">
      <c r="A240" s="17" t="s">
        <v>1702</v>
      </c>
      <c r="B240" s="18" t="s">
        <v>1701</v>
      </c>
      <c r="C240" s="36" t="s">
        <v>1700</v>
      </c>
      <c r="D240" s="14">
        <v>3</v>
      </c>
      <c r="E240" s="15">
        <f>+D240*'FACTORES DE CORRECCIÓN'!$B$6*'FACTORES DE CORRECCIÓN'!$D$4</f>
        <v>1152.6867</v>
      </c>
      <c r="F240" s="15">
        <f>+D240*'FACTORES DE CORRECCIÓN'!$B$6*'FACTORES DE CORRECCIÓN'!$D$18</f>
        <v>301.35599999999999</v>
      </c>
      <c r="G240" s="15">
        <f>+D240*'FACTORES DE CORRECCIÓN'!$B$6*'FACTORES DE CORRECCIÓN'!$D$19</f>
        <v>602.71199999999999</v>
      </c>
      <c r="H240" s="14">
        <v>1.5</v>
      </c>
      <c r="I240" s="14" t="s">
        <v>1522</v>
      </c>
      <c r="J240" s="16">
        <f>+H240*'FACTORES DE CORRECCIÓN'!$B$14</f>
        <v>468.09000000000003</v>
      </c>
      <c r="K240" s="7"/>
      <c r="L240" s="7"/>
      <c r="M240" s="7"/>
      <c r="N240" s="7"/>
      <c r="O240" s="7"/>
    </row>
    <row r="241" spans="1:15" s="8" customFormat="1" ht="13.5" customHeight="1" x14ac:dyDescent="0.25">
      <c r="A241" s="17" t="s">
        <v>1699</v>
      </c>
      <c r="B241" s="18" t="s">
        <v>1698</v>
      </c>
      <c r="C241" s="36" t="s">
        <v>1697</v>
      </c>
      <c r="D241" s="14">
        <v>3</v>
      </c>
      <c r="E241" s="15">
        <f>+D241*'FACTORES DE CORRECCIÓN'!$B$6*'FACTORES DE CORRECCIÓN'!$D$4</f>
        <v>1152.6867</v>
      </c>
      <c r="F241" s="15">
        <f>+D241*'FACTORES DE CORRECCIÓN'!$B$6*'FACTORES DE CORRECCIÓN'!$D$18</f>
        <v>301.35599999999999</v>
      </c>
      <c r="G241" s="15">
        <f>+D241*'FACTORES DE CORRECCIÓN'!$B$6*'FACTORES DE CORRECCIÓN'!$D$19</f>
        <v>602.71199999999999</v>
      </c>
      <c r="H241" s="14">
        <v>1.5</v>
      </c>
      <c r="I241" s="14" t="s">
        <v>1522</v>
      </c>
      <c r="J241" s="16">
        <f>+H241*'FACTORES DE CORRECCIÓN'!$B$14</f>
        <v>468.09000000000003</v>
      </c>
      <c r="K241" s="7"/>
      <c r="L241" s="7"/>
      <c r="M241" s="7"/>
      <c r="N241" s="7"/>
      <c r="O241" s="7"/>
    </row>
    <row r="242" spans="1:15" s="8" customFormat="1" ht="13.5" customHeight="1" x14ac:dyDescent="0.25">
      <c r="A242" s="17" t="s">
        <v>1696</v>
      </c>
      <c r="B242" s="18" t="s">
        <v>1695</v>
      </c>
      <c r="C242" s="36" t="s">
        <v>1694</v>
      </c>
      <c r="D242" s="14">
        <v>3</v>
      </c>
      <c r="E242" s="15">
        <f>+D242*'FACTORES DE CORRECCIÓN'!$B$6*'FACTORES DE CORRECCIÓN'!$D$4</f>
        <v>1152.6867</v>
      </c>
      <c r="F242" s="15">
        <f>+D242*'FACTORES DE CORRECCIÓN'!$B$6*'FACTORES DE CORRECCIÓN'!$D$18</f>
        <v>301.35599999999999</v>
      </c>
      <c r="G242" s="15">
        <f>+D242*'FACTORES DE CORRECCIÓN'!$B$6*'FACTORES DE CORRECCIÓN'!$D$19</f>
        <v>602.71199999999999</v>
      </c>
      <c r="H242" s="14">
        <v>1.5</v>
      </c>
      <c r="I242" s="14" t="s">
        <v>1522</v>
      </c>
      <c r="J242" s="16">
        <f>+H242*'FACTORES DE CORRECCIÓN'!$B$14</f>
        <v>468.09000000000003</v>
      </c>
      <c r="K242" s="7"/>
      <c r="L242" s="7"/>
      <c r="M242" s="7"/>
      <c r="N242" s="7"/>
      <c r="O242" s="7"/>
    </row>
    <row r="243" spans="1:15" s="8" customFormat="1" ht="13.5" customHeight="1" x14ac:dyDescent="0.25">
      <c r="A243" s="17" t="s">
        <v>1693</v>
      </c>
      <c r="B243" s="18" t="s">
        <v>1692</v>
      </c>
      <c r="C243" s="36" t="s">
        <v>1691</v>
      </c>
      <c r="D243" s="14">
        <v>3</v>
      </c>
      <c r="E243" s="15">
        <f>+D243*'FACTORES DE CORRECCIÓN'!$B$6*'FACTORES DE CORRECCIÓN'!$D$4</f>
        <v>1152.6867</v>
      </c>
      <c r="F243" s="15">
        <f>+D243*'FACTORES DE CORRECCIÓN'!$B$6*'FACTORES DE CORRECCIÓN'!$D$18</f>
        <v>301.35599999999999</v>
      </c>
      <c r="G243" s="15">
        <f>+D243*'FACTORES DE CORRECCIÓN'!$B$6*'FACTORES DE CORRECCIÓN'!$D$19</f>
        <v>602.71199999999999</v>
      </c>
      <c r="H243" s="14">
        <v>1.5</v>
      </c>
      <c r="I243" s="14" t="s">
        <v>1522</v>
      </c>
      <c r="J243" s="16">
        <f>+H243*'FACTORES DE CORRECCIÓN'!$B$14</f>
        <v>468.09000000000003</v>
      </c>
      <c r="K243" s="7"/>
      <c r="L243" s="7"/>
      <c r="M243" s="7"/>
      <c r="N243" s="7"/>
      <c r="O243" s="7"/>
    </row>
    <row r="244" spans="1:15" s="8" customFormat="1" ht="13.5" customHeight="1" x14ac:dyDescent="0.25">
      <c r="A244" s="17" t="s">
        <v>1690</v>
      </c>
      <c r="B244" s="18" t="s">
        <v>1689</v>
      </c>
      <c r="C244" s="36" t="s">
        <v>1688</v>
      </c>
      <c r="D244" s="14">
        <v>12</v>
      </c>
      <c r="E244" s="15">
        <f>+D244*'FACTORES DE CORRECCIÓN'!$B$6*'FACTORES DE CORRECCIÓN'!$D$6</f>
        <v>3947.7636000000002</v>
      </c>
      <c r="F244" s="15">
        <f>+D244*'FACTORES DE CORRECCIÓN'!$B$6*'FACTORES DE CORRECCIÓN'!$D$18</f>
        <v>1205.424</v>
      </c>
      <c r="G244" s="15">
        <f>+D244*'FACTORES DE CORRECCIÓN'!$B$6*'FACTORES DE CORRECCIÓN'!$D$19</f>
        <v>2410.848</v>
      </c>
      <c r="H244" s="14">
        <v>4</v>
      </c>
      <c r="I244" s="14" t="s">
        <v>1522</v>
      </c>
      <c r="J244" s="16">
        <f>+H244*'FACTORES DE CORRECCIÓN'!$B$14</f>
        <v>1248.24</v>
      </c>
      <c r="K244" s="7"/>
      <c r="L244" s="7"/>
      <c r="M244" s="7"/>
      <c r="N244" s="7"/>
      <c r="O244" s="7"/>
    </row>
    <row r="245" spans="1:15" s="8" customFormat="1" ht="13.5" customHeight="1" x14ac:dyDescent="0.25">
      <c r="A245" s="17" t="s">
        <v>1687</v>
      </c>
      <c r="B245" s="18" t="s">
        <v>1686</v>
      </c>
      <c r="C245" s="36" t="s">
        <v>1685</v>
      </c>
      <c r="D245" s="14">
        <v>3</v>
      </c>
      <c r="E245" s="15">
        <f>+D245*'FACTORES DE CORRECCIÓN'!$B$6*'FACTORES DE CORRECCIÓN'!$D$4</f>
        <v>1152.6867</v>
      </c>
      <c r="F245" s="15">
        <f>+D245*'FACTORES DE CORRECCIÓN'!$B$6*'FACTORES DE CORRECCIÓN'!$D$18</f>
        <v>301.35599999999999</v>
      </c>
      <c r="G245" s="15">
        <f>+D245*'FACTORES DE CORRECCIÓN'!$B$6*'FACTORES DE CORRECCIÓN'!$D$19</f>
        <v>602.71199999999999</v>
      </c>
      <c r="H245" s="14">
        <v>3.5</v>
      </c>
      <c r="I245" s="14" t="s">
        <v>1522</v>
      </c>
      <c r="J245" s="16">
        <f>+H245*'FACTORES DE CORRECCIÓN'!$B$14</f>
        <v>1092.21</v>
      </c>
      <c r="K245" s="7"/>
      <c r="L245" s="7"/>
      <c r="M245" s="7"/>
      <c r="N245" s="7"/>
      <c r="O245" s="7"/>
    </row>
    <row r="246" spans="1:15" s="8" customFormat="1" ht="13.5" customHeight="1" x14ac:dyDescent="0.25">
      <c r="A246" s="17" t="s">
        <v>1684</v>
      </c>
      <c r="B246" s="18" t="s">
        <v>1683</v>
      </c>
      <c r="C246" s="36" t="s">
        <v>1682</v>
      </c>
      <c r="D246" s="14">
        <v>4.5</v>
      </c>
      <c r="E246" s="15">
        <f>+D246*'FACTORES DE CORRECCIÓN'!$B$6*'FACTORES DE CORRECCIÓN'!$D$4</f>
        <v>1729.0300500000001</v>
      </c>
      <c r="F246" s="15">
        <f>+D246*'FACTORES DE CORRECCIÓN'!$B$6*'FACTORES DE CORRECCIÓN'!$D$18</f>
        <v>452.03400000000005</v>
      </c>
      <c r="G246" s="15">
        <f>+D246*'FACTORES DE CORRECCIÓN'!$B$6*'FACTORES DE CORRECCIÓN'!$D$19</f>
        <v>904.0680000000001</v>
      </c>
      <c r="H246" s="14">
        <v>1</v>
      </c>
      <c r="I246" s="14" t="s">
        <v>1522</v>
      </c>
      <c r="J246" s="16">
        <f>+H246*'FACTORES DE CORRECCIÓN'!$B$14</f>
        <v>312.06</v>
      </c>
      <c r="K246" s="7"/>
      <c r="L246" s="7"/>
      <c r="M246" s="7"/>
      <c r="N246" s="7"/>
      <c r="O246" s="7"/>
    </row>
    <row r="247" spans="1:15" s="8" customFormat="1" ht="13.5" customHeight="1" x14ac:dyDescent="0.25">
      <c r="A247" s="17" t="s">
        <v>1681</v>
      </c>
      <c r="B247" s="18" t="s">
        <v>1680</v>
      </c>
      <c r="C247" s="36" t="s">
        <v>1679</v>
      </c>
      <c r="D247" s="14">
        <v>3</v>
      </c>
      <c r="E247" s="15">
        <f>+D247*'FACTORES DE CORRECCIÓN'!$B$6*'FACTORES DE CORRECCIÓN'!$D$4</f>
        <v>1152.6867</v>
      </c>
      <c r="F247" s="15">
        <f>+D247*'FACTORES DE CORRECCIÓN'!$B$6*'FACTORES DE CORRECCIÓN'!$D$18</f>
        <v>301.35599999999999</v>
      </c>
      <c r="G247" s="15">
        <f>+D247*'FACTORES DE CORRECCIÓN'!$B$6*'FACTORES DE CORRECCIÓN'!$D$19</f>
        <v>602.71199999999999</v>
      </c>
      <c r="H247" s="14">
        <v>2</v>
      </c>
      <c r="I247" s="14" t="s">
        <v>1522</v>
      </c>
      <c r="J247" s="16">
        <f>+H247*'FACTORES DE CORRECCIÓN'!$B$14</f>
        <v>624.12</v>
      </c>
      <c r="K247" s="7"/>
      <c r="L247" s="7"/>
      <c r="M247" s="7"/>
      <c r="N247" s="7"/>
      <c r="O247" s="7"/>
    </row>
    <row r="248" spans="1:15" s="8" customFormat="1" ht="13.5" customHeight="1" x14ac:dyDescent="0.25">
      <c r="A248" s="17" t="s">
        <v>1678</v>
      </c>
      <c r="B248" s="18" t="s">
        <v>1677</v>
      </c>
      <c r="C248" s="36" t="s">
        <v>1676</v>
      </c>
      <c r="D248" s="14">
        <v>1.5</v>
      </c>
      <c r="E248" s="15">
        <f>+D248*'FACTORES DE CORRECCIÓN'!$B$6*'FACTORES DE CORRECCIÓN'!$D$4</f>
        <v>576.34334999999999</v>
      </c>
      <c r="F248" s="15">
        <f>+D248*'FACTORES DE CORRECCIÓN'!$B$6*'FACTORES DE CORRECCIÓN'!$D$18</f>
        <v>150.678</v>
      </c>
      <c r="G248" s="15">
        <f>+D248*'FACTORES DE CORRECCIÓN'!$B$6*'FACTORES DE CORRECCIÓN'!$D$19</f>
        <v>301.35599999999999</v>
      </c>
      <c r="H248" s="14">
        <v>1</v>
      </c>
      <c r="I248" s="14" t="s">
        <v>1522</v>
      </c>
      <c r="J248" s="16">
        <f>+H248*'FACTORES DE CORRECCIÓN'!$B$14</f>
        <v>312.06</v>
      </c>
      <c r="K248" s="7"/>
      <c r="L248" s="7"/>
      <c r="M248" s="7"/>
      <c r="N248" s="7"/>
      <c r="O248" s="7"/>
    </row>
    <row r="249" spans="1:15" s="8" customFormat="1" ht="13.5" customHeight="1" x14ac:dyDescent="0.25">
      <c r="A249" s="17" t="s">
        <v>1675</v>
      </c>
      <c r="B249" s="18" t="s">
        <v>1674</v>
      </c>
      <c r="C249" s="36" t="s">
        <v>1673</v>
      </c>
      <c r="D249" s="14">
        <v>1.5</v>
      </c>
      <c r="E249" s="15">
        <f>+D249*'FACTORES DE CORRECCIÓN'!$B$6*'FACTORES DE CORRECCIÓN'!$D$4</f>
        <v>576.34334999999999</v>
      </c>
      <c r="F249" s="15">
        <f>+D249*'FACTORES DE CORRECCIÓN'!$B$6*'FACTORES DE CORRECCIÓN'!$D$18</f>
        <v>150.678</v>
      </c>
      <c r="G249" s="15">
        <f>+D249*'FACTORES DE CORRECCIÓN'!$B$6*'FACTORES DE CORRECCIÓN'!$D$19</f>
        <v>301.35599999999999</v>
      </c>
      <c r="H249" s="14">
        <v>1</v>
      </c>
      <c r="I249" s="14" t="s">
        <v>1522</v>
      </c>
      <c r="J249" s="16">
        <f>+H249*'FACTORES DE CORRECCIÓN'!$B$14</f>
        <v>312.06</v>
      </c>
      <c r="K249" s="7"/>
      <c r="L249" s="7"/>
      <c r="M249" s="7"/>
      <c r="N249" s="7"/>
      <c r="O249" s="7"/>
    </row>
    <row r="250" spans="1:15" s="8" customFormat="1" ht="13.5" customHeight="1" x14ac:dyDescent="0.25">
      <c r="A250" s="17" t="s">
        <v>1672</v>
      </c>
      <c r="B250" s="18" t="s">
        <v>1671</v>
      </c>
      <c r="C250" s="36" t="s">
        <v>1670</v>
      </c>
      <c r="D250" s="14">
        <v>1.5</v>
      </c>
      <c r="E250" s="15">
        <f>+D250*'FACTORES DE CORRECCIÓN'!$B$6*'FACTORES DE CORRECCIÓN'!$D$4</f>
        <v>576.34334999999999</v>
      </c>
      <c r="F250" s="15">
        <f>+D250*'FACTORES DE CORRECCIÓN'!$B$6*'FACTORES DE CORRECCIÓN'!$D$18</f>
        <v>150.678</v>
      </c>
      <c r="G250" s="15">
        <f>+D250*'FACTORES DE CORRECCIÓN'!$B$6*'FACTORES DE CORRECCIÓN'!$D$19</f>
        <v>301.35599999999999</v>
      </c>
      <c r="H250" s="14">
        <v>1</v>
      </c>
      <c r="I250" s="14" t="s">
        <v>1522</v>
      </c>
      <c r="J250" s="16">
        <f>+H250*'FACTORES DE CORRECCIÓN'!$B$14</f>
        <v>312.06</v>
      </c>
      <c r="K250" s="7"/>
      <c r="L250" s="7"/>
      <c r="M250" s="7"/>
      <c r="N250" s="7"/>
      <c r="O250" s="7"/>
    </row>
    <row r="251" spans="1:15" s="8" customFormat="1" ht="13.5" customHeight="1" x14ac:dyDescent="0.25">
      <c r="A251" s="17" t="s">
        <v>1669</v>
      </c>
      <c r="B251" s="18" t="s">
        <v>1668</v>
      </c>
      <c r="C251" s="36" t="s">
        <v>1667</v>
      </c>
      <c r="D251" s="14">
        <v>1.5</v>
      </c>
      <c r="E251" s="15">
        <f>+D251*'FACTORES DE CORRECCIÓN'!$B$6*'FACTORES DE CORRECCIÓN'!$D$4</f>
        <v>576.34334999999999</v>
      </c>
      <c r="F251" s="15">
        <f>+D251*'FACTORES DE CORRECCIÓN'!$B$6*'FACTORES DE CORRECCIÓN'!$D$18</f>
        <v>150.678</v>
      </c>
      <c r="G251" s="15">
        <f>+D251*'FACTORES DE CORRECCIÓN'!$B$6*'FACTORES DE CORRECCIÓN'!$D$19</f>
        <v>301.35599999999999</v>
      </c>
      <c r="H251" s="14">
        <v>3</v>
      </c>
      <c r="I251" s="14" t="s">
        <v>1522</v>
      </c>
      <c r="J251" s="16">
        <f>+H251*'FACTORES DE CORRECCIÓN'!$B$14</f>
        <v>936.18000000000006</v>
      </c>
      <c r="K251" s="7"/>
      <c r="L251" s="7"/>
      <c r="M251" s="7"/>
      <c r="N251" s="7"/>
      <c r="O251" s="7"/>
    </row>
    <row r="252" spans="1:15" s="8" customFormat="1" ht="13.5" customHeight="1" x14ac:dyDescent="0.25">
      <c r="A252" s="17" t="s">
        <v>1666</v>
      </c>
      <c r="B252" s="18" t="s">
        <v>1665</v>
      </c>
      <c r="C252" s="36" t="s">
        <v>1664</v>
      </c>
      <c r="D252" s="14">
        <v>6</v>
      </c>
      <c r="E252" s="15">
        <f>+D252*'FACTORES DE CORRECCIÓN'!$B$6*'FACTORES DE CORRECCIÓN'!$D$5</f>
        <v>2139.6275999999998</v>
      </c>
      <c r="F252" s="15">
        <f>+D252*'FACTORES DE CORRECCIÓN'!$B$6*'FACTORES DE CORRECCIÓN'!$D$18</f>
        <v>602.71199999999999</v>
      </c>
      <c r="G252" s="15">
        <f>+D252*'FACTORES DE CORRECCIÓN'!$B$6*'FACTORES DE CORRECCIÓN'!$D$19</f>
        <v>1205.424</v>
      </c>
      <c r="H252" s="14">
        <v>5</v>
      </c>
      <c r="I252" s="14" t="s">
        <v>1522</v>
      </c>
      <c r="J252" s="16">
        <f>+H252*'FACTORES DE CORRECCIÓN'!$B$14</f>
        <v>1560.3</v>
      </c>
      <c r="K252" s="7"/>
      <c r="L252" s="7"/>
      <c r="M252" s="7"/>
      <c r="N252" s="7"/>
      <c r="O252" s="7"/>
    </row>
    <row r="253" spans="1:15" s="8" customFormat="1" ht="13.5" customHeight="1" x14ac:dyDescent="0.25">
      <c r="A253" s="17" t="s">
        <v>1663</v>
      </c>
      <c r="B253" s="18" t="s">
        <v>1662</v>
      </c>
      <c r="C253" s="36" t="s">
        <v>1661</v>
      </c>
      <c r="D253" s="14">
        <v>6</v>
      </c>
      <c r="E253" s="15">
        <f>+D253*'FACTORES DE CORRECCIÓN'!$B$6*'FACTORES DE CORRECCIÓN'!$D$5</f>
        <v>2139.6275999999998</v>
      </c>
      <c r="F253" s="15">
        <f>+D253*'FACTORES DE CORRECCIÓN'!$B$6*'FACTORES DE CORRECCIÓN'!$D$18</f>
        <v>602.71199999999999</v>
      </c>
      <c r="G253" s="15">
        <f>+D253*'FACTORES DE CORRECCIÓN'!$B$6*'FACTORES DE CORRECCIÓN'!$D$19</f>
        <v>1205.424</v>
      </c>
      <c r="H253" s="14">
        <v>2.5</v>
      </c>
      <c r="I253" s="14" t="s">
        <v>1522</v>
      </c>
      <c r="J253" s="16">
        <f>+H253*'FACTORES DE CORRECCIÓN'!$B$14</f>
        <v>780.15</v>
      </c>
      <c r="K253" s="7"/>
      <c r="L253" s="7"/>
      <c r="M253" s="7"/>
      <c r="N253" s="7"/>
      <c r="O253" s="7"/>
    </row>
    <row r="254" spans="1:15" s="8" customFormat="1" ht="13.5" customHeight="1" x14ac:dyDescent="0.25">
      <c r="A254" s="17" t="s">
        <v>1660</v>
      </c>
      <c r="B254" s="18" t="s">
        <v>1659</v>
      </c>
      <c r="C254" s="36" t="s">
        <v>1658</v>
      </c>
      <c r="D254" s="14">
        <v>6</v>
      </c>
      <c r="E254" s="15">
        <f>+D254*'FACTORES DE CORRECCIÓN'!$B$6*'FACTORES DE CORRECCIÓN'!$D$5</f>
        <v>2139.6275999999998</v>
      </c>
      <c r="F254" s="15">
        <f>+D254*'FACTORES DE CORRECCIÓN'!$B$6*'FACTORES DE CORRECCIÓN'!$D$18</f>
        <v>602.71199999999999</v>
      </c>
      <c r="G254" s="15">
        <f>+D254*'FACTORES DE CORRECCIÓN'!$B$6*'FACTORES DE CORRECCIÓN'!$D$19</f>
        <v>1205.424</v>
      </c>
      <c r="H254" s="14">
        <v>2.5</v>
      </c>
      <c r="I254" s="14" t="s">
        <v>1522</v>
      </c>
      <c r="J254" s="16">
        <f>+H254*'FACTORES DE CORRECCIÓN'!$B$14</f>
        <v>780.15</v>
      </c>
      <c r="K254" s="7"/>
      <c r="L254" s="7"/>
      <c r="M254" s="7"/>
      <c r="N254" s="7"/>
      <c r="O254" s="7"/>
    </row>
    <row r="255" spans="1:15" s="8" customFormat="1" ht="13.5" customHeight="1" x14ac:dyDescent="0.25">
      <c r="A255" s="17" t="s">
        <v>1657</v>
      </c>
      <c r="B255" s="18" t="s">
        <v>1656</v>
      </c>
      <c r="C255" s="36" t="s">
        <v>1653</v>
      </c>
      <c r="D255" s="14">
        <v>3</v>
      </c>
      <c r="E255" s="15">
        <f>+D255*'FACTORES DE CORRECCIÓN'!$B$6*'FACTORES DE CORRECCIÓN'!$D$4</f>
        <v>1152.6867</v>
      </c>
      <c r="F255" s="15">
        <f>+D255*'FACTORES DE CORRECCIÓN'!$B$6*'FACTORES DE CORRECCIÓN'!$D$18</f>
        <v>301.35599999999999</v>
      </c>
      <c r="G255" s="15">
        <f>+D255*'FACTORES DE CORRECCIÓN'!$B$6*'FACTORES DE CORRECCIÓN'!$D$19</f>
        <v>602.71199999999999</v>
      </c>
      <c r="H255" s="14">
        <v>2</v>
      </c>
      <c r="I255" s="14" t="s">
        <v>1522</v>
      </c>
      <c r="J255" s="16">
        <f>+H255*'FACTORES DE CORRECCIÓN'!$B$14</f>
        <v>624.12</v>
      </c>
      <c r="K255" s="7"/>
      <c r="L255" s="7"/>
      <c r="M255" s="7"/>
      <c r="N255" s="7"/>
      <c r="O255" s="7"/>
    </row>
    <row r="256" spans="1:15" s="8" customFormat="1" ht="13.5" customHeight="1" x14ac:dyDescent="0.25">
      <c r="A256" s="17" t="s">
        <v>1655</v>
      </c>
      <c r="B256" s="18" t="s">
        <v>1654</v>
      </c>
      <c r="C256" s="36" t="s">
        <v>1653</v>
      </c>
      <c r="D256" s="14">
        <v>1.5</v>
      </c>
      <c r="E256" s="15">
        <f>+D256*'FACTORES DE CORRECCIÓN'!$B$6*'FACTORES DE CORRECCIÓN'!$D$4</f>
        <v>576.34334999999999</v>
      </c>
      <c r="F256" s="15">
        <f>+D256*'FACTORES DE CORRECCIÓN'!$B$6*'FACTORES DE CORRECCIÓN'!$D$18</f>
        <v>150.678</v>
      </c>
      <c r="G256" s="15">
        <f>+D256*'FACTORES DE CORRECCIÓN'!$B$6*'FACTORES DE CORRECCIÓN'!$D$19</f>
        <v>301.35599999999999</v>
      </c>
      <c r="H256" s="14">
        <v>2</v>
      </c>
      <c r="I256" s="14" t="s">
        <v>1522</v>
      </c>
      <c r="J256" s="16">
        <f>+H256*'FACTORES DE CORRECCIÓN'!$B$14</f>
        <v>624.12</v>
      </c>
      <c r="K256" s="7"/>
      <c r="L256" s="7"/>
      <c r="M256" s="7"/>
      <c r="N256" s="7"/>
      <c r="O256" s="7"/>
    </row>
    <row r="257" spans="1:15" s="8" customFormat="1" ht="13.5" customHeight="1" x14ac:dyDescent="0.25">
      <c r="A257" s="17" t="s">
        <v>1652</v>
      </c>
      <c r="B257" s="18" t="s">
        <v>1651</v>
      </c>
      <c r="C257" s="36" t="s">
        <v>1650</v>
      </c>
      <c r="D257" s="14">
        <v>3</v>
      </c>
      <c r="E257" s="15">
        <f>+D257*'FACTORES DE CORRECCIÓN'!$B$6*'FACTORES DE CORRECCIÓN'!$D$4</f>
        <v>1152.6867</v>
      </c>
      <c r="F257" s="15">
        <f>+D257*'FACTORES DE CORRECCIÓN'!$B$6*'FACTORES DE CORRECCIÓN'!$D$18</f>
        <v>301.35599999999999</v>
      </c>
      <c r="G257" s="15">
        <f>+D257*'FACTORES DE CORRECCIÓN'!$B$6*'FACTORES DE CORRECCIÓN'!$D$19</f>
        <v>602.71199999999999</v>
      </c>
      <c r="H257" s="14">
        <v>1</v>
      </c>
      <c r="I257" s="14" t="s">
        <v>1522</v>
      </c>
      <c r="J257" s="16">
        <f>+H257*'FACTORES DE CORRECCIÓN'!$B$14</f>
        <v>312.06</v>
      </c>
      <c r="K257" s="7"/>
      <c r="L257" s="7"/>
      <c r="M257" s="7"/>
      <c r="N257" s="7"/>
      <c r="O257" s="7"/>
    </row>
    <row r="258" spans="1:15" s="8" customFormat="1" ht="13.5" customHeight="1" x14ac:dyDescent="0.25">
      <c r="A258" s="17" t="s">
        <v>1649</v>
      </c>
      <c r="B258" s="18" t="s">
        <v>1648</v>
      </c>
      <c r="C258" s="36" t="s">
        <v>1647</v>
      </c>
      <c r="D258" s="14">
        <v>3</v>
      </c>
      <c r="E258" s="15">
        <f>+D258*'FACTORES DE CORRECCIÓN'!$B$6*'FACTORES DE CORRECCIÓN'!$D$4</f>
        <v>1152.6867</v>
      </c>
      <c r="F258" s="15">
        <f>+D258*'FACTORES DE CORRECCIÓN'!$B$6*'FACTORES DE CORRECCIÓN'!$D$18</f>
        <v>301.35599999999999</v>
      </c>
      <c r="G258" s="15">
        <f>+D258*'FACTORES DE CORRECCIÓN'!$B$6*'FACTORES DE CORRECCIÓN'!$D$19</f>
        <v>602.71199999999999</v>
      </c>
      <c r="H258" s="14">
        <v>2.5</v>
      </c>
      <c r="I258" s="14" t="s">
        <v>1522</v>
      </c>
      <c r="J258" s="16">
        <f>+H258*'FACTORES DE CORRECCIÓN'!$B$14</f>
        <v>780.15</v>
      </c>
      <c r="K258" s="7"/>
      <c r="L258" s="7"/>
      <c r="M258" s="7"/>
      <c r="N258" s="7"/>
      <c r="O258" s="7"/>
    </row>
    <row r="259" spans="1:15" s="8" customFormat="1" ht="13.5" customHeight="1" x14ac:dyDescent="0.25">
      <c r="A259" s="17" t="s">
        <v>1646</v>
      </c>
      <c r="B259" s="18" t="s">
        <v>1645</v>
      </c>
      <c r="C259" s="36" t="s">
        <v>1644</v>
      </c>
      <c r="D259" s="14">
        <v>1.5</v>
      </c>
      <c r="E259" s="15">
        <f>+D259*'FACTORES DE CORRECCIÓN'!$B$6*'FACTORES DE CORRECCIÓN'!$D$4</f>
        <v>576.34334999999999</v>
      </c>
      <c r="F259" s="15">
        <f>+D259*'FACTORES DE CORRECCIÓN'!$B$6*'FACTORES DE CORRECCIÓN'!$D$18</f>
        <v>150.678</v>
      </c>
      <c r="G259" s="15">
        <f>+D259*'FACTORES DE CORRECCIÓN'!$B$6*'FACTORES DE CORRECCIÓN'!$D$19</f>
        <v>301.35599999999999</v>
      </c>
      <c r="H259" s="14">
        <v>1.5</v>
      </c>
      <c r="I259" s="14" t="s">
        <v>1522</v>
      </c>
      <c r="J259" s="16">
        <f>+H259*'FACTORES DE CORRECCIÓN'!$B$14</f>
        <v>468.09000000000003</v>
      </c>
      <c r="K259" s="7"/>
      <c r="L259" s="7"/>
      <c r="M259" s="7"/>
      <c r="N259" s="7"/>
      <c r="O259" s="7"/>
    </row>
    <row r="260" spans="1:15" s="8" customFormat="1" ht="13.5" customHeight="1" x14ac:dyDescent="0.25">
      <c r="A260" s="17" t="s">
        <v>1643</v>
      </c>
      <c r="B260" s="18" t="s">
        <v>1642</v>
      </c>
      <c r="C260" s="36" t="s">
        <v>1641</v>
      </c>
      <c r="D260" s="14">
        <v>1.5</v>
      </c>
      <c r="E260" s="15">
        <f>+D260*'FACTORES DE CORRECCIÓN'!$B$6*'FACTORES DE CORRECCIÓN'!$D$4</f>
        <v>576.34334999999999</v>
      </c>
      <c r="F260" s="15">
        <f>+D260*'FACTORES DE CORRECCIÓN'!$B$6*'FACTORES DE CORRECCIÓN'!$D$18</f>
        <v>150.678</v>
      </c>
      <c r="G260" s="15">
        <f>+D260*'FACTORES DE CORRECCIÓN'!$B$6*'FACTORES DE CORRECCIÓN'!$D$19</f>
        <v>301.35599999999999</v>
      </c>
      <c r="H260" s="14">
        <v>2</v>
      </c>
      <c r="I260" s="14" t="s">
        <v>1522</v>
      </c>
      <c r="J260" s="16">
        <f>+H260*'FACTORES DE CORRECCIÓN'!$B$14</f>
        <v>624.12</v>
      </c>
      <c r="K260" s="7"/>
      <c r="L260" s="7"/>
      <c r="M260" s="7"/>
      <c r="N260" s="7"/>
      <c r="O260" s="7"/>
    </row>
    <row r="261" spans="1:15" s="8" customFormat="1" ht="13.5" customHeight="1" x14ac:dyDescent="0.25">
      <c r="A261" s="17" t="s">
        <v>1640</v>
      </c>
      <c r="B261" s="18" t="s">
        <v>1639</v>
      </c>
      <c r="C261" s="36" t="s">
        <v>1638</v>
      </c>
      <c r="D261" s="14">
        <v>1.5</v>
      </c>
      <c r="E261" s="15">
        <f>+D261*'FACTORES DE CORRECCIÓN'!$B$6*'FACTORES DE CORRECCIÓN'!$D$4</f>
        <v>576.34334999999999</v>
      </c>
      <c r="F261" s="15">
        <f>+D261*'FACTORES DE CORRECCIÓN'!$B$6*'FACTORES DE CORRECCIÓN'!$D$18</f>
        <v>150.678</v>
      </c>
      <c r="G261" s="15">
        <f>+D261*'FACTORES DE CORRECCIÓN'!$B$6*'FACTORES DE CORRECCIÓN'!$D$19</f>
        <v>301.35599999999999</v>
      </c>
      <c r="H261" s="14">
        <v>2</v>
      </c>
      <c r="I261" s="14" t="s">
        <v>1522</v>
      </c>
      <c r="J261" s="16">
        <f>+H261*'FACTORES DE CORRECCIÓN'!$B$14</f>
        <v>624.12</v>
      </c>
      <c r="K261" s="7"/>
      <c r="L261" s="7"/>
      <c r="M261" s="7"/>
      <c r="N261" s="7"/>
      <c r="O261" s="7"/>
    </row>
    <row r="262" spans="1:15" s="8" customFormat="1" ht="13.5" customHeight="1" x14ac:dyDescent="0.25">
      <c r="A262" s="17" t="s">
        <v>1637</v>
      </c>
      <c r="B262" s="18" t="s">
        <v>1636</v>
      </c>
      <c r="C262" s="36" t="s">
        <v>1635</v>
      </c>
      <c r="D262" s="14">
        <v>1.5</v>
      </c>
      <c r="E262" s="15">
        <f>+D262*'FACTORES DE CORRECCIÓN'!$B$6*'FACTORES DE CORRECCIÓN'!$D$4</f>
        <v>576.34334999999999</v>
      </c>
      <c r="F262" s="15">
        <f>+D262*'FACTORES DE CORRECCIÓN'!$B$6*'FACTORES DE CORRECCIÓN'!$D$18</f>
        <v>150.678</v>
      </c>
      <c r="G262" s="15">
        <f>+D262*'FACTORES DE CORRECCIÓN'!$B$6*'FACTORES DE CORRECCIÓN'!$D$19</f>
        <v>301.35599999999999</v>
      </c>
      <c r="H262" s="14">
        <v>1.5</v>
      </c>
      <c r="I262" s="14" t="s">
        <v>1522</v>
      </c>
      <c r="J262" s="16">
        <f>+H262*'FACTORES DE CORRECCIÓN'!$B$14</f>
        <v>468.09000000000003</v>
      </c>
      <c r="K262" s="7"/>
      <c r="L262" s="7"/>
      <c r="M262" s="7"/>
      <c r="N262" s="7"/>
      <c r="O262" s="7"/>
    </row>
    <row r="263" spans="1:15" s="8" customFormat="1" ht="13.5" customHeight="1" x14ac:dyDescent="0.25">
      <c r="A263" s="17" t="s">
        <v>1634</v>
      </c>
      <c r="B263" s="18" t="s">
        <v>1633</v>
      </c>
      <c r="C263" s="36" t="s">
        <v>1632</v>
      </c>
      <c r="D263" s="14">
        <v>1.5</v>
      </c>
      <c r="E263" s="15">
        <f>+D263*'FACTORES DE CORRECCIÓN'!$B$6*'FACTORES DE CORRECCIÓN'!$D$4</f>
        <v>576.34334999999999</v>
      </c>
      <c r="F263" s="15">
        <f>+D263*'FACTORES DE CORRECCIÓN'!$B$6*'FACTORES DE CORRECCIÓN'!$D$18</f>
        <v>150.678</v>
      </c>
      <c r="G263" s="15">
        <f>+D263*'FACTORES DE CORRECCIÓN'!$B$6*'FACTORES DE CORRECCIÓN'!$D$19</f>
        <v>301.35599999999999</v>
      </c>
      <c r="H263" s="14">
        <v>2</v>
      </c>
      <c r="I263" s="14" t="s">
        <v>1522</v>
      </c>
      <c r="J263" s="16">
        <f>+H263*'FACTORES DE CORRECCIÓN'!$B$14</f>
        <v>624.12</v>
      </c>
      <c r="K263" s="7"/>
      <c r="L263" s="7"/>
      <c r="M263" s="7"/>
      <c r="N263" s="7"/>
      <c r="O263" s="7"/>
    </row>
    <row r="264" spans="1:15" s="8" customFormat="1" ht="13.5" customHeight="1" x14ac:dyDescent="0.25">
      <c r="A264" s="17" t="s">
        <v>1631</v>
      </c>
      <c r="B264" s="18" t="s">
        <v>1630</v>
      </c>
      <c r="C264" s="36" t="s">
        <v>1629</v>
      </c>
      <c r="D264" s="14">
        <v>1.5</v>
      </c>
      <c r="E264" s="15">
        <f>+D264*'FACTORES DE CORRECCIÓN'!$B$6*'FACTORES DE CORRECCIÓN'!$D$4</f>
        <v>576.34334999999999</v>
      </c>
      <c r="F264" s="15">
        <f>+D264*'FACTORES DE CORRECCIÓN'!$B$6*'FACTORES DE CORRECCIÓN'!$D$18</f>
        <v>150.678</v>
      </c>
      <c r="G264" s="15">
        <f>+D264*'FACTORES DE CORRECCIÓN'!$B$6*'FACTORES DE CORRECCIÓN'!$D$19</f>
        <v>301.35599999999999</v>
      </c>
      <c r="H264" s="14">
        <v>1.5</v>
      </c>
      <c r="I264" s="14" t="s">
        <v>1522</v>
      </c>
      <c r="J264" s="16">
        <f>+H264*'FACTORES DE CORRECCIÓN'!$B$14</f>
        <v>468.09000000000003</v>
      </c>
      <c r="K264" s="7"/>
      <c r="L264" s="7"/>
      <c r="M264" s="7"/>
      <c r="N264" s="7"/>
      <c r="O264" s="7"/>
    </row>
    <row r="265" spans="1:15" s="8" customFormat="1" ht="13.5" customHeight="1" x14ac:dyDescent="0.25">
      <c r="A265" s="17" t="s">
        <v>1628</v>
      </c>
      <c r="B265" s="18" t="s">
        <v>1627</v>
      </c>
      <c r="C265" s="36" t="s">
        <v>1626</v>
      </c>
      <c r="D265" s="14">
        <v>1.5</v>
      </c>
      <c r="E265" s="15">
        <f>+D265*'FACTORES DE CORRECCIÓN'!$B$6*'FACTORES DE CORRECCIÓN'!$D$4</f>
        <v>576.34334999999999</v>
      </c>
      <c r="F265" s="15">
        <f>+D265*'FACTORES DE CORRECCIÓN'!$B$6*'FACTORES DE CORRECCIÓN'!$D$18</f>
        <v>150.678</v>
      </c>
      <c r="G265" s="15">
        <f>+D265*'FACTORES DE CORRECCIÓN'!$B$6*'FACTORES DE CORRECCIÓN'!$D$19</f>
        <v>301.35599999999999</v>
      </c>
      <c r="H265" s="14">
        <v>1</v>
      </c>
      <c r="I265" s="14" t="s">
        <v>1522</v>
      </c>
      <c r="J265" s="16">
        <f>+H265*'FACTORES DE CORRECCIÓN'!$B$14</f>
        <v>312.06</v>
      </c>
      <c r="K265" s="7"/>
      <c r="L265" s="7"/>
      <c r="M265" s="7"/>
      <c r="N265" s="7"/>
      <c r="O265" s="7"/>
    </row>
    <row r="266" spans="1:15" s="8" customFormat="1" ht="13.5" customHeight="1" x14ac:dyDescent="0.25">
      <c r="A266" s="17" t="s">
        <v>1625</v>
      </c>
      <c r="B266" s="18" t="s">
        <v>1624</v>
      </c>
      <c r="C266" s="36" t="s">
        <v>1623</v>
      </c>
      <c r="D266" s="14">
        <v>1.5</v>
      </c>
      <c r="E266" s="15">
        <f>+D266*'FACTORES DE CORRECCIÓN'!$B$6*'FACTORES DE CORRECCIÓN'!$D$4</f>
        <v>576.34334999999999</v>
      </c>
      <c r="F266" s="15">
        <f>+D266*'FACTORES DE CORRECCIÓN'!$B$6*'FACTORES DE CORRECCIÓN'!$D$18</f>
        <v>150.678</v>
      </c>
      <c r="G266" s="15">
        <f>+D266*'FACTORES DE CORRECCIÓN'!$B$6*'FACTORES DE CORRECCIÓN'!$D$19</f>
        <v>301.35599999999999</v>
      </c>
      <c r="H266" s="14">
        <v>1</v>
      </c>
      <c r="I266" s="14" t="s">
        <v>1522</v>
      </c>
      <c r="J266" s="16">
        <f>+H266*'FACTORES DE CORRECCIÓN'!$B$14</f>
        <v>312.06</v>
      </c>
      <c r="K266" s="7"/>
      <c r="L266" s="7"/>
      <c r="M266" s="7"/>
      <c r="N266" s="7"/>
      <c r="O266" s="7"/>
    </row>
    <row r="267" spans="1:15" s="8" customFormat="1" ht="13.5" customHeight="1" x14ac:dyDescent="0.25">
      <c r="A267" s="17" t="s">
        <v>1622</v>
      </c>
      <c r="B267" s="18" t="s">
        <v>1621</v>
      </c>
      <c r="C267" s="36" t="s">
        <v>1620</v>
      </c>
      <c r="D267" s="14">
        <v>3</v>
      </c>
      <c r="E267" s="15">
        <f>+D267*'FACTORES DE CORRECCIÓN'!$B$6*'FACTORES DE CORRECCIÓN'!$D$4</f>
        <v>1152.6867</v>
      </c>
      <c r="F267" s="15">
        <f>+D267*'FACTORES DE CORRECCIÓN'!$B$6*'FACTORES DE CORRECCIÓN'!$D$18</f>
        <v>301.35599999999999</v>
      </c>
      <c r="G267" s="15">
        <f>+D267*'FACTORES DE CORRECCIÓN'!$B$6*'FACTORES DE CORRECCIÓN'!$D$19</f>
        <v>602.71199999999999</v>
      </c>
      <c r="H267" s="14">
        <v>1</v>
      </c>
      <c r="I267" s="14" t="s">
        <v>1522</v>
      </c>
      <c r="J267" s="16">
        <f>+H267*'FACTORES DE CORRECCIÓN'!$B$14</f>
        <v>312.06</v>
      </c>
      <c r="K267" s="7"/>
      <c r="L267" s="7"/>
      <c r="M267" s="7"/>
      <c r="N267" s="7"/>
      <c r="O267" s="7"/>
    </row>
    <row r="268" spans="1:15" s="8" customFormat="1" ht="13.5" customHeight="1" x14ac:dyDescent="0.25">
      <c r="A268" s="17" t="s">
        <v>1619</v>
      </c>
      <c r="B268" s="18" t="s">
        <v>1618</v>
      </c>
      <c r="C268" s="36" t="s">
        <v>1617</v>
      </c>
      <c r="D268" s="14">
        <v>4.5</v>
      </c>
      <c r="E268" s="15">
        <f>+D268*'FACTORES DE CORRECCIÓN'!$B$6*'FACTORES DE CORRECCIÓN'!$D$4</f>
        <v>1729.0300500000001</v>
      </c>
      <c r="F268" s="15">
        <f>+D268*'FACTORES DE CORRECCIÓN'!$B$6*'FACTORES DE CORRECCIÓN'!$D$18</f>
        <v>452.03400000000005</v>
      </c>
      <c r="G268" s="15">
        <f>+D268*'FACTORES DE CORRECCIÓN'!$B$6*'FACTORES DE CORRECCIÓN'!$D$19</f>
        <v>904.0680000000001</v>
      </c>
      <c r="H268" s="14">
        <v>2</v>
      </c>
      <c r="I268" s="14" t="s">
        <v>1522</v>
      </c>
      <c r="J268" s="16">
        <f>+H268*'FACTORES DE CORRECCIÓN'!$B$14</f>
        <v>624.12</v>
      </c>
      <c r="K268" s="7"/>
      <c r="L268" s="7"/>
      <c r="M268" s="7"/>
      <c r="N268" s="7"/>
      <c r="O268" s="7"/>
    </row>
    <row r="269" spans="1:15" s="8" customFormat="1" ht="13.5" customHeight="1" x14ac:dyDescent="0.25">
      <c r="A269" s="17" t="s">
        <v>1616</v>
      </c>
      <c r="B269" s="18" t="s">
        <v>1615</v>
      </c>
      <c r="C269" s="36" t="s">
        <v>1614</v>
      </c>
      <c r="D269" s="14">
        <v>6</v>
      </c>
      <c r="E269" s="15">
        <f>+D269*'FACTORES DE CORRECCIÓN'!$B$6*'FACTORES DE CORRECCIÓN'!$D$5</f>
        <v>2139.6275999999998</v>
      </c>
      <c r="F269" s="15">
        <f>+D269*'FACTORES DE CORRECCIÓN'!$B$6*'FACTORES DE CORRECCIÓN'!$D$18</f>
        <v>602.71199999999999</v>
      </c>
      <c r="G269" s="15">
        <f>+D269*'FACTORES DE CORRECCIÓN'!$B$6*'FACTORES DE CORRECCIÓN'!$D$19</f>
        <v>1205.424</v>
      </c>
      <c r="H269" s="14">
        <v>3</v>
      </c>
      <c r="I269" s="14" t="s">
        <v>1522</v>
      </c>
      <c r="J269" s="16">
        <f>+H269*'FACTORES DE CORRECCIÓN'!$B$14</f>
        <v>936.18000000000006</v>
      </c>
      <c r="K269" s="7"/>
      <c r="L269" s="7"/>
      <c r="M269" s="7"/>
      <c r="N269" s="7"/>
      <c r="O269" s="7"/>
    </row>
    <row r="270" spans="1:15" s="8" customFormat="1" ht="13.5" customHeight="1" x14ac:dyDescent="0.25">
      <c r="A270" s="17" t="s">
        <v>1613</v>
      </c>
      <c r="B270" s="18" t="s">
        <v>1612</v>
      </c>
      <c r="C270" s="36" t="s">
        <v>1609</v>
      </c>
      <c r="D270" s="14">
        <v>6</v>
      </c>
      <c r="E270" s="15">
        <f>+D270*'FACTORES DE CORRECCIÓN'!$B$6*'FACTORES DE CORRECCIÓN'!$D$5</f>
        <v>2139.6275999999998</v>
      </c>
      <c r="F270" s="15">
        <f>+D270*'FACTORES DE CORRECCIÓN'!$B$6*'FACTORES DE CORRECCIÓN'!$D$18</f>
        <v>602.71199999999999</v>
      </c>
      <c r="G270" s="15">
        <f>+D270*'FACTORES DE CORRECCIÓN'!$B$6*'FACTORES DE CORRECCIÓN'!$D$19</f>
        <v>1205.424</v>
      </c>
      <c r="H270" s="14">
        <v>2</v>
      </c>
      <c r="I270" s="14" t="s">
        <v>1522</v>
      </c>
      <c r="J270" s="16">
        <f>+H270*'FACTORES DE CORRECCIÓN'!$B$14</f>
        <v>624.12</v>
      </c>
      <c r="K270" s="7"/>
      <c r="L270" s="7"/>
      <c r="M270" s="7"/>
      <c r="N270" s="7"/>
      <c r="O270" s="7"/>
    </row>
    <row r="271" spans="1:15" s="8" customFormat="1" ht="13.5" customHeight="1" x14ac:dyDescent="0.25">
      <c r="A271" s="17" t="s">
        <v>1611</v>
      </c>
      <c r="B271" s="18" t="s">
        <v>1610</v>
      </c>
      <c r="C271" s="36" t="s">
        <v>1609</v>
      </c>
      <c r="D271" s="14">
        <v>1.5</v>
      </c>
      <c r="E271" s="15">
        <f>+D271*'FACTORES DE CORRECCIÓN'!$B$6*'FACTORES DE CORRECCIÓN'!$D$4</f>
        <v>576.34334999999999</v>
      </c>
      <c r="F271" s="15">
        <f>+D271*'FACTORES DE CORRECCIÓN'!$B$6*'FACTORES DE CORRECCIÓN'!$D$18</f>
        <v>150.678</v>
      </c>
      <c r="G271" s="15">
        <f>+D271*'FACTORES DE CORRECCIÓN'!$B$6*'FACTORES DE CORRECCIÓN'!$D$19</f>
        <v>301.35599999999999</v>
      </c>
      <c r="H271" s="14">
        <v>1.5</v>
      </c>
      <c r="I271" s="14" t="s">
        <v>1522</v>
      </c>
      <c r="J271" s="16">
        <f>+H271*'FACTORES DE CORRECCIÓN'!$B$14</f>
        <v>468.09000000000003</v>
      </c>
      <c r="K271" s="7"/>
      <c r="L271" s="7"/>
      <c r="M271" s="7"/>
      <c r="N271" s="7"/>
      <c r="O271" s="7"/>
    </row>
    <row r="272" spans="1:15" s="8" customFormat="1" ht="13.5" customHeight="1" x14ac:dyDescent="0.25">
      <c r="A272" s="17" t="s">
        <v>1608</v>
      </c>
      <c r="B272" s="18" t="s">
        <v>1607</v>
      </c>
      <c r="C272" s="36" t="s">
        <v>1606</v>
      </c>
      <c r="D272" s="14">
        <v>10.5</v>
      </c>
      <c r="E272" s="15">
        <f>+D272*'FACTORES DE CORRECCIÓN'!$B$6*'FACTORES DE CORRECCIÓN'!$D$6</f>
        <v>3454.29315</v>
      </c>
      <c r="F272" s="15">
        <f>+D272*'FACTORES DE CORRECCIÓN'!$B$6*'FACTORES DE CORRECCIÓN'!$D$18</f>
        <v>1054.7459999999999</v>
      </c>
      <c r="G272" s="15">
        <f>+D272*'FACTORES DE CORRECCIÓN'!$B$6*'FACTORES DE CORRECCIÓN'!$D$19</f>
        <v>2109.4919999999997</v>
      </c>
      <c r="H272" s="14">
        <v>4</v>
      </c>
      <c r="I272" s="14" t="s">
        <v>1522</v>
      </c>
      <c r="J272" s="16">
        <f>+H272*'FACTORES DE CORRECCIÓN'!$B$14</f>
        <v>1248.24</v>
      </c>
      <c r="K272" s="7"/>
      <c r="L272" s="7"/>
      <c r="M272" s="7"/>
      <c r="N272" s="7"/>
      <c r="O272" s="7"/>
    </row>
    <row r="273" spans="1:15" s="8" customFormat="1" ht="13.5" customHeight="1" x14ac:dyDescent="0.25">
      <c r="A273" s="17" t="s">
        <v>1605</v>
      </c>
      <c r="B273" s="18" t="s">
        <v>1604</v>
      </c>
      <c r="C273" s="36" t="s">
        <v>1603</v>
      </c>
      <c r="D273" s="14">
        <v>30</v>
      </c>
      <c r="E273" s="15">
        <f>+D273*'FACTORES DE CORRECCIÓN'!$B$6*'FACTORES DE CORRECCIÓN'!$D$8</f>
        <v>8588.6459999999988</v>
      </c>
      <c r="F273" s="15">
        <f>+D273*'FACTORES DE CORRECCIÓN'!$B$6*'FACTORES DE CORRECCIÓN'!$D$18</f>
        <v>3013.56</v>
      </c>
      <c r="G273" s="15">
        <f>+D273*'FACTORES DE CORRECCIÓN'!$B$6*'FACTORES DE CORRECCIÓN'!$D$19</f>
        <v>6027.12</v>
      </c>
      <c r="H273" s="14">
        <v>7</v>
      </c>
      <c r="I273" s="14" t="s">
        <v>1522</v>
      </c>
      <c r="J273" s="16">
        <f>+H273*'FACTORES DE CORRECCIÓN'!$B$14</f>
        <v>2184.42</v>
      </c>
      <c r="K273" s="7"/>
      <c r="L273" s="7"/>
      <c r="M273" s="7"/>
      <c r="N273" s="7"/>
      <c r="O273" s="7"/>
    </row>
    <row r="274" spans="1:15" s="8" customFormat="1" ht="13.5" customHeight="1" x14ac:dyDescent="0.25">
      <c r="A274" s="17" t="s">
        <v>1602</v>
      </c>
      <c r="B274" s="18" t="s">
        <v>1601</v>
      </c>
      <c r="C274" s="36" t="s">
        <v>1600</v>
      </c>
      <c r="D274" s="14">
        <v>6</v>
      </c>
      <c r="E274" s="15">
        <f>+D274*'FACTORES DE CORRECCIÓN'!$B$6*'FACTORES DE CORRECCIÓN'!$D$5</f>
        <v>2139.6275999999998</v>
      </c>
      <c r="F274" s="15">
        <f>+D274*'FACTORES DE CORRECCIÓN'!$B$6*'FACTORES DE CORRECCIÓN'!$D$18</f>
        <v>602.71199999999999</v>
      </c>
      <c r="G274" s="15">
        <f>+D274*'FACTORES DE CORRECCIÓN'!$B$6*'FACTORES DE CORRECCIÓN'!$D$19</f>
        <v>1205.424</v>
      </c>
      <c r="H274" s="14">
        <v>4</v>
      </c>
      <c r="I274" s="14" t="s">
        <v>1522</v>
      </c>
      <c r="J274" s="16">
        <f>+H274*'FACTORES DE CORRECCIÓN'!$B$14</f>
        <v>1248.24</v>
      </c>
      <c r="K274" s="7"/>
      <c r="L274" s="7"/>
      <c r="M274" s="7"/>
      <c r="N274" s="7"/>
      <c r="O274" s="7"/>
    </row>
    <row r="275" spans="1:15" s="8" customFormat="1" ht="13.5" customHeight="1" x14ac:dyDescent="0.25">
      <c r="A275" s="17" t="s">
        <v>1599</v>
      </c>
      <c r="B275" s="18" t="s">
        <v>1598</v>
      </c>
      <c r="C275" s="36" t="s">
        <v>1597</v>
      </c>
      <c r="D275" s="14">
        <v>3</v>
      </c>
      <c r="E275" s="15">
        <f>+D275*'FACTORES DE CORRECCIÓN'!$B$6*'FACTORES DE CORRECCIÓN'!$D$4</f>
        <v>1152.6867</v>
      </c>
      <c r="F275" s="15">
        <f>+D275*'FACTORES DE CORRECCIÓN'!$B$6*'FACTORES DE CORRECCIÓN'!$D$18</f>
        <v>301.35599999999999</v>
      </c>
      <c r="G275" s="15">
        <f>+D275*'FACTORES DE CORRECCIÓN'!$B$6*'FACTORES DE CORRECCIÓN'!$D$19</f>
        <v>602.71199999999999</v>
      </c>
      <c r="H275" s="14">
        <v>2</v>
      </c>
      <c r="I275" s="14" t="s">
        <v>1522</v>
      </c>
      <c r="J275" s="16">
        <f>+H275*'FACTORES DE CORRECCIÓN'!$B$14</f>
        <v>624.12</v>
      </c>
      <c r="K275" s="7"/>
      <c r="L275" s="7"/>
      <c r="M275" s="7"/>
      <c r="N275" s="7"/>
      <c r="O275" s="7"/>
    </row>
    <row r="276" spans="1:15" s="8" customFormat="1" ht="13.5" customHeight="1" x14ac:dyDescent="0.25">
      <c r="A276" s="17" t="s">
        <v>1596</v>
      </c>
      <c r="B276" s="18" t="s">
        <v>1595</v>
      </c>
      <c r="C276" s="36" t="s">
        <v>1594</v>
      </c>
      <c r="D276" s="14">
        <v>3</v>
      </c>
      <c r="E276" s="15">
        <f>+D276*'FACTORES DE CORRECCIÓN'!$B$6*'FACTORES DE CORRECCIÓN'!$D$4</f>
        <v>1152.6867</v>
      </c>
      <c r="F276" s="15">
        <f>+D276*'FACTORES DE CORRECCIÓN'!$B$6*'FACTORES DE CORRECCIÓN'!$D$18</f>
        <v>301.35599999999999</v>
      </c>
      <c r="G276" s="15">
        <f>+D276*'FACTORES DE CORRECCIÓN'!$B$6*'FACTORES DE CORRECCIÓN'!$D$19</f>
        <v>602.71199999999999</v>
      </c>
      <c r="H276" s="14">
        <v>2</v>
      </c>
      <c r="I276" s="14" t="s">
        <v>1522</v>
      </c>
      <c r="J276" s="16">
        <f>+H276*'FACTORES DE CORRECCIÓN'!$B$14</f>
        <v>624.12</v>
      </c>
      <c r="K276" s="7"/>
      <c r="L276" s="7"/>
      <c r="M276" s="7"/>
      <c r="N276" s="7"/>
      <c r="O276" s="7"/>
    </row>
    <row r="277" spans="1:15" s="8" customFormat="1" ht="13.5" customHeight="1" x14ac:dyDescent="0.25">
      <c r="A277" s="17" t="s">
        <v>1593</v>
      </c>
      <c r="B277" s="18" t="s">
        <v>1592</v>
      </c>
      <c r="C277" s="36" t="s">
        <v>1591</v>
      </c>
      <c r="D277" s="14">
        <v>6</v>
      </c>
      <c r="E277" s="15">
        <f>+D277*'FACTORES DE CORRECCIÓN'!$B$6*'FACTORES DE CORRECCIÓN'!$D$5</f>
        <v>2139.6275999999998</v>
      </c>
      <c r="F277" s="15">
        <f>+D277*'FACTORES DE CORRECCIÓN'!$B$6*'FACTORES DE CORRECCIÓN'!$D$18</f>
        <v>602.71199999999999</v>
      </c>
      <c r="G277" s="15">
        <f>+D277*'FACTORES DE CORRECCIÓN'!$B$6*'FACTORES DE CORRECCIÓN'!$D$19</f>
        <v>1205.424</v>
      </c>
      <c r="H277" s="14">
        <v>4</v>
      </c>
      <c r="I277" s="14" t="s">
        <v>1522</v>
      </c>
      <c r="J277" s="16">
        <f>+H277*'FACTORES DE CORRECCIÓN'!$B$14</f>
        <v>1248.24</v>
      </c>
      <c r="K277" s="7"/>
      <c r="L277" s="7"/>
      <c r="M277" s="7"/>
      <c r="N277" s="7"/>
      <c r="O277" s="7"/>
    </row>
    <row r="278" spans="1:15" s="8" customFormat="1" ht="13.5" customHeight="1" x14ac:dyDescent="0.25">
      <c r="A278" s="17" t="s">
        <v>1590</v>
      </c>
      <c r="B278" s="18" t="s">
        <v>1589</v>
      </c>
      <c r="C278" s="36" t="s">
        <v>1588</v>
      </c>
      <c r="D278" s="14">
        <v>15</v>
      </c>
      <c r="E278" s="15">
        <f>+D278*'FACTORES DE CORRECCIÓN'!$B$6*'FACTORES DE CORRECCIÓN'!$D$6</f>
        <v>4934.7044999999998</v>
      </c>
      <c r="F278" s="15">
        <f>+D278*'FACTORES DE CORRECCIÓN'!$B$6*'FACTORES DE CORRECCIÓN'!$D$18</f>
        <v>1506.78</v>
      </c>
      <c r="G278" s="15">
        <f>+D278*'FACTORES DE CORRECCIÓN'!$B$6*'FACTORES DE CORRECCIÓN'!$D$19</f>
        <v>3013.56</v>
      </c>
      <c r="H278" s="14">
        <v>10</v>
      </c>
      <c r="I278" s="14" t="s">
        <v>1522</v>
      </c>
      <c r="J278" s="16">
        <f>+H278*'FACTORES DE CORRECCIÓN'!$B$14</f>
        <v>3120.6</v>
      </c>
      <c r="K278" s="7"/>
      <c r="L278" s="7"/>
      <c r="M278" s="7"/>
      <c r="N278" s="7"/>
      <c r="O278" s="7"/>
    </row>
    <row r="279" spans="1:15" s="8" customFormat="1" ht="13.5" customHeight="1" x14ac:dyDescent="0.25">
      <c r="A279" s="17" t="s">
        <v>1587</v>
      </c>
      <c r="B279" s="18" t="s">
        <v>1586</v>
      </c>
      <c r="C279" s="36" t="s">
        <v>1585</v>
      </c>
      <c r="D279" s="14">
        <v>8.25</v>
      </c>
      <c r="E279" s="15">
        <f>+D279*'FACTORES DE CORRECCIÓN'!$B$6*'FACTORES DE CORRECCIÓN'!$D$5</f>
        <v>2941.9879499999997</v>
      </c>
      <c r="F279" s="15">
        <v>1500</v>
      </c>
      <c r="G279" s="15">
        <v>2000</v>
      </c>
      <c r="H279" s="14">
        <v>26</v>
      </c>
      <c r="I279" s="14" t="s">
        <v>1002</v>
      </c>
      <c r="J279" s="16">
        <f>+H279*'FACTORES DE CORRECCIÓN'!$B$10</f>
        <v>886.34000000000015</v>
      </c>
      <c r="K279" s="7"/>
      <c r="L279" s="7"/>
      <c r="M279" s="7"/>
      <c r="N279" s="7"/>
      <c r="O279" s="7"/>
    </row>
    <row r="280" spans="1:15" s="8" customFormat="1" ht="13.5" customHeight="1" x14ac:dyDescent="0.25">
      <c r="A280" s="17" t="s">
        <v>1584</v>
      </c>
      <c r="B280" s="18" t="s">
        <v>1583</v>
      </c>
      <c r="C280" s="36" t="s">
        <v>1582</v>
      </c>
      <c r="D280" s="14">
        <v>8.25</v>
      </c>
      <c r="E280" s="15">
        <f>+D280*'FACTORES DE CORRECCIÓN'!$B$6*'FACTORES DE CORRECCIÓN'!$D$5</f>
        <v>2941.9879499999997</v>
      </c>
      <c r="F280" s="15">
        <f>+D280*'FACTORES DE CORRECCIÓN'!$B$6*'FACTORES DE CORRECCIÓN'!$D$18</f>
        <v>828.72899999999993</v>
      </c>
      <c r="G280" s="15">
        <f>+D280*'FACTORES DE CORRECCIÓN'!$B$6*'FACTORES DE CORRECCIÓN'!$D$19</f>
        <v>1657.4579999999999</v>
      </c>
      <c r="H280" s="14">
        <v>33</v>
      </c>
      <c r="I280" s="14" t="s">
        <v>1002</v>
      </c>
      <c r="J280" s="16">
        <f>+H280*'FACTORES DE CORRECCIÓN'!$B$10</f>
        <v>1124.97</v>
      </c>
      <c r="K280" s="7"/>
      <c r="L280" s="7"/>
      <c r="M280" s="7"/>
      <c r="N280" s="7"/>
      <c r="O280" s="7"/>
    </row>
    <row r="281" spans="1:15" s="8" customFormat="1" ht="13.5" customHeight="1" x14ac:dyDescent="0.25">
      <c r="A281" s="17" t="s">
        <v>1581</v>
      </c>
      <c r="B281" s="18" t="s">
        <v>1580</v>
      </c>
      <c r="C281" s="36" t="s">
        <v>1579</v>
      </c>
      <c r="D281" s="14">
        <v>8.25</v>
      </c>
      <c r="E281" s="15">
        <f>+D281*'FACTORES DE CORRECCIÓN'!$B$6*'FACTORES DE CORRECCIÓN'!$D$5</f>
        <v>2941.9879499999997</v>
      </c>
      <c r="F281" s="15">
        <f>+D281*'FACTORES DE CORRECCIÓN'!$B$6*'FACTORES DE CORRECCIÓN'!$D$18</f>
        <v>828.72899999999993</v>
      </c>
      <c r="G281" s="15">
        <f>+D281*'FACTORES DE CORRECCIÓN'!$B$6*'FACTORES DE CORRECCIÓN'!$D$19</f>
        <v>1657.4579999999999</v>
      </c>
      <c r="H281" s="14">
        <v>33</v>
      </c>
      <c r="I281" s="14" t="s">
        <v>1002</v>
      </c>
      <c r="J281" s="16">
        <f>+H281*'FACTORES DE CORRECCIÓN'!$B$10</f>
        <v>1124.97</v>
      </c>
      <c r="K281" s="7"/>
      <c r="L281" s="7"/>
      <c r="M281" s="7"/>
      <c r="N281" s="7"/>
      <c r="O281" s="7"/>
    </row>
    <row r="282" spans="1:15" s="8" customFormat="1" ht="13.5" customHeight="1" x14ac:dyDescent="0.25">
      <c r="A282" s="17" t="s">
        <v>1578</v>
      </c>
      <c r="B282" s="18" t="s">
        <v>1577</v>
      </c>
      <c r="C282" s="36" t="s">
        <v>1576</v>
      </c>
      <c r="D282" s="14">
        <v>11.25</v>
      </c>
      <c r="E282" s="15">
        <f>+D282*'FACTORES DE CORRECCIÓN'!$B$6*'FACTORES DE CORRECCIÓN'!$D$6</f>
        <v>3701.0283750000003</v>
      </c>
      <c r="F282" s="15">
        <f>+D282*'FACTORES DE CORRECCIÓN'!$B$6*'FACTORES DE CORRECCIÓN'!$D$18</f>
        <v>1130.085</v>
      </c>
      <c r="G282" s="15">
        <f>+D282*'FACTORES DE CORRECCIÓN'!$B$6*'FACTORES DE CORRECCIÓN'!$D$19</f>
        <v>2260.17</v>
      </c>
      <c r="H282" s="14">
        <v>44</v>
      </c>
      <c r="I282" s="14" t="s">
        <v>1002</v>
      </c>
      <c r="J282" s="16">
        <f>+H282*'FACTORES DE CORRECCIÓN'!$B$10</f>
        <v>1499.96</v>
      </c>
      <c r="K282" s="7"/>
      <c r="L282" s="7"/>
      <c r="M282" s="7"/>
      <c r="N282" s="7"/>
      <c r="O282" s="7"/>
    </row>
    <row r="283" spans="1:15" s="8" customFormat="1" ht="13.5" customHeight="1" x14ac:dyDescent="0.25">
      <c r="A283" s="17" t="s">
        <v>1575</v>
      </c>
      <c r="B283" s="18" t="s">
        <v>1574</v>
      </c>
      <c r="C283" s="36" t="s">
        <v>1573</v>
      </c>
      <c r="D283" s="14">
        <v>8.25</v>
      </c>
      <c r="E283" s="15">
        <f>+D283*'FACTORES DE CORRECCIÓN'!$B$6*'FACTORES DE CORRECCIÓN'!$D$5</f>
        <v>2941.9879499999997</v>
      </c>
      <c r="F283" s="15">
        <f>+D283*'FACTORES DE CORRECCIÓN'!$B$6*'FACTORES DE CORRECCIÓN'!$D$18</f>
        <v>828.72899999999993</v>
      </c>
      <c r="G283" s="15">
        <f>+D283*'FACTORES DE CORRECCIÓN'!$B$6*'FACTORES DE CORRECCIÓN'!$D$19</f>
        <v>1657.4579999999999</v>
      </c>
      <c r="H283" s="14">
        <v>66</v>
      </c>
      <c r="I283" s="14" t="s">
        <v>1002</v>
      </c>
      <c r="J283" s="16">
        <f>+H283*'FACTORES DE CORRECCIÓN'!$B$10</f>
        <v>2249.94</v>
      </c>
      <c r="K283" s="7"/>
      <c r="L283" s="7"/>
      <c r="M283" s="7"/>
      <c r="N283" s="7"/>
      <c r="O283" s="7"/>
    </row>
    <row r="284" spans="1:15" s="8" customFormat="1" ht="13.5" customHeight="1" x14ac:dyDescent="0.25">
      <c r="A284" s="17" t="s">
        <v>1572</v>
      </c>
      <c r="B284" s="18" t="s">
        <v>1571</v>
      </c>
      <c r="C284" s="36" t="s">
        <v>1570</v>
      </c>
      <c r="D284" s="14">
        <v>11.25</v>
      </c>
      <c r="E284" s="15">
        <f>+D284*'FACTORES DE CORRECCIÓN'!$B$6*'FACTORES DE CORRECCIÓN'!$D$6</f>
        <v>3701.0283750000003</v>
      </c>
      <c r="F284" s="15">
        <f>+D284*'FACTORES DE CORRECCIÓN'!$B$6*'FACTORES DE CORRECCIÓN'!$D$18</f>
        <v>1130.085</v>
      </c>
      <c r="G284" s="15">
        <f>+D284*'FACTORES DE CORRECCIÓN'!$B$6*'FACTORES DE CORRECCIÓN'!$D$19</f>
        <v>2260.17</v>
      </c>
      <c r="H284" s="14">
        <v>66</v>
      </c>
      <c r="I284" s="14" t="s">
        <v>1002</v>
      </c>
      <c r="J284" s="16">
        <f>+H284*'FACTORES DE CORRECCIÓN'!$B$10</f>
        <v>2249.94</v>
      </c>
      <c r="K284" s="7"/>
      <c r="L284" s="7"/>
      <c r="M284" s="7"/>
      <c r="N284" s="7"/>
      <c r="O284" s="7"/>
    </row>
    <row r="285" spans="1:15" s="8" customFormat="1" ht="13.5" customHeight="1" x14ac:dyDescent="0.25">
      <c r="A285" s="17" t="s">
        <v>1569</v>
      </c>
      <c r="B285" s="18" t="s">
        <v>1568</v>
      </c>
      <c r="C285" s="36" t="s">
        <v>1567</v>
      </c>
      <c r="D285" s="14">
        <v>11.25</v>
      </c>
      <c r="E285" s="15">
        <f>+D285*'FACTORES DE CORRECCIÓN'!$B$6*'FACTORES DE CORRECCIÓN'!$D$6</f>
        <v>3701.0283750000003</v>
      </c>
      <c r="F285" s="15">
        <f>+D285*'FACTORES DE CORRECCIÓN'!$B$6*'FACTORES DE CORRECCIÓN'!$D$18</f>
        <v>1130.085</v>
      </c>
      <c r="G285" s="15">
        <f>+D285*'FACTORES DE CORRECCIÓN'!$B$6*'FACTORES DE CORRECCIÓN'!$D$19</f>
        <v>2260.17</v>
      </c>
      <c r="H285" s="14">
        <v>66</v>
      </c>
      <c r="I285" s="14" t="s">
        <v>1002</v>
      </c>
      <c r="J285" s="16">
        <f>+H285*'FACTORES DE CORRECCIÓN'!$B$10</f>
        <v>2249.94</v>
      </c>
      <c r="K285" s="7"/>
      <c r="L285" s="7"/>
      <c r="M285" s="7"/>
      <c r="N285" s="7"/>
      <c r="O285" s="7"/>
    </row>
    <row r="286" spans="1:15" s="8" customFormat="1" ht="13.5" customHeight="1" x14ac:dyDescent="0.25">
      <c r="A286" s="17" t="s">
        <v>1566</v>
      </c>
      <c r="B286" s="18" t="s">
        <v>1565</v>
      </c>
      <c r="C286" s="36" t="s">
        <v>1562</v>
      </c>
      <c r="D286" s="14">
        <v>81.75</v>
      </c>
      <c r="E286" s="15">
        <f>+D286*'FACTORES DE CORRECCIÓN'!$B$6*'FACTORES DE CORRECCIÓN'!$D$8</f>
        <v>23404.060349999996</v>
      </c>
      <c r="F286" s="15">
        <f>+D286*'FACTORES DE CORRECCIÓN'!$B$6*'FACTORES DE CORRECCIÓN'!$D$18</f>
        <v>8211.9509999999991</v>
      </c>
      <c r="G286" s="15">
        <f>+D286*'FACTORES DE CORRECCIÓN'!$B$6*'FACTORES DE CORRECCIÓN'!$D$19</f>
        <v>16423.901999999998</v>
      </c>
      <c r="H286" s="14">
        <v>176</v>
      </c>
      <c r="I286" s="14" t="s">
        <v>1002</v>
      </c>
      <c r="J286" s="16">
        <f>+H286*'FACTORES DE CORRECCIÓN'!$B$10</f>
        <v>5999.84</v>
      </c>
      <c r="K286" s="7"/>
      <c r="L286" s="7"/>
      <c r="M286" s="7"/>
      <c r="N286" s="7"/>
      <c r="O286" s="7"/>
    </row>
    <row r="287" spans="1:15" s="8" customFormat="1" ht="13.5" customHeight="1" x14ac:dyDescent="0.25">
      <c r="A287" s="17" t="s">
        <v>1564</v>
      </c>
      <c r="B287" s="18" t="s">
        <v>1563</v>
      </c>
      <c r="C287" s="36" t="s">
        <v>1562</v>
      </c>
      <c r="D287" s="14">
        <v>11.25</v>
      </c>
      <c r="E287" s="15">
        <f>+D287*'FACTORES DE CORRECCIÓN'!$B$6*'FACTORES DE CORRECCIÓN'!$D$6</f>
        <v>3701.0283750000003</v>
      </c>
      <c r="F287" s="15">
        <f>+D287*'FACTORES DE CORRECCIÓN'!$B$6*'FACTORES DE CORRECCIÓN'!$D$18</f>
        <v>1130.085</v>
      </c>
      <c r="G287" s="15">
        <f>+D287*'FACTORES DE CORRECCIÓN'!$B$6*'FACTORES DE CORRECCIÓN'!$D$19</f>
        <v>2260.17</v>
      </c>
      <c r="H287" s="14">
        <v>110</v>
      </c>
      <c r="I287" s="14" t="s">
        <v>1002</v>
      </c>
      <c r="J287" s="16">
        <f>+H287*'FACTORES DE CORRECCIÓN'!$B$10</f>
        <v>3749.9000000000005</v>
      </c>
      <c r="K287" s="7"/>
      <c r="L287" s="7"/>
      <c r="M287" s="7"/>
      <c r="N287" s="7"/>
      <c r="O287" s="7"/>
    </row>
    <row r="288" spans="1:15" s="8" customFormat="1" ht="13.5" customHeight="1" x14ac:dyDescent="0.25">
      <c r="A288" s="17" t="s">
        <v>1561</v>
      </c>
      <c r="B288" s="18" t="s">
        <v>1560</v>
      </c>
      <c r="C288" s="36" t="s">
        <v>1559</v>
      </c>
      <c r="D288" s="14">
        <v>98.25</v>
      </c>
      <c r="E288" s="15">
        <f>+D288*'FACTORES DE CORRECCIÓN'!$B$6*'FACTORES DE CORRECCIÓN'!$D$8</f>
        <v>28127.815649999997</v>
      </c>
      <c r="F288" s="15">
        <f>+D288*'FACTORES DE CORRECCIÓN'!$B$6*'FACTORES DE CORRECCIÓN'!$D$18</f>
        <v>9869.4089999999997</v>
      </c>
      <c r="G288" s="15">
        <f>+D288*'FACTORES DE CORRECCIÓN'!$B$6*'FACTORES DE CORRECCIÓN'!$D$19</f>
        <v>19738.817999999999</v>
      </c>
      <c r="H288" s="14">
        <v>176</v>
      </c>
      <c r="I288" s="14" t="s">
        <v>1002</v>
      </c>
      <c r="J288" s="16">
        <f>+H288*'FACTORES DE CORRECCIÓN'!$B$10</f>
        <v>5999.84</v>
      </c>
      <c r="K288" s="7"/>
      <c r="L288" s="7"/>
      <c r="M288" s="7"/>
      <c r="N288" s="7"/>
      <c r="O288" s="7"/>
    </row>
    <row r="289" spans="1:15" s="8" customFormat="1" ht="13.5" customHeight="1" x14ac:dyDescent="0.25">
      <c r="A289" s="17" t="s">
        <v>1558</v>
      </c>
      <c r="B289" s="18" t="s">
        <v>1557</v>
      </c>
      <c r="C289" s="36" t="s">
        <v>1556</v>
      </c>
      <c r="D289" s="14">
        <v>3</v>
      </c>
      <c r="E289" s="15">
        <f>+D289*'FACTORES DE CORRECCIÓN'!$B$6*'FACTORES DE CORRECCIÓN'!$D$4</f>
        <v>1152.6867</v>
      </c>
      <c r="F289" s="15">
        <f>+D289*'FACTORES DE CORRECCIÓN'!$B$6*'FACTORES DE CORRECCIÓN'!$D$18</f>
        <v>301.35599999999999</v>
      </c>
      <c r="G289" s="15">
        <f>+D289*'FACTORES DE CORRECCIÓN'!$B$6*'FACTORES DE CORRECCIÓN'!$D$19</f>
        <v>602.71199999999999</v>
      </c>
      <c r="H289" s="14">
        <v>44</v>
      </c>
      <c r="I289" s="14" t="s">
        <v>1002</v>
      </c>
      <c r="J289" s="16">
        <f>+H289*'FACTORES DE CORRECCIÓN'!$B$10</f>
        <v>1499.96</v>
      </c>
      <c r="K289" s="7"/>
      <c r="L289" s="7"/>
      <c r="M289" s="7"/>
      <c r="N289" s="7"/>
      <c r="O289" s="7"/>
    </row>
    <row r="290" spans="1:15" s="8" customFormat="1" ht="13.5" customHeight="1" x14ac:dyDescent="0.25">
      <c r="A290" s="17" t="s">
        <v>1555</v>
      </c>
      <c r="B290" s="18" t="s">
        <v>1554</v>
      </c>
      <c r="C290" s="36" t="s">
        <v>1553</v>
      </c>
      <c r="D290" s="14">
        <v>65.25</v>
      </c>
      <c r="E290" s="15">
        <f>+D290*'FACTORES DE CORRECCIÓN'!$B$6*'FACTORES DE CORRECCIÓN'!$D$8</f>
        <v>18680.305049999995</v>
      </c>
      <c r="F290" s="15">
        <f>+D290*'FACTORES DE CORRECCIÓN'!$B$6*'FACTORES DE CORRECCIÓN'!$D$18</f>
        <v>6554.4929999999995</v>
      </c>
      <c r="G290" s="15">
        <f>+D290*'FACTORES DE CORRECCIÓN'!$B$6*'FACTORES DE CORRECCIÓN'!$D$19</f>
        <v>13108.985999999999</v>
      </c>
      <c r="H290" s="14">
        <v>132</v>
      </c>
      <c r="I290" s="14" t="s">
        <v>1002</v>
      </c>
      <c r="J290" s="16">
        <f>+H290*'FACTORES DE CORRECCIÓN'!$B$10</f>
        <v>4499.88</v>
      </c>
      <c r="K290" s="7"/>
      <c r="L290" s="7"/>
      <c r="M290" s="7"/>
      <c r="N290" s="7"/>
      <c r="O290" s="7"/>
    </row>
    <row r="291" spans="1:15" s="8" customFormat="1" ht="13.5" customHeight="1" x14ac:dyDescent="0.25">
      <c r="A291" s="17" t="s">
        <v>1552</v>
      </c>
      <c r="B291" s="18" t="s">
        <v>1551</v>
      </c>
      <c r="C291" s="36" t="s">
        <v>1550</v>
      </c>
      <c r="D291" s="14">
        <v>15</v>
      </c>
      <c r="E291" s="15">
        <f>+D291*'FACTORES DE CORRECCIÓN'!$B$6*'FACTORES DE CORRECCIÓN'!$D$6</f>
        <v>4934.7044999999998</v>
      </c>
      <c r="F291" s="15">
        <f>+D291*'FACTORES DE CORRECCIÓN'!$B$6*'FACTORES DE CORRECCIÓN'!$D$18</f>
        <v>1506.78</v>
      </c>
      <c r="G291" s="15">
        <f>+D291*'FACTORES DE CORRECCIÓN'!$B$6*'FACTORES DE CORRECCIÓN'!$D$19</f>
        <v>3013.56</v>
      </c>
      <c r="H291" s="14">
        <v>66</v>
      </c>
      <c r="I291" s="14" t="s">
        <v>1002</v>
      </c>
      <c r="J291" s="16">
        <f>+H291*'FACTORES DE CORRECCIÓN'!$B$10</f>
        <v>2249.94</v>
      </c>
      <c r="K291" s="7"/>
      <c r="L291" s="7"/>
      <c r="M291" s="7"/>
      <c r="N291" s="7"/>
      <c r="O291" s="7"/>
    </row>
    <row r="292" spans="1:15" s="8" customFormat="1" ht="13.5" customHeight="1" x14ac:dyDescent="0.25">
      <c r="A292" s="17" t="s">
        <v>1549</v>
      </c>
      <c r="B292" s="18" t="s">
        <v>1548</v>
      </c>
      <c r="C292" s="36" t="s">
        <v>1547</v>
      </c>
      <c r="D292" s="14">
        <v>1.5</v>
      </c>
      <c r="E292" s="15">
        <f>+D292*'FACTORES DE CORRECCIÓN'!$B$6*'FACTORES DE CORRECCIÓN'!$D$4</f>
        <v>576.34334999999999</v>
      </c>
      <c r="F292" s="15">
        <f>+D292*'FACTORES DE CORRECCIÓN'!$B$6*'FACTORES DE CORRECCIÓN'!$D$18</f>
        <v>150.678</v>
      </c>
      <c r="G292" s="15">
        <f>+D292*'FACTORES DE CORRECCIÓN'!$B$6*'FACTORES DE CORRECCIÓN'!$D$19</f>
        <v>301.35599999999999</v>
      </c>
      <c r="H292" s="14">
        <v>2</v>
      </c>
      <c r="I292" s="14" t="s">
        <v>1522</v>
      </c>
      <c r="J292" s="16">
        <f>+H292*'FACTORES DE CORRECCIÓN'!$B$14</f>
        <v>624.12</v>
      </c>
      <c r="K292" s="7"/>
      <c r="L292" s="7"/>
      <c r="M292" s="7"/>
      <c r="N292" s="7"/>
      <c r="O292" s="7"/>
    </row>
    <row r="293" spans="1:15" s="8" customFormat="1" ht="13.5" customHeight="1" x14ac:dyDescent="0.25">
      <c r="A293" s="17" t="s">
        <v>1546</v>
      </c>
      <c r="B293" s="18" t="s">
        <v>1545</v>
      </c>
      <c r="C293" s="36" t="s">
        <v>1544</v>
      </c>
      <c r="D293" s="14">
        <v>1.5</v>
      </c>
      <c r="E293" s="15">
        <f>+D293*'FACTORES DE CORRECCIÓN'!$B$6*'FACTORES DE CORRECCIÓN'!$D$4</f>
        <v>576.34334999999999</v>
      </c>
      <c r="F293" s="15">
        <f>+D293*'FACTORES DE CORRECCIÓN'!$B$6*'FACTORES DE CORRECCIÓN'!$D$18</f>
        <v>150.678</v>
      </c>
      <c r="G293" s="15">
        <f>+D293*'FACTORES DE CORRECCIÓN'!$B$6*'FACTORES DE CORRECCIÓN'!$D$19</f>
        <v>301.35599999999999</v>
      </c>
      <c r="H293" s="14">
        <v>1.5</v>
      </c>
      <c r="I293" s="14" t="s">
        <v>1522</v>
      </c>
      <c r="J293" s="16">
        <f>+H293*'FACTORES DE CORRECCIÓN'!$B$14</f>
        <v>468.09000000000003</v>
      </c>
      <c r="K293" s="7"/>
      <c r="L293" s="7"/>
      <c r="M293" s="7"/>
      <c r="N293" s="7"/>
      <c r="O293" s="7"/>
    </row>
    <row r="294" spans="1:15" s="8" customFormat="1" ht="13.5" customHeight="1" x14ac:dyDescent="0.25">
      <c r="A294" s="17" t="s">
        <v>1543</v>
      </c>
      <c r="B294" s="18" t="s">
        <v>1542</v>
      </c>
      <c r="C294" s="36" t="s">
        <v>1541</v>
      </c>
      <c r="D294" s="14">
        <v>1.5</v>
      </c>
      <c r="E294" s="15">
        <f>+D294*'FACTORES DE CORRECCIÓN'!$B$6*'FACTORES DE CORRECCIÓN'!$D$4</f>
        <v>576.34334999999999</v>
      </c>
      <c r="F294" s="15">
        <f>+D294*'FACTORES DE CORRECCIÓN'!$B$6*'FACTORES DE CORRECCIÓN'!$D$18</f>
        <v>150.678</v>
      </c>
      <c r="G294" s="15">
        <f>+D294*'FACTORES DE CORRECCIÓN'!$B$6*'FACTORES DE CORRECCIÓN'!$D$19</f>
        <v>301.35599999999999</v>
      </c>
      <c r="H294" s="14">
        <v>2.5</v>
      </c>
      <c r="I294" s="14" t="s">
        <v>1522</v>
      </c>
      <c r="J294" s="16">
        <f>+H294*'FACTORES DE CORRECCIÓN'!$B$14</f>
        <v>780.15</v>
      </c>
      <c r="K294" s="7"/>
      <c r="L294" s="7"/>
      <c r="M294" s="7"/>
      <c r="N294" s="7"/>
      <c r="O294" s="7"/>
    </row>
    <row r="295" spans="1:15" s="8" customFormat="1" ht="13.5" customHeight="1" x14ac:dyDescent="0.25">
      <c r="A295" s="17" t="s">
        <v>1540</v>
      </c>
      <c r="B295" s="18" t="s">
        <v>1539</v>
      </c>
      <c r="C295" s="36" t="s">
        <v>1538</v>
      </c>
      <c r="D295" s="14">
        <v>4.5</v>
      </c>
      <c r="E295" s="15">
        <f>+D295*'FACTORES DE CORRECCIÓN'!$B$6*'FACTORES DE CORRECCIÓN'!$D$4</f>
        <v>1729.0300500000001</v>
      </c>
      <c r="F295" s="15">
        <f>+D295*'FACTORES DE CORRECCIÓN'!$B$6*'FACTORES DE CORRECCIÓN'!$D$18</f>
        <v>452.03400000000005</v>
      </c>
      <c r="G295" s="15">
        <f>+D295*'FACTORES DE CORRECCIÓN'!$B$6*'FACTORES DE CORRECCIÓN'!$D$19</f>
        <v>904.0680000000001</v>
      </c>
      <c r="H295" s="14">
        <v>2</v>
      </c>
      <c r="I295" s="14" t="s">
        <v>1522</v>
      </c>
      <c r="J295" s="16">
        <f>+H295*'FACTORES DE CORRECCIÓN'!$B$14</f>
        <v>624.12</v>
      </c>
      <c r="K295" s="7"/>
      <c r="L295" s="7"/>
      <c r="M295" s="7"/>
      <c r="N295" s="7"/>
      <c r="O295" s="7"/>
    </row>
    <row r="296" spans="1:15" s="8" customFormat="1" ht="13.5" customHeight="1" x14ac:dyDescent="0.25">
      <c r="A296" s="17" t="s">
        <v>1537</v>
      </c>
      <c r="B296" s="18" t="s">
        <v>1536</v>
      </c>
      <c r="C296" s="36" t="s">
        <v>1535</v>
      </c>
      <c r="D296" s="14">
        <v>1.5</v>
      </c>
      <c r="E296" s="15">
        <f>+D296*'FACTORES DE CORRECCIÓN'!$B$6*'FACTORES DE CORRECCIÓN'!$D$4</f>
        <v>576.34334999999999</v>
      </c>
      <c r="F296" s="15">
        <f>+D296*'FACTORES DE CORRECCIÓN'!$B$6*'FACTORES DE CORRECCIÓN'!$D$18</f>
        <v>150.678</v>
      </c>
      <c r="G296" s="15">
        <f>+D296*'FACTORES DE CORRECCIÓN'!$B$6*'FACTORES DE CORRECCIÓN'!$D$19</f>
        <v>301.35599999999999</v>
      </c>
      <c r="H296" s="14">
        <v>3</v>
      </c>
      <c r="I296" s="14" t="s">
        <v>1522</v>
      </c>
      <c r="J296" s="16">
        <f>+H296*'FACTORES DE CORRECCIÓN'!$B$14</f>
        <v>936.18000000000006</v>
      </c>
      <c r="K296" s="7"/>
      <c r="L296" s="7"/>
      <c r="M296" s="7"/>
      <c r="N296" s="7"/>
      <c r="O296" s="7"/>
    </row>
    <row r="297" spans="1:15" s="8" customFormat="1" ht="13.5" customHeight="1" x14ac:dyDescent="0.25">
      <c r="A297" s="17" t="s">
        <v>1534</v>
      </c>
      <c r="B297" s="18" t="s">
        <v>1533</v>
      </c>
      <c r="C297" s="36" t="s">
        <v>1532</v>
      </c>
      <c r="D297" s="14">
        <v>3</v>
      </c>
      <c r="E297" s="15">
        <f>+D297*'FACTORES DE CORRECCIÓN'!$B$6*'FACTORES DE CORRECCIÓN'!$D$4</f>
        <v>1152.6867</v>
      </c>
      <c r="F297" s="15">
        <f>+D297*'FACTORES DE CORRECCIÓN'!$B$6*'FACTORES DE CORRECCIÓN'!$D$18</f>
        <v>301.35599999999999</v>
      </c>
      <c r="G297" s="15">
        <f>+D297*'FACTORES DE CORRECCIÓN'!$B$6*'FACTORES DE CORRECCIÓN'!$D$19</f>
        <v>602.71199999999999</v>
      </c>
      <c r="H297" s="14">
        <v>5</v>
      </c>
      <c r="I297" s="14" t="s">
        <v>1522</v>
      </c>
      <c r="J297" s="16">
        <f>+H297*'FACTORES DE CORRECCIÓN'!$B$14</f>
        <v>1560.3</v>
      </c>
      <c r="K297" s="7"/>
      <c r="L297" s="7"/>
      <c r="M297" s="7"/>
      <c r="N297" s="7"/>
      <c r="O297" s="7"/>
    </row>
    <row r="298" spans="1:15" s="8" customFormat="1" ht="13.5" customHeight="1" x14ac:dyDescent="0.25">
      <c r="A298" s="17" t="s">
        <v>1531</v>
      </c>
      <c r="B298" s="18" t="s">
        <v>1530</v>
      </c>
      <c r="C298" s="36" t="s">
        <v>1529</v>
      </c>
      <c r="D298" s="14">
        <v>9</v>
      </c>
      <c r="E298" s="15">
        <f>+D298*'FACTORES DE CORRECCIÓN'!$B$6*'FACTORES DE CORRECCIÓN'!$D$5</f>
        <v>3209.4414000000002</v>
      </c>
      <c r="F298" s="15">
        <f>+D298*'FACTORES DE CORRECCIÓN'!$B$6*'FACTORES DE CORRECCIÓN'!$D$18</f>
        <v>904.0680000000001</v>
      </c>
      <c r="G298" s="15">
        <f>+D298*'FACTORES DE CORRECCIÓN'!$B$6*'FACTORES DE CORRECCIÓN'!$D$19</f>
        <v>1808.1360000000002</v>
      </c>
      <c r="H298" s="14">
        <v>20</v>
      </c>
      <c r="I298" s="14" t="s">
        <v>1522</v>
      </c>
      <c r="J298" s="16">
        <f>+H298*'FACTORES DE CORRECCIÓN'!$B$14</f>
        <v>6241.2</v>
      </c>
      <c r="K298" s="7"/>
      <c r="L298" s="7"/>
      <c r="M298" s="7"/>
      <c r="N298" s="7"/>
      <c r="O298" s="7"/>
    </row>
    <row r="299" spans="1:15" s="8" customFormat="1" ht="13.5" customHeight="1" x14ac:dyDescent="0.25">
      <c r="A299" s="17" t="s">
        <v>1528</v>
      </c>
      <c r="B299" s="18" t="s">
        <v>1527</v>
      </c>
      <c r="C299" s="36" t="s">
        <v>1526</v>
      </c>
      <c r="D299" s="14">
        <v>2.25</v>
      </c>
      <c r="E299" s="15">
        <f>+D299*'FACTORES DE CORRECCIÓN'!$B$6*'FACTORES DE CORRECCIÓN'!$D$4</f>
        <v>864.51502500000004</v>
      </c>
      <c r="F299" s="15">
        <f>+D299*'FACTORES DE CORRECCIÓN'!$B$6*'FACTORES DE CORRECCIÓN'!$D$18</f>
        <v>226.01700000000002</v>
      </c>
      <c r="G299" s="15">
        <f>+D299*'FACTORES DE CORRECCIÓN'!$B$6*'FACTORES DE CORRECCIÓN'!$D$19</f>
        <v>452.03400000000005</v>
      </c>
      <c r="H299" s="14">
        <v>11</v>
      </c>
      <c r="I299" s="14" t="s">
        <v>1522</v>
      </c>
      <c r="J299" s="16">
        <f>+H299*'FACTORES DE CORRECCIÓN'!$B$14</f>
        <v>3432.66</v>
      </c>
      <c r="K299" s="7"/>
      <c r="L299" s="7"/>
      <c r="M299" s="7"/>
      <c r="N299" s="7"/>
      <c r="O299" s="7"/>
    </row>
    <row r="300" spans="1:15" s="8" customFormat="1" ht="13.5" customHeight="1" x14ac:dyDescent="0.25">
      <c r="A300" s="17" t="s">
        <v>1525</v>
      </c>
      <c r="B300" s="18" t="s">
        <v>1524</v>
      </c>
      <c r="C300" s="36" t="s">
        <v>1523</v>
      </c>
      <c r="D300" s="14">
        <v>9</v>
      </c>
      <c r="E300" s="15">
        <f>+D300*'FACTORES DE CORRECCIÓN'!$B$6*'FACTORES DE CORRECCIÓN'!$D$5</f>
        <v>3209.4414000000002</v>
      </c>
      <c r="F300" s="15">
        <f>+D300*'FACTORES DE CORRECCIÓN'!$B$6*'FACTORES DE CORRECCIÓN'!$D$18</f>
        <v>904.0680000000001</v>
      </c>
      <c r="G300" s="15">
        <f>+D300*'FACTORES DE CORRECCIÓN'!$B$6*'FACTORES DE CORRECCIÓN'!$D$19</f>
        <v>1808.1360000000002</v>
      </c>
      <c r="H300" s="14">
        <v>11.54</v>
      </c>
      <c r="I300" s="14" t="s">
        <v>1522</v>
      </c>
      <c r="J300" s="16">
        <f>+H300*'FACTORES DE CORRECCIÓN'!$B$14</f>
        <v>3601.1723999999999</v>
      </c>
      <c r="K300" s="7"/>
      <c r="L300" s="7"/>
      <c r="M300" s="7"/>
      <c r="N300" s="7"/>
      <c r="O300" s="7"/>
    </row>
    <row r="301" spans="1:15" s="8" customFormat="1" ht="13.5" customHeight="1" x14ac:dyDescent="0.25">
      <c r="A301" s="17" t="s">
        <v>1521</v>
      </c>
      <c r="B301" s="18" t="s">
        <v>1520</v>
      </c>
      <c r="C301" s="36" t="s">
        <v>1519</v>
      </c>
      <c r="D301" s="14">
        <v>6.85</v>
      </c>
      <c r="E301" s="15">
        <f>+D301*'FACTORES DE CORRECCIÓN'!$B$6*'FACTORES DE CORRECCIÓN'!$D$5</f>
        <v>2442.7415099999998</v>
      </c>
      <c r="F301" s="15">
        <f>+D301*'FACTORES DE CORRECCIÓN'!$B$6*'FACTORES DE CORRECCIÓN'!$D$18</f>
        <v>688.09619999999995</v>
      </c>
      <c r="G301" s="15">
        <f>+D301*'FACTORES DE CORRECCIÓN'!$B$6*'FACTORES DE CORRECCIÓN'!$D$19</f>
        <v>1376.1923999999999</v>
      </c>
      <c r="H301" s="14">
        <v>11.54</v>
      </c>
      <c r="I301" s="14"/>
      <c r="J301" s="16">
        <f>+H301*'FACTORES DE CORRECCIÓN'!$B$14</f>
        <v>3601.1723999999999</v>
      </c>
      <c r="K301" s="7"/>
      <c r="L301" s="7"/>
      <c r="M301" s="7"/>
      <c r="N301" s="7"/>
      <c r="O301" s="7"/>
    </row>
    <row r="302" spans="1:15" s="8" customFormat="1" ht="13.5" customHeight="1" x14ac:dyDescent="0.25">
      <c r="A302" s="17" t="s">
        <v>1518</v>
      </c>
      <c r="B302" s="18" t="s">
        <v>1517</v>
      </c>
      <c r="C302" s="36" t="s">
        <v>1516</v>
      </c>
      <c r="D302" s="14">
        <v>2</v>
      </c>
      <c r="E302" s="15">
        <f>+D302*'FACTORES DE CORRECCIÓN'!$B$6*'FACTORES DE CORRECCIÓN'!$D$4</f>
        <v>768.45780000000002</v>
      </c>
      <c r="F302" s="15">
        <v>1000</v>
      </c>
      <c r="G302" s="15">
        <v>1000</v>
      </c>
      <c r="H302" s="14">
        <v>4</v>
      </c>
      <c r="I302" s="14" t="s">
        <v>1002</v>
      </c>
      <c r="J302" s="16">
        <f>+H302*'FACTORES DE CORRECCIÓN'!$B$10</f>
        <v>136.36000000000001</v>
      </c>
      <c r="K302" s="7"/>
      <c r="L302" s="7"/>
      <c r="M302" s="7"/>
      <c r="N302" s="7"/>
      <c r="O302" s="7"/>
    </row>
    <row r="303" spans="1:15" s="8" customFormat="1" ht="13.5" customHeight="1" x14ac:dyDescent="0.25">
      <c r="A303" s="17" t="s">
        <v>1515</v>
      </c>
      <c r="B303" s="18" t="s">
        <v>1514</v>
      </c>
      <c r="C303" s="36" t="s">
        <v>1513</v>
      </c>
      <c r="D303" s="14">
        <v>5.5</v>
      </c>
      <c r="E303" s="15">
        <f>+D303*'FACTORES DE CORRECCIÓN'!$B$6*'FACTORES DE CORRECCIÓN'!$D$5</f>
        <v>1961.3252999999997</v>
      </c>
      <c r="F303" s="15">
        <v>1000</v>
      </c>
      <c r="G303" s="15">
        <v>1500</v>
      </c>
      <c r="H303" s="14">
        <v>2</v>
      </c>
      <c r="I303" s="14" t="s">
        <v>1002</v>
      </c>
      <c r="J303" s="16">
        <f>+H303*'FACTORES DE CORRECCIÓN'!$B$10</f>
        <v>68.180000000000007</v>
      </c>
      <c r="K303" s="7"/>
      <c r="L303" s="7"/>
      <c r="M303" s="7"/>
      <c r="N303" s="7"/>
      <c r="O303" s="7"/>
    </row>
    <row r="304" spans="1:15" s="8" customFormat="1" ht="13.5" customHeight="1" x14ac:dyDescent="0.25">
      <c r="A304" s="17" t="s">
        <v>1512</v>
      </c>
      <c r="B304" s="18" t="s">
        <v>1511</v>
      </c>
      <c r="C304" s="36" t="s">
        <v>1510</v>
      </c>
      <c r="D304" s="14">
        <v>5.5</v>
      </c>
      <c r="E304" s="15">
        <f>+D304*'FACTORES DE CORRECCIÓN'!$B$6*'FACTORES DE CORRECCIÓN'!$D$5</f>
        <v>1961.3252999999997</v>
      </c>
      <c r="F304" s="15">
        <v>1000</v>
      </c>
      <c r="G304" s="15">
        <v>1500</v>
      </c>
      <c r="H304" s="14">
        <v>2</v>
      </c>
      <c r="I304" s="14" t="s">
        <v>1002</v>
      </c>
      <c r="J304" s="16">
        <f>+H304*'FACTORES DE CORRECCIÓN'!$B$10</f>
        <v>68.180000000000007</v>
      </c>
      <c r="K304" s="7"/>
      <c r="L304" s="7"/>
      <c r="M304" s="7"/>
      <c r="N304" s="7"/>
      <c r="O304" s="7"/>
    </row>
    <row r="305" spans="1:15" s="8" customFormat="1" ht="13.5" customHeight="1" x14ac:dyDescent="0.25">
      <c r="A305" s="17" t="s">
        <v>1509</v>
      </c>
      <c r="B305" s="18" t="s">
        <v>1508</v>
      </c>
      <c r="C305" s="36" t="s">
        <v>1507</v>
      </c>
      <c r="D305" s="14">
        <v>7</v>
      </c>
      <c r="E305" s="15">
        <f>+D305*'FACTORES DE CORRECCIÓN'!$B$6*'FACTORES DE CORRECCIÓN'!$D$5</f>
        <v>2496.2321999999995</v>
      </c>
      <c r="F305" s="15">
        <v>1000</v>
      </c>
      <c r="G305" s="15">
        <v>1500</v>
      </c>
      <c r="H305" s="14">
        <v>2</v>
      </c>
      <c r="I305" s="14" t="s">
        <v>1002</v>
      </c>
      <c r="J305" s="16">
        <f>+H305*'FACTORES DE CORRECCIÓN'!$B$10</f>
        <v>68.180000000000007</v>
      </c>
      <c r="K305" s="7"/>
      <c r="L305" s="7"/>
      <c r="M305" s="7"/>
      <c r="N305" s="7"/>
      <c r="O305" s="7"/>
    </row>
    <row r="306" spans="1:15" s="8" customFormat="1" ht="13.5" customHeight="1" x14ac:dyDescent="0.25">
      <c r="A306" s="17" t="s">
        <v>1506</v>
      </c>
      <c r="B306" s="18" t="s">
        <v>1505</v>
      </c>
      <c r="C306" s="36" t="s">
        <v>1504</v>
      </c>
      <c r="D306" s="14">
        <v>2.5</v>
      </c>
      <c r="E306" s="15">
        <f>+D306*'FACTORES DE CORRECCIÓN'!$B$6*'FACTORES DE CORRECCIÓN'!$D$4</f>
        <v>960.57225000000005</v>
      </c>
      <c r="F306" s="15">
        <v>1000</v>
      </c>
      <c r="G306" s="15">
        <v>1000</v>
      </c>
      <c r="H306" s="14">
        <v>4</v>
      </c>
      <c r="I306" s="14" t="s">
        <v>1002</v>
      </c>
      <c r="J306" s="16">
        <f>+H306*'FACTORES DE CORRECCIÓN'!$B$10</f>
        <v>136.36000000000001</v>
      </c>
      <c r="K306" s="7"/>
      <c r="L306" s="7"/>
      <c r="M306" s="7"/>
      <c r="N306" s="7"/>
      <c r="O306" s="7"/>
    </row>
    <row r="307" spans="1:15" s="8" customFormat="1" ht="13.5" customHeight="1" x14ac:dyDescent="0.25">
      <c r="A307" s="17" t="s">
        <v>1503</v>
      </c>
      <c r="B307" s="18" t="s">
        <v>1502</v>
      </c>
      <c r="C307" s="36" t="s">
        <v>1501</v>
      </c>
      <c r="D307" s="14">
        <v>2.5</v>
      </c>
      <c r="E307" s="15">
        <f>+D307*'FACTORES DE CORRECCIÓN'!$B$6*'FACTORES DE CORRECCIÓN'!$D$4</f>
        <v>960.57225000000005</v>
      </c>
      <c r="F307" s="15">
        <v>1000</v>
      </c>
      <c r="G307" s="15">
        <v>1000</v>
      </c>
      <c r="H307" s="14"/>
      <c r="I307" s="14" t="s">
        <v>1002</v>
      </c>
      <c r="J307" s="16">
        <f>+H307*'FACTORES DE CORRECCIÓN'!$B$10</f>
        <v>0</v>
      </c>
      <c r="K307" s="7"/>
      <c r="L307" s="7"/>
      <c r="M307" s="7"/>
      <c r="N307" s="7"/>
      <c r="O307" s="7"/>
    </row>
    <row r="308" spans="1:15" s="8" customFormat="1" ht="13.5" customHeight="1" x14ac:dyDescent="0.25">
      <c r="A308" s="17" t="s">
        <v>1500</v>
      </c>
      <c r="B308" s="18" t="s">
        <v>1499</v>
      </c>
      <c r="C308" s="36" t="s">
        <v>1498</v>
      </c>
      <c r="D308" s="14">
        <v>40</v>
      </c>
      <c r="E308" s="15">
        <f>+D308*'FACTORES DE CORRECCIÓN'!$B$6*'FACTORES DE CORRECCIÓN'!$D$8</f>
        <v>11451.528</v>
      </c>
      <c r="F308" s="15">
        <f>+D308*'FACTORES DE CORRECCIÓN'!$B$6*'FACTORES DE CORRECCIÓN'!$D$18</f>
        <v>4018.0800000000004</v>
      </c>
      <c r="G308" s="15">
        <f>+D308*'FACTORES DE CORRECCIÓN'!$B$6*'FACTORES DE CORRECCIÓN'!$D$19</f>
        <v>8036.1600000000008</v>
      </c>
      <c r="H308" s="14"/>
      <c r="I308" s="14"/>
      <c r="J308" s="16"/>
      <c r="K308" s="7"/>
      <c r="L308" s="7"/>
      <c r="M308" s="7"/>
      <c r="N308" s="7"/>
      <c r="O308" s="7"/>
    </row>
    <row r="309" spans="1:15" s="8" customFormat="1" ht="13.5" customHeight="1" x14ac:dyDescent="0.25">
      <c r="A309" s="17" t="s">
        <v>1497</v>
      </c>
      <c r="B309" s="18" t="s">
        <v>1496</v>
      </c>
      <c r="C309" s="36" t="s">
        <v>1495</v>
      </c>
      <c r="D309" s="14">
        <v>7.5</v>
      </c>
      <c r="E309" s="15">
        <f>+D309*'FACTORES DE CORRECCIÓN'!$B$6*'FACTORES DE CORRECCIÓN'!$D$5</f>
        <v>2674.5344999999998</v>
      </c>
      <c r="F309" s="15">
        <v>1000</v>
      </c>
      <c r="G309" s="15">
        <v>1500</v>
      </c>
      <c r="H309" s="14">
        <v>18</v>
      </c>
      <c r="I309" s="14" t="s">
        <v>1002</v>
      </c>
      <c r="J309" s="16">
        <f>+H309*'FACTORES DE CORRECCIÓN'!$B$10</f>
        <v>613.62000000000012</v>
      </c>
      <c r="K309" s="7"/>
      <c r="L309" s="7"/>
      <c r="M309" s="7"/>
      <c r="N309" s="7"/>
      <c r="O309" s="7"/>
    </row>
    <row r="310" spans="1:15" s="8" customFormat="1" ht="13.5" customHeight="1" x14ac:dyDescent="0.25">
      <c r="A310" s="17" t="s">
        <v>1494</v>
      </c>
      <c r="B310" s="18" t="s">
        <v>1493</v>
      </c>
      <c r="C310" s="36" t="s">
        <v>1492</v>
      </c>
      <c r="D310" s="14">
        <v>12</v>
      </c>
      <c r="E310" s="15">
        <f>+D310*'FACTORES DE CORRECCIÓN'!$B$6*'FACTORES DE CORRECCIÓN'!$D$6</f>
        <v>3947.7636000000002</v>
      </c>
      <c r="F310" s="15">
        <v>1500</v>
      </c>
      <c r="G310" s="15">
        <v>2500</v>
      </c>
      <c r="H310" s="14">
        <v>18</v>
      </c>
      <c r="I310" s="14" t="s">
        <v>1002</v>
      </c>
      <c r="J310" s="16">
        <f>+H310*'FACTORES DE CORRECCIÓN'!$B$10</f>
        <v>613.62000000000012</v>
      </c>
      <c r="K310" s="7"/>
      <c r="L310" s="7"/>
      <c r="M310" s="7"/>
      <c r="N310" s="7"/>
      <c r="O310" s="7"/>
    </row>
    <row r="311" spans="1:15" s="8" customFormat="1" ht="13.5" customHeight="1" x14ac:dyDescent="0.25">
      <c r="A311" s="17" t="s">
        <v>1491</v>
      </c>
      <c r="B311" s="18" t="s">
        <v>1490</v>
      </c>
      <c r="C311" s="36" t="s">
        <v>1489</v>
      </c>
      <c r="D311" s="14">
        <v>15</v>
      </c>
      <c r="E311" s="15">
        <f>+D311*'FACTORES DE CORRECCIÓN'!$B$6*'FACTORES DE CORRECCIÓN'!$D$6</f>
        <v>4934.7044999999998</v>
      </c>
      <c r="F311" s="15">
        <v>1500</v>
      </c>
      <c r="G311" s="15">
        <v>2500</v>
      </c>
      <c r="H311" s="14">
        <v>45</v>
      </c>
      <c r="I311" s="14" t="s">
        <v>1002</v>
      </c>
      <c r="J311" s="16">
        <f>+H311*'FACTORES DE CORRECCIÓN'!$B$10</f>
        <v>1534.0500000000002</v>
      </c>
      <c r="K311" s="7"/>
      <c r="L311" s="7"/>
      <c r="M311" s="7"/>
      <c r="N311" s="7"/>
      <c r="O311" s="7"/>
    </row>
    <row r="312" spans="1:15" s="8" customFormat="1" ht="13.5" customHeight="1" x14ac:dyDescent="0.25">
      <c r="A312" s="17" t="s">
        <v>1488</v>
      </c>
      <c r="B312" s="18" t="s">
        <v>1487</v>
      </c>
      <c r="C312" s="36" t="s">
        <v>1486</v>
      </c>
      <c r="D312" s="14">
        <v>9</v>
      </c>
      <c r="E312" s="15">
        <f>+D312*'FACTORES DE CORRECCIÓN'!$B$6*'FACTORES DE CORRECCIÓN'!$D$5</f>
        <v>3209.4414000000002</v>
      </c>
      <c r="F312" s="15">
        <v>1500</v>
      </c>
      <c r="G312" s="15">
        <v>2000</v>
      </c>
      <c r="H312" s="14">
        <v>20</v>
      </c>
      <c r="I312" s="14" t="s">
        <v>1002</v>
      </c>
      <c r="J312" s="16">
        <f>+H312*'FACTORES DE CORRECCIÓN'!$B$10</f>
        <v>681.80000000000007</v>
      </c>
      <c r="K312" s="7"/>
      <c r="L312" s="7"/>
      <c r="M312" s="7"/>
      <c r="N312" s="7"/>
      <c r="O312" s="7"/>
    </row>
    <row r="313" spans="1:15" s="8" customFormat="1" ht="13.5" customHeight="1" x14ac:dyDescent="0.25">
      <c r="A313" s="17" t="s">
        <v>1485</v>
      </c>
      <c r="B313" s="18" t="s">
        <v>1484</v>
      </c>
      <c r="C313" s="36" t="s">
        <v>1483</v>
      </c>
      <c r="D313" s="14">
        <v>37.5</v>
      </c>
      <c r="E313" s="15">
        <f>+D313*'FACTORES DE CORRECCIÓN'!$B$6*'FACTORES DE CORRECCIÓN'!$D$8</f>
        <v>10735.807499999999</v>
      </c>
      <c r="F313" s="15">
        <v>3000</v>
      </c>
      <c r="G313" s="15">
        <v>5500</v>
      </c>
      <c r="H313" s="14">
        <v>70</v>
      </c>
      <c r="I313" s="14" t="s">
        <v>1002</v>
      </c>
      <c r="J313" s="16">
        <f>+H313*'FACTORES DE CORRECCIÓN'!$B$10</f>
        <v>2386.3000000000002</v>
      </c>
      <c r="K313" s="7"/>
      <c r="L313" s="7"/>
      <c r="M313" s="7"/>
      <c r="N313" s="7"/>
      <c r="O313" s="7"/>
    </row>
    <row r="314" spans="1:15" s="8" customFormat="1" ht="13.5" customHeight="1" x14ac:dyDescent="0.25">
      <c r="A314" s="17" t="s">
        <v>1482</v>
      </c>
      <c r="B314" s="18" t="s">
        <v>1481</v>
      </c>
      <c r="C314" s="36" t="s">
        <v>1480</v>
      </c>
      <c r="D314" s="14">
        <v>45</v>
      </c>
      <c r="E314" s="15">
        <f>+D314*'FACTORES DE CORRECCIÓN'!$B$6*'FACTORES DE CORRECCIÓN'!$D$8</f>
        <v>12882.968999999999</v>
      </c>
      <c r="F314" s="15">
        <v>3500</v>
      </c>
      <c r="G314" s="15">
        <v>6500</v>
      </c>
      <c r="H314" s="14">
        <v>342</v>
      </c>
      <c r="I314" s="14" t="s">
        <v>1002</v>
      </c>
      <c r="J314" s="16">
        <f>+H314*'FACTORES DE CORRECCIÓN'!$B$10</f>
        <v>11658.78</v>
      </c>
      <c r="K314" s="7"/>
      <c r="L314" s="7"/>
      <c r="M314" s="7"/>
      <c r="N314" s="7"/>
      <c r="O314" s="7"/>
    </row>
    <row r="315" spans="1:15" s="8" customFormat="1" ht="13.5" customHeight="1" x14ac:dyDescent="0.25">
      <c r="A315" s="17" t="s">
        <v>1479</v>
      </c>
      <c r="B315" s="18" t="s">
        <v>1478</v>
      </c>
      <c r="C315" s="36" t="s">
        <v>1477</v>
      </c>
      <c r="D315" s="14">
        <v>7.5</v>
      </c>
      <c r="E315" s="15">
        <f>+D315*'FACTORES DE CORRECCIÓN'!$B$6*'FACTORES DE CORRECCIÓN'!$D$5</f>
        <v>2674.5344999999998</v>
      </c>
      <c r="F315" s="15">
        <v>1000</v>
      </c>
      <c r="G315" s="15">
        <v>1500</v>
      </c>
      <c r="H315" s="14">
        <v>10</v>
      </c>
      <c r="I315" s="14" t="s">
        <v>1002</v>
      </c>
      <c r="J315" s="16">
        <f>+H315*'FACTORES DE CORRECCIÓN'!$B$10</f>
        <v>340.90000000000003</v>
      </c>
      <c r="K315" s="7"/>
      <c r="L315" s="7"/>
      <c r="M315" s="7"/>
      <c r="N315" s="7"/>
      <c r="O315" s="7"/>
    </row>
    <row r="316" spans="1:15" s="8" customFormat="1" ht="13.5" customHeight="1" x14ac:dyDescent="0.25">
      <c r="A316" s="17" t="s">
        <v>1476</v>
      </c>
      <c r="B316" s="18" t="s">
        <v>1475</v>
      </c>
      <c r="C316" s="36" t="s">
        <v>1474</v>
      </c>
      <c r="D316" s="14">
        <v>12</v>
      </c>
      <c r="E316" s="15">
        <f>+D316*'FACTORES DE CORRECCIÓN'!$B$6*'FACTORES DE CORRECCIÓN'!$D$6</f>
        <v>3947.7636000000002</v>
      </c>
      <c r="F316" s="15">
        <v>1500</v>
      </c>
      <c r="G316" s="15">
        <v>2500</v>
      </c>
      <c r="H316" s="14">
        <v>20</v>
      </c>
      <c r="I316" s="14" t="s">
        <v>1002</v>
      </c>
      <c r="J316" s="16">
        <f>+H316*'FACTORES DE CORRECCIÓN'!$B$10</f>
        <v>681.80000000000007</v>
      </c>
      <c r="K316" s="7"/>
      <c r="L316" s="7"/>
      <c r="M316" s="7"/>
      <c r="N316" s="7"/>
      <c r="O316" s="7"/>
    </row>
    <row r="317" spans="1:15" s="8" customFormat="1" ht="13.5" customHeight="1" x14ac:dyDescent="0.25">
      <c r="A317" s="17" t="s">
        <v>1473</v>
      </c>
      <c r="B317" s="18" t="s">
        <v>1472</v>
      </c>
      <c r="C317" s="36" t="s">
        <v>1471</v>
      </c>
      <c r="D317" s="14">
        <v>18</v>
      </c>
      <c r="E317" s="15">
        <f>+D317*'FACTORES DE CORRECCIÓN'!$B$6*'FACTORES DE CORRECCIÓN'!$D$7</f>
        <v>5424.4080000000004</v>
      </c>
      <c r="F317" s="15">
        <v>2000</v>
      </c>
      <c r="G317" s="15">
        <v>3000</v>
      </c>
      <c r="H317" s="14">
        <v>20</v>
      </c>
      <c r="I317" s="14" t="s">
        <v>1002</v>
      </c>
      <c r="J317" s="16">
        <f>+H317*'FACTORES DE CORRECCIÓN'!$B$10</f>
        <v>681.80000000000007</v>
      </c>
      <c r="K317" s="7"/>
      <c r="L317" s="7"/>
      <c r="M317" s="7"/>
      <c r="N317" s="7"/>
      <c r="O317" s="7"/>
    </row>
    <row r="318" spans="1:15" s="8" customFormat="1" ht="13.5" customHeight="1" x14ac:dyDescent="0.25">
      <c r="A318" s="17" t="s">
        <v>1470</v>
      </c>
      <c r="B318" s="18" t="s">
        <v>1469</v>
      </c>
      <c r="C318" s="36" t="s">
        <v>1468</v>
      </c>
      <c r="D318" s="14">
        <v>18</v>
      </c>
      <c r="E318" s="15">
        <f>+D318*'FACTORES DE CORRECCIÓN'!$B$6*'FACTORES DE CORRECCIÓN'!$D$7</f>
        <v>5424.4080000000004</v>
      </c>
      <c r="F318" s="15">
        <v>2000</v>
      </c>
      <c r="G318" s="15">
        <v>3000</v>
      </c>
      <c r="H318" s="14">
        <v>20</v>
      </c>
      <c r="I318" s="14" t="s">
        <v>1002</v>
      </c>
      <c r="J318" s="16">
        <f>+H318*'FACTORES DE CORRECCIÓN'!$B$10</f>
        <v>681.80000000000007</v>
      </c>
      <c r="K318" s="7"/>
      <c r="L318" s="7"/>
      <c r="M318" s="7"/>
      <c r="N318" s="7"/>
      <c r="O318" s="7"/>
    </row>
    <row r="319" spans="1:15" s="8" customFormat="1" ht="13.5" customHeight="1" x14ac:dyDescent="0.25">
      <c r="A319" s="17" t="s">
        <v>1467</v>
      </c>
      <c r="B319" s="18" t="s">
        <v>1466</v>
      </c>
      <c r="C319" s="36" t="s">
        <v>1465</v>
      </c>
      <c r="D319" s="14">
        <v>15</v>
      </c>
      <c r="E319" s="15">
        <f>+D319*'FACTORES DE CORRECCIÓN'!$B$6*'FACTORES DE CORRECCIÓN'!$D$6</f>
        <v>4934.7044999999998</v>
      </c>
      <c r="F319" s="15">
        <v>1500</v>
      </c>
      <c r="G319" s="15">
        <v>2500</v>
      </c>
      <c r="H319" s="14">
        <v>50</v>
      </c>
      <c r="I319" s="14" t="s">
        <v>1002</v>
      </c>
      <c r="J319" s="16">
        <f>+H319*'FACTORES DE CORRECCIÓN'!$B$10</f>
        <v>1704.5000000000002</v>
      </c>
      <c r="K319" s="7"/>
      <c r="L319" s="7"/>
      <c r="M319" s="7"/>
      <c r="N319" s="7"/>
      <c r="O319" s="7"/>
    </row>
    <row r="320" spans="1:15" s="8" customFormat="1" ht="13.5" customHeight="1" x14ac:dyDescent="0.25">
      <c r="A320" s="17" t="s">
        <v>1464</v>
      </c>
      <c r="B320" s="18" t="s">
        <v>1463</v>
      </c>
      <c r="C320" s="36" t="s">
        <v>1462</v>
      </c>
      <c r="D320" s="14">
        <v>30</v>
      </c>
      <c r="E320" s="15">
        <f>+D320*'FACTORES DE CORRECCIÓN'!$B$6*'FACTORES DE CORRECCIÓN'!$D$8</f>
        <v>8588.6459999999988</v>
      </c>
      <c r="F320" s="15">
        <v>2500</v>
      </c>
      <c r="G320" s="15">
        <v>4500</v>
      </c>
      <c r="H320" s="14">
        <v>40</v>
      </c>
      <c r="I320" s="14" t="s">
        <v>1002</v>
      </c>
      <c r="J320" s="16">
        <f>+H320*'FACTORES DE CORRECCIÓN'!$B$10</f>
        <v>1363.6000000000001</v>
      </c>
      <c r="K320" s="7"/>
      <c r="L320" s="7"/>
      <c r="M320" s="7"/>
      <c r="N320" s="7"/>
      <c r="O320" s="7"/>
    </row>
    <row r="321" spans="1:15" s="8" customFormat="1" ht="13.5" customHeight="1" x14ac:dyDescent="0.25">
      <c r="A321" s="17" t="s">
        <v>1461</v>
      </c>
      <c r="B321" s="18" t="s">
        <v>1460</v>
      </c>
      <c r="C321" s="36" t="s">
        <v>1459</v>
      </c>
      <c r="D321" s="14">
        <v>15</v>
      </c>
      <c r="E321" s="15">
        <f>+D321*'FACTORES DE CORRECCIÓN'!$B$6*'FACTORES DE CORRECCIÓN'!$D$6</f>
        <v>4934.7044999999998</v>
      </c>
      <c r="F321" s="15">
        <v>1500</v>
      </c>
      <c r="G321" s="15">
        <v>2500</v>
      </c>
      <c r="H321" s="14">
        <v>40</v>
      </c>
      <c r="I321" s="14" t="s">
        <v>1002</v>
      </c>
      <c r="J321" s="16">
        <f>+H321*'FACTORES DE CORRECCIÓN'!$B$10</f>
        <v>1363.6000000000001</v>
      </c>
      <c r="K321" s="7"/>
      <c r="L321" s="7"/>
      <c r="M321" s="7"/>
      <c r="N321" s="7"/>
      <c r="O321" s="7"/>
    </row>
    <row r="322" spans="1:15" s="8" customFormat="1" ht="13.5" customHeight="1" x14ac:dyDescent="0.25">
      <c r="A322" s="17" t="s">
        <v>1458</v>
      </c>
      <c r="B322" s="18" t="s">
        <v>1457</v>
      </c>
      <c r="C322" s="6" t="s">
        <v>1456</v>
      </c>
      <c r="D322" s="14">
        <v>12</v>
      </c>
      <c r="E322" s="15">
        <f>+D322*'FACTORES DE CORRECCIÓN'!$B$6*'FACTORES DE CORRECCIÓN'!$D$6</f>
        <v>3947.7636000000002</v>
      </c>
      <c r="F322" s="15">
        <v>1500</v>
      </c>
      <c r="G322" s="15">
        <v>2500</v>
      </c>
      <c r="H322" s="14">
        <v>60</v>
      </c>
      <c r="I322" s="14" t="s">
        <v>1002</v>
      </c>
      <c r="J322" s="16">
        <f>+H322*'FACTORES DE CORRECCIÓN'!$B$10</f>
        <v>2045.4</v>
      </c>
      <c r="K322" s="7"/>
      <c r="L322" s="7"/>
      <c r="M322" s="7"/>
      <c r="N322" s="7"/>
      <c r="O322" s="7"/>
    </row>
    <row r="323" spans="1:15" s="8" customFormat="1" ht="13.5" customHeight="1" x14ac:dyDescent="0.25">
      <c r="A323" s="17" t="s">
        <v>1455</v>
      </c>
      <c r="B323" s="18" t="s">
        <v>1454</v>
      </c>
      <c r="C323" s="36" t="s">
        <v>1453</v>
      </c>
      <c r="D323" s="14">
        <v>30</v>
      </c>
      <c r="E323" s="15">
        <f>+D323*'FACTORES DE CORRECCIÓN'!$B$6*'FACTORES DE CORRECCIÓN'!$D$8</f>
        <v>8588.6459999999988</v>
      </c>
      <c r="F323" s="15">
        <v>2500</v>
      </c>
      <c r="G323" s="15">
        <v>4500</v>
      </c>
      <c r="H323" s="14">
        <v>60</v>
      </c>
      <c r="I323" s="14" t="s">
        <v>1002</v>
      </c>
      <c r="J323" s="16">
        <f>+H323*'FACTORES DE CORRECCIÓN'!$B$10</f>
        <v>2045.4</v>
      </c>
      <c r="K323" s="7"/>
      <c r="L323" s="7"/>
      <c r="M323" s="7"/>
      <c r="N323" s="7"/>
      <c r="O323" s="7"/>
    </row>
    <row r="324" spans="1:15" s="8" customFormat="1" ht="13.5" customHeight="1" x14ac:dyDescent="0.25">
      <c r="A324" s="17" t="s">
        <v>1452</v>
      </c>
      <c r="B324" s="18" t="s">
        <v>1451</v>
      </c>
      <c r="C324" s="6" t="s">
        <v>1450</v>
      </c>
      <c r="D324" s="14">
        <v>22.5</v>
      </c>
      <c r="E324" s="15">
        <f>+D324*'FACTORES DE CORRECCIÓN'!$B$6*'FACTORES DE CORRECCIÓN'!$D$8</f>
        <v>6441.4844999999996</v>
      </c>
      <c r="F324" s="15">
        <v>2000</v>
      </c>
      <c r="G324" s="15">
        <v>3500</v>
      </c>
      <c r="H324" s="14">
        <v>60</v>
      </c>
      <c r="I324" s="14" t="s">
        <v>1002</v>
      </c>
      <c r="J324" s="16">
        <f>+H324*'FACTORES DE CORRECCIÓN'!$B$10</f>
        <v>2045.4</v>
      </c>
      <c r="K324" s="7"/>
      <c r="L324" s="7"/>
      <c r="M324" s="7"/>
      <c r="N324" s="7"/>
      <c r="O324" s="7"/>
    </row>
    <row r="325" spans="1:15" s="8" customFormat="1" ht="13.5" customHeight="1" x14ac:dyDescent="0.25">
      <c r="A325" s="17" t="s">
        <v>1449</v>
      </c>
      <c r="B325" s="18" t="s">
        <v>1448</v>
      </c>
      <c r="C325" s="36" t="s">
        <v>1447</v>
      </c>
      <c r="D325" s="14">
        <v>4.5</v>
      </c>
      <c r="E325" s="15">
        <f>+D325*'FACTORES DE CORRECCIÓN'!$B$6*'FACTORES DE CORRECCIÓN'!$D$4</f>
        <v>1729.0300500000001</v>
      </c>
      <c r="F325" s="15">
        <v>1000</v>
      </c>
      <c r="G325" s="15">
        <v>1500</v>
      </c>
      <c r="H325" s="14">
        <v>10</v>
      </c>
      <c r="I325" s="14" t="s">
        <v>1002</v>
      </c>
      <c r="J325" s="16">
        <f>+H325*'FACTORES DE CORRECCIÓN'!$B$10</f>
        <v>340.90000000000003</v>
      </c>
      <c r="K325" s="7"/>
      <c r="L325" s="7"/>
      <c r="M325" s="7"/>
      <c r="N325" s="7"/>
      <c r="O325" s="7"/>
    </row>
    <row r="326" spans="1:15" s="8" customFormat="1" ht="13.5" customHeight="1" x14ac:dyDescent="0.25">
      <c r="A326" s="17" t="s">
        <v>1446</v>
      </c>
      <c r="B326" s="18" t="s">
        <v>1445</v>
      </c>
      <c r="C326" s="36" t="s">
        <v>1444</v>
      </c>
      <c r="D326" s="14">
        <v>4.5</v>
      </c>
      <c r="E326" s="15">
        <f>+D326*'FACTORES DE CORRECCIÓN'!$B$6*'FACTORES DE CORRECCIÓN'!$D$4</f>
        <v>1729.0300500000001</v>
      </c>
      <c r="F326" s="15">
        <v>1000</v>
      </c>
      <c r="G326" s="15">
        <v>1500</v>
      </c>
      <c r="H326" s="14">
        <v>15</v>
      </c>
      <c r="I326" s="14" t="s">
        <v>1002</v>
      </c>
      <c r="J326" s="16">
        <f>+H326*'FACTORES DE CORRECCIÓN'!$B$10</f>
        <v>511.35</v>
      </c>
      <c r="K326" s="7"/>
      <c r="L326" s="7"/>
      <c r="M326" s="7"/>
      <c r="N326" s="7"/>
      <c r="O326" s="7"/>
    </row>
    <row r="327" spans="1:15" s="8" customFormat="1" ht="13.5" customHeight="1" x14ac:dyDescent="0.25">
      <c r="A327" s="17" t="s">
        <v>1443</v>
      </c>
      <c r="B327" s="18" t="s">
        <v>1442</v>
      </c>
      <c r="C327" s="36" t="s">
        <v>1441</v>
      </c>
      <c r="D327" s="14">
        <v>4.5</v>
      </c>
      <c r="E327" s="15">
        <f>+D327*'FACTORES DE CORRECCIÓN'!$B$6*'FACTORES DE CORRECCIÓN'!$D$4</f>
        <v>1729.0300500000001</v>
      </c>
      <c r="F327" s="15">
        <v>1000</v>
      </c>
      <c r="G327" s="15">
        <v>1500</v>
      </c>
      <c r="H327" s="14">
        <v>15</v>
      </c>
      <c r="I327" s="14" t="s">
        <v>1002</v>
      </c>
      <c r="J327" s="16">
        <f>+H327*'FACTORES DE CORRECCIÓN'!$B$10</f>
        <v>511.35</v>
      </c>
      <c r="K327" s="7"/>
      <c r="L327" s="7"/>
      <c r="M327" s="7"/>
      <c r="N327" s="7"/>
      <c r="O327" s="7"/>
    </row>
    <row r="328" spans="1:15" s="8" customFormat="1" ht="13.5" customHeight="1" x14ac:dyDescent="0.25">
      <c r="A328" s="17" t="s">
        <v>1440</v>
      </c>
      <c r="B328" s="18" t="s">
        <v>1439</v>
      </c>
      <c r="C328" s="36" t="s">
        <v>1438</v>
      </c>
      <c r="D328" s="14">
        <v>15</v>
      </c>
      <c r="E328" s="15">
        <f>+D328*'FACTORES DE CORRECCIÓN'!$B$6*'FACTORES DE CORRECCIÓN'!$D$6</f>
        <v>4934.7044999999998</v>
      </c>
      <c r="F328" s="15">
        <v>1500</v>
      </c>
      <c r="G328" s="15">
        <v>2500</v>
      </c>
      <c r="H328" s="14">
        <v>40</v>
      </c>
      <c r="I328" s="14" t="s">
        <v>1002</v>
      </c>
      <c r="J328" s="16">
        <f>+H328*'FACTORES DE CORRECCIÓN'!$B$10</f>
        <v>1363.6000000000001</v>
      </c>
      <c r="K328" s="7"/>
      <c r="L328" s="7"/>
      <c r="M328" s="7"/>
      <c r="N328" s="7"/>
      <c r="O328" s="7"/>
    </row>
    <row r="329" spans="1:15" s="8" customFormat="1" ht="13.5" customHeight="1" x14ac:dyDescent="0.25">
      <c r="A329" s="17" t="s">
        <v>1437</v>
      </c>
      <c r="B329" s="18" t="s">
        <v>1436</v>
      </c>
      <c r="C329" s="36" t="s">
        <v>1435</v>
      </c>
      <c r="D329" s="14">
        <v>7.5</v>
      </c>
      <c r="E329" s="15">
        <f>+D329*'FACTORES DE CORRECCIÓN'!$B$6*'FACTORES DE CORRECCIÓN'!$D$5</f>
        <v>2674.5344999999998</v>
      </c>
      <c r="F329" s="15">
        <v>1000</v>
      </c>
      <c r="G329" s="15">
        <v>1500</v>
      </c>
      <c r="H329" s="14">
        <v>5</v>
      </c>
      <c r="I329" s="14" t="s">
        <v>1002</v>
      </c>
      <c r="J329" s="16">
        <f>+H329*'FACTORES DE CORRECCIÓN'!$B$10</f>
        <v>170.45000000000002</v>
      </c>
      <c r="K329" s="7"/>
      <c r="L329" s="7"/>
      <c r="M329" s="7"/>
      <c r="N329" s="7"/>
      <c r="O329" s="7"/>
    </row>
    <row r="330" spans="1:15" s="8" customFormat="1" ht="13.5" customHeight="1" x14ac:dyDescent="0.25">
      <c r="A330" s="17" t="s">
        <v>1434</v>
      </c>
      <c r="B330" s="18" t="s">
        <v>1433</v>
      </c>
      <c r="C330" s="36" t="s">
        <v>1432</v>
      </c>
      <c r="D330" s="14">
        <v>18</v>
      </c>
      <c r="E330" s="15">
        <f>+D330*'FACTORES DE CORRECCIÓN'!$B$6*'FACTORES DE CORRECCIÓN'!$D$7</f>
        <v>5424.4080000000004</v>
      </c>
      <c r="F330" s="15">
        <v>2000</v>
      </c>
      <c r="G330" s="15">
        <v>3000</v>
      </c>
      <c r="H330" s="14">
        <v>5</v>
      </c>
      <c r="I330" s="14" t="s">
        <v>1002</v>
      </c>
      <c r="J330" s="16">
        <f>+H330*'FACTORES DE CORRECCIÓN'!$B$10</f>
        <v>170.45000000000002</v>
      </c>
      <c r="K330" s="7"/>
      <c r="L330" s="7"/>
      <c r="M330" s="7"/>
      <c r="N330" s="7"/>
      <c r="O330" s="7"/>
    </row>
    <row r="331" spans="1:15" s="8" customFormat="1" ht="13.5" customHeight="1" x14ac:dyDescent="0.25">
      <c r="A331" s="17" t="s">
        <v>1431</v>
      </c>
      <c r="B331" s="18" t="s">
        <v>1430</v>
      </c>
      <c r="C331" s="36" t="s">
        <v>1429</v>
      </c>
      <c r="D331" s="14" t="s">
        <v>1043</v>
      </c>
      <c r="E331" s="42" t="s">
        <v>1043</v>
      </c>
      <c r="F331" s="42" t="s">
        <v>1043</v>
      </c>
      <c r="G331" s="42" t="s">
        <v>1043</v>
      </c>
      <c r="H331" s="14"/>
      <c r="I331" s="14" t="s">
        <v>1002</v>
      </c>
      <c r="J331" s="16">
        <f>+H331*'FACTORES DE CORRECCIÓN'!$B$10</f>
        <v>0</v>
      </c>
      <c r="K331" s="7"/>
      <c r="L331" s="7"/>
      <c r="M331" s="7"/>
      <c r="N331" s="7"/>
      <c r="O331" s="7"/>
    </row>
    <row r="332" spans="1:15" s="8" customFormat="1" ht="13.5" customHeight="1" x14ac:dyDescent="0.25">
      <c r="A332" s="17" t="s">
        <v>1428</v>
      </c>
      <c r="B332" s="18" t="s">
        <v>1427</v>
      </c>
      <c r="C332" s="36" t="s">
        <v>1426</v>
      </c>
      <c r="D332" s="14" t="s">
        <v>1043</v>
      </c>
      <c r="E332" s="42" t="s">
        <v>1043</v>
      </c>
      <c r="F332" s="42" t="s">
        <v>1043</v>
      </c>
      <c r="G332" s="42" t="s">
        <v>1043</v>
      </c>
      <c r="H332" s="14"/>
      <c r="I332" s="14" t="s">
        <v>1002</v>
      </c>
      <c r="J332" s="16">
        <f>+H332*'FACTORES DE CORRECCIÓN'!$B$10</f>
        <v>0</v>
      </c>
      <c r="K332" s="7"/>
      <c r="L332" s="7"/>
      <c r="M332" s="7"/>
      <c r="N332" s="7"/>
      <c r="O332" s="7"/>
    </row>
    <row r="333" spans="1:15" s="8" customFormat="1" ht="13.5" customHeight="1" x14ac:dyDescent="0.25">
      <c r="A333" s="17" t="s">
        <v>1425</v>
      </c>
      <c r="B333" s="18" t="s">
        <v>1424</v>
      </c>
      <c r="C333" s="36" t="s">
        <v>1423</v>
      </c>
      <c r="D333" s="14">
        <v>22.5</v>
      </c>
      <c r="E333" s="15">
        <f>+D333*'FACTORES DE CORRECCIÓN'!$B$6*'FACTORES DE CORRECCIÓN'!$D$8</f>
        <v>6441.4844999999996</v>
      </c>
      <c r="F333" s="15">
        <v>2000</v>
      </c>
      <c r="G333" s="15">
        <v>3500</v>
      </c>
      <c r="H333" s="14">
        <v>15</v>
      </c>
      <c r="I333" s="14" t="s">
        <v>1002</v>
      </c>
      <c r="J333" s="16">
        <f>+H333*'FACTORES DE CORRECCIÓN'!$B$10</f>
        <v>511.35</v>
      </c>
      <c r="K333" s="7"/>
      <c r="L333" s="7"/>
      <c r="M333" s="7"/>
      <c r="N333" s="7"/>
      <c r="O333" s="7"/>
    </row>
    <row r="334" spans="1:15" s="8" customFormat="1" ht="13.5" customHeight="1" x14ac:dyDescent="0.25">
      <c r="A334" s="17" t="s">
        <v>1422</v>
      </c>
      <c r="B334" s="18" t="s">
        <v>1421</v>
      </c>
      <c r="C334" s="36" t="s">
        <v>1420</v>
      </c>
      <c r="D334" s="14" t="s">
        <v>1043</v>
      </c>
      <c r="E334" s="42" t="s">
        <v>1043</v>
      </c>
      <c r="F334" s="42" t="s">
        <v>1043</v>
      </c>
      <c r="G334" s="42" t="s">
        <v>1043</v>
      </c>
      <c r="H334" s="14"/>
      <c r="I334" s="14" t="s">
        <v>1002</v>
      </c>
      <c r="J334" s="16">
        <f>+H334*'FACTORES DE CORRECCIÓN'!$B$10</f>
        <v>0</v>
      </c>
      <c r="K334" s="7"/>
      <c r="L334" s="7"/>
      <c r="M334" s="7"/>
      <c r="N334" s="7"/>
      <c r="O334" s="7"/>
    </row>
    <row r="335" spans="1:15" s="8" customFormat="1" ht="13.5" customHeight="1" x14ac:dyDescent="0.25">
      <c r="A335" s="17" t="s">
        <v>1419</v>
      </c>
      <c r="B335" s="18" t="s">
        <v>1418</v>
      </c>
      <c r="C335" s="36" t="s">
        <v>1417</v>
      </c>
      <c r="D335" s="14">
        <v>7.5</v>
      </c>
      <c r="E335" s="15">
        <f>+D335*'FACTORES DE CORRECCIÓN'!$B$6*'FACTORES DE CORRECCIÓN'!$D$5</f>
        <v>2674.5344999999998</v>
      </c>
      <c r="F335" s="15">
        <v>1000</v>
      </c>
      <c r="G335" s="15">
        <v>1500</v>
      </c>
      <c r="H335" s="14">
        <v>5</v>
      </c>
      <c r="I335" s="14" t="s">
        <v>1002</v>
      </c>
      <c r="J335" s="16">
        <f>+H335*'FACTORES DE CORRECCIÓN'!$B$10</f>
        <v>170.45000000000002</v>
      </c>
      <c r="K335" s="7"/>
      <c r="L335" s="7"/>
      <c r="M335" s="7"/>
      <c r="N335" s="7"/>
      <c r="O335" s="7"/>
    </row>
    <row r="336" spans="1:15" s="8" customFormat="1" ht="13.5" customHeight="1" x14ac:dyDescent="0.25">
      <c r="A336" s="17" t="s">
        <v>1416</v>
      </c>
      <c r="B336" s="18" t="s">
        <v>1415</v>
      </c>
      <c r="C336" s="36" t="s">
        <v>1414</v>
      </c>
      <c r="D336" s="14">
        <v>12</v>
      </c>
      <c r="E336" s="15">
        <f>+D336*'FACTORES DE CORRECCIÓN'!$B$6*'FACTORES DE CORRECCIÓN'!$D$6</f>
        <v>3947.7636000000002</v>
      </c>
      <c r="F336" s="15">
        <v>1500</v>
      </c>
      <c r="G336" s="15">
        <v>2500</v>
      </c>
      <c r="H336" s="14">
        <v>15</v>
      </c>
      <c r="I336" s="14" t="s">
        <v>1002</v>
      </c>
      <c r="J336" s="16">
        <f>+H336*'FACTORES DE CORRECCIÓN'!$B$10</f>
        <v>511.35</v>
      </c>
      <c r="K336" s="7"/>
      <c r="L336" s="7"/>
      <c r="M336" s="7"/>
      <c r="N336" s="7"/>
      <c r="O336" s="7"/>
    </row>
    <row r="337" spans="1:15" s="8" customFormat="1" ht="13.5" customHeight="1" x14ac:dyDescent="0.25">
      <c r="A337" s="17" t="s">
        <v>1413</v>
      </c>
      <c r="B337" s="18" t="s">
        <v>1412</v>
      </c>
      <c r="C337" s="36" t="s">
        <v>1411</v>
      </c>
      <c r="D337" s="14">
        <v>7.5</v>
      </c>
      <c r="E337" s="15">
        <f>+D337*'FACTORES DE CORRECCIÓN'!$B$6*'FACTORES DE CORRECCIÓN'!$D$5</f>
        <v>2674.5344999999998</v>
      </c>
      <c r="F337" s="15">
        <v>1000</v>
      </c>
      <c r="G337" s="15">
        <v>1500</v>
      </c>
      <c r="H337" s="14">
        <v>15</v>
      </c>
      <c r="I337" s="14" t="s">
        <v>1002</v>
      </c>
      <c r="J337" s="16">
        <f>+H337*'FACTORES DE CORRECCIÓN'!$B$10</f>
        <v>511.35</v>
      </c>
      <c r="K337" s="7"/>
      <c r="L337" s="7"/>
      <c r="M337" s="7"/>
      <c r="N337" s="7"/>
      <c r="O337" s="7"/>
    </row>
    <row r="338" spans="1:15" s="8" customFormat="1" ht="13.5" customHeight="1" x14ac:dyDescent="0.25">
      <c r="A338" s="17" t="s">
        <v>1410</v>
      </c>
      <c r="B338" s="18" t="s">
        <v>1409</v>
      </c>
      <c r="C338" s="36" t="s">
        <v>1408</v>
      </c>
      <c r="D338" s="14">
        <v>9</v>
      </c>
      <c r="E338" s="15">
        <f>+D338*'FACTORES DE CORRECCIÓN'!$B$6*'FACTORES DE CORRECCIÓN'!$D$5</f>
        <v>3209.4414000000002</v>
      </c>
      <c r="F338" s="15">
        <v>1500</v>
      </c>
      <c r="G338" s="15">
        <v>2000</v>
      </c>
      <c r="H338" s="14">
        <v>50</v>
      </c>
      <c r="I338" s="14" t="s">
        <v>1002</v>
      </c>
      <c r="J338" s="16">
        <f>+H338*'FACTORES DE CORRECCIÓN'!$B$10</f>
        <v>1704.5000000000002</v>
      </c>
      <c r="K338" s="7"/>
      <c r="L338" s="7"/>
      <c r="M338" s="7"/>
      <c r="N338" s="7"/>
      <c r="O338" s="7"/>
    </row>
    <row r="339" spans="1:15" s="8" customFormat="1" ht="13.5" customHeight="1" x14ac:dyDescent="0.25">
      <c r="A339" s="17" t="s">
        <v>1407</v>
      </c>
      <c r="B339" s="18" t="s">
        <v>1406</v>
      </c>
      <c r="C339" s="36" t="s">
        <v>1405</v>
      </c>
      <c r="D339" s="14">
        <v>12</v>
      </c>
      <c r="E339" s="15">
        <f>+D339*'FACTORES DE CORRECCIÓN'!$B$6*'FACTORES DE CORRECCIÓN'!$D$6</f>
        <v>3947.7636000000002</v>
      </c>
      <c r="F339" s="15">
        <v>1500</v>
      </c>
      <c r="G339" s="15">
        <v>2500</v>
      </c>
      <c r="H339" s="14">
        <v>60</v>
      </c>
      <c r="I339" s="14" t="s">
        <v>1002</v>
      </c>
      <c r="J339" s="16">
        <f>+H339*'FACTORES DE CORRECCIÓN'!$B$10</f>
        <v>2045.4</v>
      </c>
      <c r="K339" s="7"/>
      <c r="L339" s="7"/>
      <c r="M339" s="7"/>
      <c r="N339" s="7"/>
      <c r="O339" s="7"/>
    </row>
    <row r="340" spans="1:15" s="8" customFormat="1" ht="13.5" customHeight="1" x14ac:dyDescent="0.25">
      <c r="A340" s="17" t="s">
        <v>1404</v>
      </c>
      <c r="B340" s="18" t="s">
        <v>1403</v>
      </c>
      <c r="C340" s="36" t="s">
        <v>1402</v>
      </c>
      <c r="D340" s="14">
        <v>22.5</v>
      </c>
      <c r="E340" s="15">
        <f>+D340*'FACTORES DE CORRECCIÓN'!$B$6*'FACTORES DE CORRECCIÓN'!$D$8</f>
        <v>6441.4844999999996</v>
      </c>
      <c r="F340" s="15">
        <v>2000</v>
      </c>
      <c r="G340" s="15">
        <v>3500</v>
      </c>
      <c r="H340" s="14">
        <v>50</v>
      </c>
      <c r="I340" s="14" t="s">
        <v>1002</v>
      </c>
      <c r="J340" s="16">
        <f>+H340*'FACTORES DE CORRECCIÓN'!$B$10</f>
        <v>1704.5000000000002</v>
      </c>
      <c r="K340" s="7"/>
      <c r="L340" s="7"/>
      <c r="M340" s="7"/>
      <c r="N340" s="7"/>
      <c r="O340" s="7"/>
    </row>
    <row r="341" spans="1:15" s="8" customFormat="1" ht="13.5" customHeight="1" x14ac:dyDescent="0.25">
      <c r="A341" s="17" t="s">
        <v>1401</v>
      </c>
      <c r="B341" s="18" t="s">
        <v>1400</v>
      </c>
      <c r="C341" s="36" t="s">
        <v>1399</v>
      </c>
      <c r="D341" s="14" t="s">
        <v>1043</v>
      </c>
      <c r="E341" s="42" t="s">
        <v>1043</v>
      </c>
      <c r="F341" s="42" t="s">
        <v>1043</v>
      </c>
      <c r="G341" s="42" t="s">
        <v>1043</v>
      </c>
      <c r="H341" s="14"/>
      <c r="I341" s="14" t="s">
        <v>1002</v>
      </c>
      <c r="J341" s="16">
        <f>+H341*'FACTORES DE CORRECCIÓN'!$B$10</f>
        <v>0</v>
      </c>
      <c r="K341" s="7"/>
      <c r="L341" s="7"/>
      <c r="M341" s="7"/>
      <c r="N341" s="7"/>
      <c r="O341" s="7"/>
    </row>
    <row r="342" spans="1:15" s="8" customFormat="1" ht="13.5" customHeight="1" x14ac:dyDescent="0.25">
      <c r="A342" s="17" t="s">
        <v>1398</v>
      </c>
      <c r="B342" s="18" t="s">
        <v>1397</v>
      </c>
      <c r="C342" s="36" t="s">
        <v>1396</v>
      </c>
      <c r="D342" s="14" t="s">
        <v>1043</v>
      </c>
      <c r="E342" s="42" t="s">
        <v>1043</v>
      </c>
      <c r="F342" s="42" t="s">
        <v>1043</v>
      </c>
      <c r="G342" s="42" t="s">
        <v>1043</v>
      </c>
      <c r="H342" s="14"/>
      <c r="I342" s="14" t="s">
        <v>1002</v>
      </c>
      <c r="J342" s="16">
        <f>+H342*'FACTORES DE CORRECCIÓN'!$B$10</f>
        <v>0</v>
      </c>
      <c r="K342" s="7"/>
      <c r="L342" s="7"/>
      <c r="M342" s="7"/>
      <c r="N342" s="7"/>
      <c r="O342" s="7"/>
    </row>
    <row r="343" spans="1:15" s="8" customFormat="1" ht="13.5" customHeight="1" x14ac:dyDescent="0.25">
      <c r="A343" s="17" t="s">
        <v>1395</v>
      </c>
      <c r="B343" s="18" t="s">
        <v>1394</v>
      </c>
      <c r="C343" s="36" t="s">
        <v>1393</v>
      </c>
      <c r="D343" s="14">
        <v>4.5</v>
      </c>
      <c r="E343" s="15">
        <f>+D343*'FACTORES DE CORRECCIÓN'!$B$6*'FACTORES DE CORRECCIÓN'!$D$4</f>
        <v>1729.0300500000001</v>
      </c>
      <c r="F343" s="15">
        <v>1000</v>
      </c>
      <c r="G343" s="15">
        <v>1500</v>
      </c>
      <c r="H343" s="14">
        <v>3</v>
      </c>
      <c r="I343" s="14" t="s">
        <v>1002</v>
      </c>
      <c r="J343" s="16">
        <f>+H343*'FACTORES DE CORRECCIÓN'!$B$10</f>
        <v>102.27000000000001</v>
      </c>
      <c r="K343" s="7"/>
      <c r="L343" s="7"/>
      <c r="M343" s="7"/>
      <c r="N343" s="7"/>
      <c r="O343" s="7"/>
    </row>
    <row r="344" spans="1:15" s="8" customFormat="1" ht="13.5" customHeight="1" x14ac:dyDescent="0.25">
      <c r="A344" s="17" t="s">
        <v>1392</v>
      </c>
      <c r="B344" s="18" t="s">
        <v>1391</v>
      </c>
      <c r="C344" s="36" t="s">
        <v>1390</v>
      </c>
      <c r="D344" s="14">
        <v>4.5</v>
      </c>
      <c r="E344" s="15">
        <f>+D344*'FACTORES DE CORRECCIÓN'!$B$6*'FACTORES DE CORRECCIÓN'!$D$4</f>
        <v>1729.0300500000001</v>
      </c>
      <c r="F344" s="15">
        <v>1000</v>
      </c>
      <c r="G344" s="15">
        <v>1500</v>
      </c>
      <c r="H344" s="14">
        <v>10</v>
      </c>
      <c r="I344" s="14" t="s">
        <v>1002</v>
      </c>
      <c r="J344" s="16">
        <f>+H344*'FACTORES DE CORRECCIÓN'!$B$10</f>
        <v>340.90000000000003</v>
      </c>
      <c r="K344" s="7"/>
      <c r="L344" s="7"/>
      <c r="M344" s="7"/>
      <c r="N344" s="7"/>
      <c r="O344" s="7"/>
    </row>
    <row r="345" spans="1:15" s="8" customFormat="1" ht="13.5" customHeight="1" x14ac:dyDescent="0.25">
      <c r="A345" s="17" t="s">
        <v>1389</v>
      </c>
      <c r="B345" s="18" t="s">
        <v>1388</v>
      </c>
      <c r="C345" s="36" t="s">
        <v>1387</v>
      </c>
      <c r="D345" s="14">
        <v>27</v>
      </c>
      <c r="E345" s="15">
        <f>+D345*'FACTORES DE CORRECCIÓN'!$B$6*'FACTORES DE CORRECCIÓN'!$D$8</f>
        <v>7729.7813999999998</v>
      </c>
      <c r="F345" s="15">
        <v>2500</v>
      </c>
      <c r="G345" s="15">
        <v>4000</v>
      </c>
      <c r="H345" s="14">
        <v>5</v>
      </c>
      <c r="I345" s="14" t="s">
        <v>1002</v>
      </c>
      <c r="J345" s="16">
        <f>+H345*'FACTORES DE CORRECCIÓN'!$B$10</f>
        <v>170.45000000000002</v>
      </c>
      <c r="K345" s="7"/>
      <c r="L345" s="7"/>
      <c r="M345" s="7"/>
      <c r="N345" s="7"/>
      <c r="O345" s="7"/>
    </row>
    <row r="346" spans="1:15" s="8" customFormat="1" ht="13.5" customHeight="1" x14ac:dyDescent="0.25">
      <c r="A346" s="17" t="s">
        <v>1386</v>
      </c>
      <c r="B346" s="18" t="s">
        <v>1385</v>
      </c>
      <c r="C346" s="36" t="s">
        <v>1384</v>
      </c>
      <c r="D346" s="14">
        <v>7.5</v>
      </c>
      <c r="E346" s="15">
        <f>+D346*'FACTORES DE CORRECCIÓN'!$B$6*'FACTORES DE CORRECCIÓN'!$D$5</f>
        <v>2674.5344999999998</v>
      </c>
      <c r="F346" s="15">
        <v>1000</v>
      </c>
      <c r="G346" s="15">
        <v>1500</v>
      </c>
      <c r="H346" s="14">
        <v>5</v>
      </c>
      <c r="I346" s="14" t="s">
        <v>1002</v>
      </c>
      <c r="J346" s="16">
        <f>+H346*'FACTORES DE CORRECCIÓN'!$B$10</f>
        <v>170.45000000000002</v>
      </c>
      <c r="K346" s="7"/>
      <c r="L346" s="7"/>
      <c r="M346" s="7"/>
      <c r="N346" s="7"/>
      <c r="O346" s="7"/>
    </row>
    <row r="347" spans="1:15" s="8" customFormat="1" ht="13.5" customHeight="1" x14ac:dyDescent="0.25">
      <c r="A347" s="17" t="s">
        <v>1383</v>
      </c>
      <c r="B347" s="18" t="s">
        <v>1382</v>
      </c>
      <c r="C347" s="36" t="s">
        <v>1381</v>
      </c>
      <c r="D347" s="14">
        <v>12</v>
      </c>
      <c r="E347" s="15">
        <f>+D347*'FACTORES DE CORRECCIÓN'!$B$6*'FACTORES DE CORRECCIÓN'!$D$6</f>
        <v>3947.7636000000002</v>
      </c>
      <c r="F347" s="15">
        <v>1500</v>
      </c>
      <c r="G347" s="15">
        <v>2500</v>
      </c>
      <c r="H347" s="14">
        <v>5</v>
      </c>
      <c r="I347" s="14" t="s">
        <v>1002</v>
      </c>
      <c r="J347" s="16">
        <f>+H347*'FACTORES DE CORRECCIÓN'!$B$10</f>
        <v>170.45000000000002</v>
      </c>
      <c r="K347" s="7"/>
      <c r="L347" s="7"/>
      <c r="M347" s="7"/>
      <c r="N347" s="7"/>
      <c r="O347" s="7"/>
    </row>
    <row r="348" spans="1:15" s="8" customFormat="1" ht="13.5" customHeight="1" x14ac:dyDescent="0.25">
      <c r="A348" s="17" t="s">
        <v>1380</v>
      </c>
      <c r="B348" s="18" t="s">
        <v>1379</v>
      </c>
      <c r="C348" s="36" t="s">
        <v>1378</v>
      </c>
      <c r="D348" s="14" t="s">
        <v>1043</v>
      </c>
      <c r="E348" s="42" t="s">
        <v>1043</v>
      </c>
      <c r="F348" s="42" t="s">
        <v>1043</v>
      </c>
      <c r="G348" s="42" t="s">
        <v>1043</v>
      </c>
      <c r="H348" s="14"/>
      <c r="I348" s="14" t="s">
        <v>1002</v>
      </c>
      <c r="J348" s="16">
        <f>+H348*'FACTORES DE CORRECCIÓN'!$B$10</f>
        <v>0</v>
      </c>
      <c r="K348" s="7"/>
      <c r="L348" s="7"/>
      <c r="M348" s="7"/>
      <c r="N348" s="7"/>
      <c r="O348" s="7"/>
    </row>
    <row r="349" spans="1:15" s="8" customFormat="1" ht="13.5" customHeight="1" x14ac:dyDescent="0.25">
      <c r="A349" s="17" t="s">
        <v>1377</v>
      </c>
      <c r="B349" s="18" t="s">
        <v>1376</v>
      </c>
      <c r="C349" s="36" t="s">
        <v>1375</v>
      </c>
      <c r="D349" s="14">
        <v>18</v>
      </c>
      <c r="E349" s="15">
        <f>+D349*'FACTORES DE CORRECCIÓN'!$B$6*'FACTORES DE CORRECCIÓN'!$D$7</f>
        <v>5424.4080000000004</v>
      </c>
      <c r="F349" s="15">
        <v>2000</v>
      </c>
      <c r="G349" s="15">
        <v>3000</v>
      </c>
      <c r="H349" s="14">
        <v>6</v>
      </c>
      <c r="I349" s="14" t="s">
        <v>1002</v>
      </c>
      <c r="J349" s="16">
        <f>+H349*'FACTORES DE CORRECCIÓN'!$B$10</f>
        <v>204.54000000000002</v>
      </c>
      <c r="K349" s="7"/>
      <c r="L349" s="7"/>
      <c r="M349" s="7"/>
      <c r="N349" s="7"/>
      <c r="O349" s="7"/>
    </row>
    <row r="350" spans="1:15" s="8" customFormat="1" ht="13.5" customHeight="1" x14ac:dyDescent="0.25">
      <c r="A350" s="17" t="s">
        <v>1374</v>
      </c>
      <c r="B350" s="18" t="s">
        <v>1373</v>
      </c>
      <c r="C350" s="36" t="s">
        <v>1372</v>
      </c>
      <c r="D350" s="14">
        <v>4.5</v>
      </c>
      <c r="E350" s="15">
        <f>+D350*'FACTORES DE CORRECCIÓN'!$B$6*'FACTORES DE CORRECCIÓN'!$D$4</f>
        <v>1729.0300500000001</v>
      </c>
      <c r="F350" s="15">
        <v>1000</v>
      </c>
      <c r="G350" s="15">
        <v>1500</v>
      </c>
      <c r="H350" s="14">
        <v>10</v>
      </c>
      <c r="I350" s="14" t="s">
        <v>1002</v>
      </c>
      <c r="J350" s="16">
        <f>+H350*'FACTORES DE CORRECCIÓN'!$B$10</f>
        <v>340.90000000000003</v>
      </c>
      <c r="K350" s="7"/>
      <c r="L350" s="7"/>
      <c r="M350" s="7"/>
      <c r="N350" s="7"/>
      <c r="O350" s="7"/>
    </row>
    <row r="351" spans="1:15" s="8" customFormat="1" ht="13.5" customHeight="1" x14ac:dyDescent="0.25">
      <c r="A351" s="17" t="s">
        <v>1371</v>
      </c>
      <c r="B351" s="18" t="s">
        <v>1370</v>
      </c>
      <c r="C351" s="36" t="s">
        <v>1369</v>
      </c>
      <c r="D351" s="14">
        <v>4.5</v>
      </c>
      <c r="E351" s="15">
        <f>+D351*'FACTORES DE CORRECCIÓN'!$B$6*'FACTORES DE CORRECCIÓN'!$D$4</f>
        <v>1729.0300500000001</v>
      </c>
      <c r="F351" s="15">
        <v>1000</v>
      </c>
      <c r="G351" s="15">
        <v>1500</v>
      </c>
      <c r="H351" s="14">
        <v>5</v>
      </c>
      <c r="I351" s="14" t="s">
        <v>1002</v>
      </c>
      <c r="J351" s="16">
        <f>+H351*'FACTORES DE CORRECCIÓN'!$B$10</f>
        <v>170.45000000000002</v>
      </c>
      <c r="K351" s="7"/>
      <c r="L351" s="7"/>
      <c r="M351" s="7"/>
      <c r="N351" s="7"/>
      <c r="O351" s="7"/>
    </row>
    <row r="352" spans="1:15" s="8" customFormat="1" ht="13.5" customHeight="1" x14ac:dyDescent="0.25">
      <c r="A352" s="17" t="s">
        <v>1368</v>
      </c>
      <c r="B352" s="18" t="s">
        <v>1367</v>
      </c>
      <c r="C352" s="36" t="s">
        <v>1366</v>
      </c>
      <c r="D352" s="14">
        <v>6</v>
      </c>
      <c r="E352" s="15">
        <f>+D352*'FACTORES DE CORRECCIÓN'!$B$6*'FACTORES DE CORRECCIÓN'!$D$5</f>
        <v>2139.6275999999998</v>
      </c>
      <c r="F352" s="15">
        <v>1000</v>
      </c>
      <c r="G352" s="15">
        <v>1500</v>
      </c>
      <c r="H352" s="14">
        <v>5</v>
      </c>
      <c r="I352" s="14" t="s">
        <v>1002</v>
      </c>
      <c r="J352" s="16">
        <f>+H352*'FACTORES DE CORRECCIÓN'!$B$10</f>
        <v>170.45000000000002</v>
      </c>
      <c r="K352" s="7"/>
      <c r="L352" s="7"/>
      <c r="M352" s="7"/>
      <c r="N352" s="7"/>
      <c r="O352" s="7"/>
    </row>
    <row r="353" spans="1:15" s="8" customFormat="1" ht="13.5" customHeight="1" x14ac:dyDescent="0.25">
      <c r="A353" s="17" t="s">
        <v>1365</v>
      </c>
      <c r="B353" s="18" t="s">
        <v>1364</v>
      </c>
      <c r="C353" s="36" t="s">
        <v>1363</v>
      </c>
      <c r="D353" s="14">
        <v>4.5</v>
      </c>
      <c r="E353" s="15">
        <f>+D353*'FACTORES DE CORRECCIÓN'!$B$6*'FACTORES DE CORRECCIÓN'!$D$4</f>
        <v>1729.0300500000001</v>
      </c>
      <c r="F353" s="15">
        <v>1000</v>
      </c>
      <c r="G353" s="15">
        <v>1500</v>
      </c>
      <c r="H353" s="14">
        <v>5</v>
      </c>
      <c r="I353" s="14" t="s">
        <v>1002</v>
      </c>
      <c r="J353" s="16">
        <f>+H353*'FACTORES DE CORRECCIÓN'!$B$10</f>
        <v>170.45000000000002</v>
      </c>
      <c r="K353" s="7"/>
      <c r="L353" s="7"/>
      <c r="M353" s="7"/>
      <c r="N353" s="7"/>
      <c r="O353" s="7"/>
    </row>
    <row r="354" spans="1:15" s="8" customFormat="1" ht="13.5" customHeight="1" x14ac:dyDescent="0.25">
      <c r="A354" s="17" t="s">
        <v>1362</v>
      </c>
      <c r="B354" s="18" t="s">
        <v>1361</v>
      </c>
      <c r="C354" s="36" t="s">
        <v>1360</v>
      </c>
      <c r="D354" s="14">
        <v>4.5</v>
      </c>
      <c r="E354" s="15">
        <f>+D354*'FACTORES DE CORRECCIÓN'!$B$6*'FACTORES DE CORRECCIÓN'!$D$4</f>
        <v>1729.0300500000001</v>
      </c>
      <c r="F354" s="15">
        <v>1000</v>
      </c>
      <c r="G354" s="15">
        <v>1500</v>
      </c>
      <c r="H354" s="14">
        <v>10</v>
      </c>
      <c r="I354" s="14" t="s">
        <v>1002</v>
      </c>
      <c r="J354" s="16">
        <f>+H354*'FACTORES DE CORRECCIÓN'!$B$10</f>
        <v>340.90000000000003</v>
      </c>
      <c r="K354" s="7"/>
      <c r="L354" s="7"/>
      <c r="M354" s="7"/>
      <c r="N354" s="7"/>
      <c r="O354" s="7"/>
    </row>
    <row r="355" spans="1:15" s="8" customFormat="1" ht="13.5" customHeight="1" x14ac:dyDescent="0.25">
      <c r="A355" s="17" t="s">
        <v>1359</v>
      </c>
      <c r="B355" s="18" t="s">
        <v>1358</v>
      </c>
      <c r="C355" s="36" t="s">
        <v>1357</v>
      </c>
      <c r="D355" s="14">
        <v>7.5</v>
      </c>
      <c r="E355" s="15">
        <f>+D355*'FACTORES DE CORRECCIÓN'!$B$6*'FACTORES DE CORRECCIÓN'!$D$5</f>
        <v>2674.5344999999998</v>
      </c>
      <c r="F355" s="15">
        <v>1000</v>
      </c>
      <c r="G355" s="15">
        <v>1500</v>
      </c>
      <c r="H355" s="14">
        <v>20</v>
      </c>
      <c r="I355" s="14" t="s">
        <v>1002</v>
      </c>
      <c r="J355" s="16">
        <f>+H355*'FACTORES DE CORRECCIÓN'!$B$10</f>
        <v>681.80000000000007</v>
      </c>
      <c r="K355" s="7"/>
      <c r="L355" s="7"/>
      <c r="M355" s="7"/>
      <c r="N355" s="7"/>
      <c r="O355" s="7"/>
    </row>
    <row r="356" spans="1:15" ht="13.5" customHeight="1" x14ac:dyDescent="0.25">
      <c r="A356" s="17" t="s">
        <v>1356</v>
      </c>
      <c r="B356" s="18" t="s">
        <v>1355</v>
      </c>
      <c r="C356" s="36" t="s">
        <v>1354</v>
      </c>
      <c r="D356" s="14" t="s">
        <v>1043</v>
      </c>
      <c r="E356" s="42" t="s">
        <v>1043</v>
      </c>
      <c r="F356" s="42" t="s">
        <v>1043</v>
      </c>
      <c r="G356" s="42" t="s">
        <v>1043</v>
      </c>
      <c r="H356" s="14"/>
      <c r="I356" s="14" t="s">
        <v>1002</v>
      </c>
      <c r="J356" s="16">
        <f>+H356*'FACTORES DE CORRECCIÓN'!$B$10</f>
        <v>0</v>
      </c>
    </row>
    <row r="357" spans="1:15" ht="13.5" customHeight="1" x14ac:dyDescent="0.25">
      <c r="A357" s="17" t="s">
        <v>1353</v>
      </c>
      <c r="B357" s="18" t="s">
        <v>1352</v>
      </c>
      <c r="C357" s="36" t="s">
        <v>1351</v>
      </c>
      <c r="D357" s="14">
        <v>10.5</v>
      </c>
      <c r="E357" s="15">
        <f>+D357*'FACTORES DE CORRECCIÓN'!$B$6*'FACTORES DE CORRECCIÓN'!$D$6</f>
        <v>3454.29315</v>
      </c>
      <c r="F357" s="15">
        <v>1500</v>
      </c>
      <c r="G357" s="15">
        <v>2000</v>
      </c>
      <c r="H357" s="14">
        <v>10</v>
      </c>
      <c r="I357" s="14" t="s">
        <v>1002</v>
      </c>
      <c r="J357" s="16">
        <f>+H357*'FACTORES DE CORRECCIÓN'!$B$10</f>
        <v>340.90000000000003</v>
      </c>
    </row>
    <row r="358" spans="1:15" ht="13.5" customHeight="1" x14ac:dyDescent="0.25">
      <c r="A358" s="17" t="s">
        <v>1350</v>
      </c>
      <c r="B358" s="18" t="s">
        <v>1349</v>
      </c>
      <c r="C358" s="36" t="s">
        <v>1348</v>
      </c>
      <c r="D358" s="14">
        <v>15</v>
      </c>
      <c r="E358" s="15">
        <f>+D358*'FACTORES DE CORRECCIÓN'!$B$6*'FACTORES DE CORRECCIÓN'!$D$6</f>
        <v>4934.7044999999998</v>
      </c>
      <c r="F358" s="15">
        <v>1500</v>
      </c>
      <c r="G358" s="15">
        <v>2500</v>
      </c>
      <c r="H358" s="14">
        <v>60</v>
      </c>
      <c r="I358" s="14" t="s">
        <v>1002</v>
      </c>
      <c r="J358" s="16">
        <f>+H358*'FACTORES DE CORRECCIÓN'!$B$10</f>
        <v>2045.4</v>
      </c>
    </row>
    <row r="359" spans="1:15" ht="13.5" customHeight="1" x14ac:dyDescent="0.25">
      <c r="A359" s="17" t="s">
        <v>1347</v>
      </c>
      <c r="B359" s="18" t="s">
        <v>1346</v>
      </c>
      <c r="C359" s="36" t="s">
        <v>1345</v>
      </c>
      <c r="D359" s="14">
        <v>4.5</v>
      </c>
      <c r="E359" s="15">
        <f>+D359*'FACTORES DE CORRECCIÓN'!$B$6*'FACTORES DE CORRECCIÓN'!$D$4</f>
        <v>1729.0300500000001</v>
      </c>
      <c r="F359" s="15">
        <v>1000</v>
      </c>
      <c r="G359" s="15">
        <v>1500</v>
      </c>
      <c r="H359" s="14">
        <v>5</v>
      </c>
      <c r="I359" s="14" t="s">
        <v>1002</v>
      </c>
      <c r="J359" s="16">
        <f>+H359*'FACTORES DE CORRECCIÓN'!$B$10</f>
        <v>170.45000000000002</v>
      </c>
    </row>
    <row r="360" spans="1:15" ht="13.5" customHeight="1" x14ac:dyDescent="0.25">
      <c r="A360" s="17" t="s">
        <v>1344</v>
      </c>
      <c r="B360" s="18" t="s">
        <v>1343</v>
      </c>
      <c r="C360" s="36" t="s">
        <v>1342</v>
      </c>
      <c r="D360" s="14">
        <v>3</v>
      </c>
      <c r="E360" s="15">
        <f>+D360*'FACTORES DE CORRECCIÓN'!$B$6*'FACTORES DE CORRECCIÓN'!$D$4</f>
        <v>1152.6867</v>
      </c>
      <c r="F360" s="15">
        <v>1000</v>
      </c>
      <c r="G360" s="15">
        <v>1000</v>
      </c>
      <c r="H360" s="14">
        <v>5</v>
      </c>
      <c r="I360" s="14" t="s">
        <v>1002</v>
      </c>
      <c r="J360" s="16">
        <f>+H360*'FACTORES DE CORRECCIÓN'!$B$10</f>
        <v>170.45000000000002</v>
      </c>
    </row>
    <row r="361" spans="1:15" ht="13.5" customHeight="1" x14ac:dyDescent="0.25">
      <c r="A361" s="17" t="s">
        <v>1341</v>
      </c>
      <c r="B361" s="18" t="s">
        <v>1340</v>
      </c>
      <c r="C361" s="36" t="s">
        <v>1339</v>
      </c>
      <c r="D361" s="14">
        <v>4.5</v>
      </c>
      <c r="E361" s="15">
        <f>+D361*'FACTORES DE CORRECCIÓN'!$B$6*'FACTORES DE CORRECCIÓN'!$D$4</f>
        <v>1729.0300500000001</v>
      </c>
      <c r="F361" s="15">
        <v>1000</v>
      </c>
      <c r="G361" s="15">
        <v>1500</v>
      </c>
      <c r="H361" s="14">
        <v>5</v>
      </c>
      <c r="I361" s="14" t="s">
        <v>1002</v>
      </c>
      <c r="J361" s="16">
        <f>+H361*'FACTORES DE CORRECCIÓN'!$B$10</f>
        <v>170.45000000000002</v>
      </c>
    </row>
    <row r="362" spans="1:15" ht="13.5" customHeight="1" x14ac:dyDescent="0.25">
      <c r="A362" s="17" t="s">
        <v>1338</v>
      </c>
      <c r="B362" s="18" t="s">
        <v>1337</v>
      </c>
      <c r="C362" s="36" t="s">
        <v>1336</v>
      </c>
      <c r="D362" s="14" t="s">
        <v>1043</v>
      </c>
      <c r="E362" s="42" t="s">
        <v>1043</v>
      </c>
      <c r="F362" s="42" t="s">
        <v>1043</v>
      </c>
      <c r="G362" s="42" t="s">
        <v>1043</v>
      </c>
      <c r="H362" s="14"/>
      <c r="I362" s="14" t="s">
        <v>1002</v>
      </c>
      <c r="J362" s="16">
        <f>+H362*'FACTORES DE CORRECCIÓN'!$B$10</f>
        <v>0</v>
      </c>
    </row>
    <row r="363" spans="1:15" ht="13.5" customHeight="1" x14ac:dyDescent="0.25">
      <c r="A363" s="17" t="s">
        <v>1335</v>
      </c>
      <c r="B363" s="18" t="s">
        <v>1334</v>
      </c>
      <c r="C363" s="36" t="s">
        <v>1333</v>
      </c>
      <c r="D363" s="14">
        <v>4.5</v>
      </c>
      <c r="E363" s="15">
        <f>+D363*'FACTORES DE CORRECCIÓN'!$B$6*'FACTORES DE CORRECCIÓN'!$D$4</f>
        <v>1729.0300500000001</v>
      </c>
      <c r="F363" s="15">
        <v>1000</v>
      </c>
      <c r="G363" s="15">
        <v>1500</v>
      </c>
      <c r="H363" s="14">
        <v>5</v>
      </c>
      <c r="I363" s="14" t="s">
        <v>1002</v>
      </c>
      <c r="J363" s="16">
        <f>+H363*'FACTORES DE CORRECCIÓN'!$B$10</f>
        <v>170.45000000000002</v>
      </c>
    </row>
    <row r="364" spans="1:15" ht="13.5" customHeight="1" x14ac:dyDescent="0.25">
      <c r="A364" s="17" t="s">
        <v>1332</v>
      </c>
      <c r="B364" s="18" t="s">
        <v>1331</v>
      </c>
      <c r="C364" s="36" t="s">
        <v>1330</v>
      </c>
      <c r="D364" s="14" t="s">
        <v>1043</v>
      </c>
      <c r="E364" s="42" t="s">
        <v>1043</v>
      </c>
      <c r="F364" s="42" t="s">
        <v>1043</v>
      </c>
      <c r="G364" s="42" t="s">
        <v>1043</v>
      </c>
      <c r="H364" s="14"/>
      <c r="I364" s="14" t="s">
        <v>1002</v>
      </c>
      <c r="J364" s="16">
        <f>+H364*'FACTORES DE CORRECCIÓN'!$B$10</f>
        <v>0</v>
      </c>
    </row>
    <row r="365" spans="1:15" ht="13.5" customHeight="1" x14ac:dyDescent="0.25">
      <c r="A365" s="17" t="s">
        <v>1329</v>
      </c>
      <c r="B365" s="18" t="s">
        <v>1328</v>
      </c>
      <c r="C365" s="36" t="s">
        <v>1327</v>
      </c>
      <c r="D365" s="14" t="s">
        <v>1043</v>
      </c>
      <c r="E365" s="42" t="s">
        <v>1043</v>
      </c>
      <c r="F365" s="42" t="s">
        <v>1043</v>
      </c>
      <c r="G365" s="42" t="s">
        <v>1043</v>
      </c>
      <c r="H365" s="14"/>
      <c r="I365" s="14" t="s">
        <v>1002</v>
      </c>
      <c r="J365" s="16">
        <f>+H365*'FACTORES DE CORRECCIÓN'!$B$10</f>
        <v>0</v>
      </c>
    </row>
    <row r="366" spans="1:15" ht="13.5" customHeight="1" x14ac:dyDescent="0.25">
      <c r="A366" s="17" t="s">
        <v>1326</v>
      </c>
      <c r="B366" s="18" t="s">
        <v>1325</v>
      </c>
      <c r="C366" s="36" t="s">
        <v>1324</v>
      </c>
      <c r="D366" s="14">
        <v>15</v>
      </c>
      <c r="E366" s="15">
        <f>+D366*'FACTORES DE CORRECCIÓN'!$B$6*'FACTORES DE CORRECCIÓN'!$D$6</f>
        <v>4934.7044999999998</v>
      </c>
      <c r="F366" s="15">
        <v>1500</v>
      </c>
      <c r="G366" s="15">
        <v>2500</v>
      </c>
      <c r="H366" s="14">
        <v>30</v>
      </c>
      <c r="I366" s="14" t="s">
        <v>1002</v>
      </c>
      <c r="J366" s="16">
        <f>+H366*'FACTORES DE CORRECCIÓN'!$B$10</f>
        <v>1022.7</v>
      </c>
    </row>
    <row r="367" spans="1:15" ht="13.5" customHeight="1" x14ac:dyDescent="0.25">
      <c r="A367" s="18"/>
      <c r="B367" s="18" t="s">
        <v>1323</v>
      </c>
      <c r="C367" s="36"/>
      <c r="D367" s="14" t="s">
        <v>1043</v>
      </c>
      <c r="E367" s="42" t="s">
        <v>1043</v>
      </c>
      <c r="F367" s="42" t="s">
        <v>1043</v>
      </c>
      <c r="G367" s="42" t="s">
        <v>1043</v>
      </c>
      <c r="H367" s="14"/>
      <c r="I367" s="14" t="s">
        <v>1002</v>
      </c>
      <c r="J367" s="16">
        <f>+H367*'FACTORES DE CORRECCIÓN'!$B$10</f>
        <v>0</v>
      </c>
    </row>
    <row r="368" spans="1:15" ht="13.5" customHeight="1" x14ac:dyDescent="0.25">
      <c r="A368" s="17" t="s">
        <v>1322</v>
      </c>
      <c r="B368" s="18" t="s">
        <v>1321</v>
      </c>
      <c r="C368" s="36" t="s">
        <v>1320</v>
      </c>
      <c r="D368" s="14">
        <v>4.5</v>
      </c>
      <c r="E368" s="15">
        <f>+D368*'FACTORES DE CORRECCIÓN'!$B$6*'FACTORES DE CORRECCIÓN'!$D$4</f>
        <v>1729.0300500000001</v>
      </c>
      <c r="F368" s="15">
        <v>1000</v>
      </c>
      <c r="G368" s="15">
        <v>1500</v>
      </c>
      <c r="H368" s="14">
        <v>5</v>
      </c>
      <c r="I368" s="14" t="s">
        <v>1002</v>
      </c>
      <c r="J368" s="16">
        <f>+H368*'FACTORES DE CORRECCIÓN'!$B$10</f>
        <v>170.45000000000002</v>
      </c>
    </row>
    <row r="369" spans="1:15" ht="13.5" customHeight="1" x14ac:dyDescent="0.25">
      <c r="A369" s="17" t="s">
        <v>1319</v>
      </c>
      <c r="B369" s="18" t="s">
        <v>1318</v>
      </c>
      <c r="C369" s="36" t="s">
        <v>1317</v>
      </c>
      <c r="D369" s="14">
        <v>3</v>
      </c>
      <c r="E369" s="15">
        <f>+D369*'FACTORES DE CORRECCIÓN'!$B$6*'FACTORES DE CORRECCIÓN'!$D$4</f>
        <v>1152.6867</v>
      </c>
      <c r="F369" s="15">
        <v>1000</v>
      </c>
      <c r="G369" s="15">
        <v>1000</v>
      </c>
      <c r="H369" s="14"/>
      <c r="I369" s="14" t="s">
        <v>1002</v>
      </c>
      <c r="J369" s="16">
        <f>+H369*'FACTORES DE CORRECCIÓN'!$B$10</f>
        <v>0</v>
      </c>
    </row>
    <row r="370" spans="1:15" ht="13.5" customHeight="1" x14ac:dyDescent="0.25">
      <c r="A370" s="17" t="s">
        <v>1316</v>
      </c>
      <c r="B370" s="18" t="s">
        <v>1315</v>
      </c>
      <c r="C370" s="36" t="s">
        <v>1314</v>
      </c>
      <c r="D370" s="14">
        <v>4.5</v>
      </c>
      <c r="E370" s="15">
        <f>+D370*'FACTORES DE CORRECCIÓN'!$B$6*'FACTORES DE CORRECCIÓN'!$D$4</f>
        <v>1729.0300500000001</v>
      </c>
      <c r="F370" s="15">
        <v>1000</v>
      </c>
      <c r="G370" s="15">
        <v>1500</v>
      </c>
      <c r="H370" s="14">
        <v>10</v>
      </c>
      <c r="I370" s="14" t="s">
        <v>1002</v>
      </c>
      <c r="J370" s="16">
        <f>+H370*'FACTORES DE CORRECCIÓN'!$B$10</f>
        <v>340.90000000000003</v>
      </c>
      <c r="K370" s="10"/>
      <c r="L370" s="10"/>
      <c r="M370" s="10"/>
      <c r="N370" s="10"/>
      <c r="O370" s="10"/>
    </row>
    <row r="371" spans="1:15" ht="13.5" customHeight="1" x14ac:dyDescent="0.25">
      <c r="A371" s="17" t="s">
        <v>1308</v>
      </c>
      <c r="B371" s="18" t="s">
        <v>1307</v>
      </c>
      <c r="C371" s="36" t="s">
        <v>1313</v>
      </c>
      <c r="D371" s="12">
        <v>87.75</v>
      </c>
      <c r="E371" s="11">
        <f>+D371*'FACTORES DE CORRECCIÓN'!$B$5*'FACTORES DE CORRECCIÓN'!$D$8</f>
        <v>27939.7755</v>
      </c>
      <c r="F371" s="11">
        <f>+D371*'FACTORES DE CORRECCIÓN'!$B$5*'FACTORES DE CORRECCIÓN'!$D$18</f>
        <v>9803.43</v>
      </c>
      <c r="G371" s="11">
        <f>+D371*'FACTORES DE CORRECCIÓN'!$B$5*'FACTORES DE CORRECCIÓN'!$D$19</f>
        <v>19606.86</v>
      </c>
      <c r="H371" s="14"/>
      <c r="I371" s="14" t="s">
        <v>1312</v>
      </c>
      <c r="J371" s="14"/>
      <c r="K371" s="10"/>
      <c r="L371" s="10"/>
      <c r="M371" s="10"/>
      <c r="N371" s="10"/>
      <c r="O371" s="10"/>
    </row>
    <row r="372" spans="1:15" s="10" customFormat="1" ht="13.5" customHeight="1" x14ac:dyDescent="0.25">
      <c r="A372" s="17" t="s">
        <v>1311</v>
      </c>
      <c r="B372" s="18" t="s">
        <v>1310</v>
      </c>
      <c r="C372" s="36" t="s">
        <v>1309</v>
      </c>
      <c r="D372" s="12">
        <v>47.84</v>
      </c>
      <c r="E372" s="11">
        <f>+D372*'FACTORES DE CORRECCIÓN'!$B$5</f>
        <v>13361.712000000001</v>
      </c>
      <c r="F372" s="11">
        <f>+D372*'FACTORES DE CORRECCIÓN'!$B$5*0.27</f>
        <v>3607.6622400000006</v>
      </c>
      <c r="G372" s="11">
        <f>+D372*'FACTORES DE CORRECCIÓN'!$B$5*0.52</f>
        <v>6948.0902400000014</v>
      </c>
      <c r="H372" s="12"/>
      <c r="I372" s="12"/>
      <c r="J372" s="12"/>
      <c r="K372" s="7"/>
      <c r="L372" s="7"/>
      <c r="M372" s="7"/>
      <c r="N372" s="7"/>
      <c r="O372" s="7"/>
    </row>
    <row r="373" spans="1:15" s="10" customFormat="1" ht="13.5" customHeight="1" x14ac:dyDescent="0.25">
      <c r="A373" s="17" t="s">
        <v>1308</v>
      </c>
      <c r="B373" s="18" t="s">
        <v>1307</v>
      </c>
      <c r="C373" s="36" t="s">
        <v>1306</v>
      </c>
      <c r="D373" s="13"/>
      <c r="E373" s="11">
        <f>+E371+E372</f>
        <v>41301.487500000003</v>
      </c>
      <c r="F373" s="11">
        <f>+F371+F372</f>
        <v>13411.092240000002</v>
      </c>
      <c r="G373" s="11">
        <f>+G371+G372</f>
        <v>26554.950240000002</v>
      </c>
      <c r="H373" s="13"/>
      <c r="I373" s="12"/>
      <c r="J373" s="12"/>
      <c r="K373" s="7"/>
      <c r="L373" s="7"/>
      <c r="M373" s="7"/>
      <c r="N373" s="7"/>
      <c r="O373" s="7"/>
    </row>
    <row r="374" spans="1:15" ht="13.5" customHeight="1" x14ac:dyDescent="0.25">
      <c r="A374" s="17" t="s">
        <v>1305</v>
      </c>
      <c r="B374" s="18" t="s">
        <v>1304</v>
      </c>
      <c r="C374" s="36" t="s">
        <v>1303</v>
      </c>
      <c r="D374" s="14">
        <v>19.5</v>
      </c>
      <c r="E374" s="15">
        <f>+D374*'FACTORES DE CORRECCIÓN'!$B$6*'FACTORES DE CORRECCIÓN'!$D$7</f>
        <v>5876.442</v>
      </c>
      <c r="F374" s="15">
        <v>2000</v>
      </c>
      <c r="G374" s="15">
        <v>3000</v>
      </c>
      <c r="H374" s="14"/>
      <c r="I374" s="14" t="s">
        <v>1002</v>
      </c>
      <c r="J374" s="16">
        <f>+H374*'FACTORES DE CORRECCIÓN'!$B$10</f>
        <v>0</v>
      </c>
    </row>
    <row r="375" spans="1:15" ht="13.5" customHeight="1" x14ac:dyDescent="0.25">
      <c r="A375" s="17" t="s">
        <v>1302</v>
      </c>
      <c r="B375" s="18" t="s">
        <v>1301</v>
      </c>
      <c r="C375" s="36" t="s">
        <v>1300</v>
      </c>
      <c r="D375" s="14">
        <v>3.75</v>
      </c>
      <c r="E375" s="15">
        <f>+D375*'FACTORES DE CORRECCIÓN'!$B$6*'FACTORES DE CORRECCIÓN'!$D$4</f>
        <v>1440.858375</v>
      </c>
      <c r="F375" s="15">
        <v>1000</v>
      </c>
      <c r="G375" s="15">
        <v>1000</v>
      </c>
      <c r="H375" s="14"/>
      <c r="I375" s="14" t="s">
        <v>1002</v>
      </c>
      <c r="J375" s="16">
        <f>+H375*'FACTORES DE CORRECCIÓN'!$B$10</f>
        <v>0</v>
      </c>
    </row>
    <row r="376" spans="1:15" ht="13.5" customHeight="1" x14ac:dyDescent="0.25">
      <c r="A376" s="17" t="s">
        <v>1299</v>
      </c>
      <c r="B376" s="18" t="s">
        <v>1298</v>
      </c>
      <c r="C376" s="36" t="s">
        <v>1297</v>
      </c>
      <c r="D376" s="14">
        <v>19.5</v>
      </c>
      <c r="E376" s="15">
        <f>+D376*'FACTORES DE CORRECCIÓN'!$B$6*'FACTORES DE CORRECCIÓN'!$D$7</f>
        <v>5876.442</v>
      </c>
      <c r="F376" s="15">
        <v>2000</v>
      </c>
      <c r="G376" s="15">
        <v>3000</v>
      </c>
      <c r="H376" s="14"/>
      <c r="I376" s="14" t="s">
        <v>1002</v>
      </c>
      <c r="J376" s="16">
        <f>+H376*'FACTORES DE CORRECCIÓN'!$B$10</f>
        <v>0</v>
      </c>
    </row>
    <row r="377" spans="1:15" ht="13.5" customHeight="1" x14ac:dyDescent="0.25">
      <c r="A377" s="17" t="s">
        <v>1296</v>
      </c>
      <c r="B377" s="18" t="s">
        <v>1295</v>
      </c>
      <c r="C377" s="36" t="s">
        <v>1294</v>
      </c>
      <c r="D377" s="14">
        <v>9.75</v>
      </c>
      <c r="E377" s="15">
        <f>+D377*'FACTORES DE CORRECCIÓN'!$B$6*'FACTORES DE CORRECCIÓN'!$D$5</f>
        <v>3476.8948499999997</v>
      </c>
      <c r="F377" s="15">
        <v>1500</v>
      </c>
      <c r="G377" s="15">
        <v>2000</v>
      </c>
      <c r="H377" s="14">
        <v>15</v>
      </c>
      <c r="I377" s="14" t="s">
        <v>1002</v>
      </c>
      <c r="J377" s="16">
        <f>+H377*'FACTORES DE CORRECCIÓN'!$B$10</f>
        <v>511.35</v>
      </c>
    </row>
    <row r="378" spans="1:15" ht="13.5" customHeight="1" x14ac:dyDescent="0.25">
      <c r="A378" s="17" t="s">
        <v>1293</v>
      </c>
      <c r="B378" s="18" t="s">
        <v>1292</v>
      </c>
      <c r="C378" s="36" t="s">
        <v>1291</v>
      </c>
      <c r="D378" s="14">
        <v>6</v>
      </c>
      <c r="E378" s="15">
        <f>+D378*'FACTORES DE CORRECCIÓN'!$B$6*'FACTORES DE CORRECCIÓN'!$D$5</f>
        <v>2139.6275999999998</v>
      </c>
      <c r="F378" s="15">
        <v>1000</v>
      </c>
      <c r="G378" s="15">
        <v>1500</v>
      </c>
      <c r="H378" s="14"/>
      <c r="I378" s="14" t="s">
        <v>1002</v>
      </c>
      <c r="J378" s="16">
        <f>+H378*'FACTORES DE CORRECCIÓN'!$B$10</f>
        <v>0</v>
      </c>
    </row>
    <row r="379" spans="1:15" ht="13.5" customHeight="1" x14ac:dyDescent="0.25">
      <c r="A379" s="17" t="s">
        <v>1290</v>
      </c>
      <c r="B379" s="18" t="s">
        <v>1289</v>
      </c>
      <c r="C379" s="36" t="s">
        <v>1288</v>
      </c>
      <c r="D379" s="14">
        <v>6</v>
      </c>
      <c r="E379" s="15">
        <f>+D379*'FACTORES DE CORRECCIÓN'!$B$6*'FACTORES DE CORRECCIÓN'!$D$5</f>
        <v>2139.6275999999998</v>
      </c>
      <c r="F379" s="15">
        <v>1000</v>
      </c>
      <c r="G379" s="15">
        <v>1500</v>
      </c>
      <c r="H379" s="14"/>
      <c r="I379" s="14" t="s">
        <v>1002</v>
      </c>
      <c r="J379" s="16">
        <f>+H379*'FACTORES DE CORRECCIÓN'!$B$10</f>
        <v>0</v>
      </c>
    </row>
    <row r="380" spans="1:15" ht="13.5" customHeight="1" x14ac:dyDescent="0.25">
      <c r="A380" s="17" t="s">
        <v>1287</v>
      </c>
      <c r="B380" s="18" t="s">
        <v>1286</v>
      </c>
      <c r="C380" s="36" t="s">
        <v>1285</v>
      </c>
      <c r="D380" s="14">
        <v>29.25</v>
      </c>
      <c r="E380" s="15">
        <f>+D380*'FACTORES DE CORRECCIÓN'!$B$6*'FACTORES DE CORRECCIÓN'!$D$8</f>
        <v>8373.9298499999986</v>
      </c>
      <c r="F380" s="15">
        <v>2500</v>
      </c>
      <c r="G380" s="15">
        <v>4500</v>
      </c>
      <c r="H380" s="14"/>
      <c r="I380" s="14" t="s">
        <v>1002</v>
      </c>
      <c r="J380" s="16">
        <f>+H380*'FACTORES DE CORRECCIÓN'!$B$10</f>
        <v>0</v>
      </c>
    </row>
    <row r="381" spans="1:15" ht="13.5" customHeight="1" x14ac:dyDescent="0.25">
      <c r="A381" s="17" t="s">
        <v>1284</v>
      </c>
      <c r="B381" s="18" t="s">
        <v>1283</v>
      </c>
      <c r="C381" s="36" t="s">
        <v>1282</v>
      </c>
      <c r="D381" s="14">
        <v>58.5</v>
      </c>
      <c r="E381" s="15">
        <f>+D381*'FACTORES DE CORRECCIÓN'!$B$6*'FACTORES DE CORRECCIÓN'!$D$8</f>
        <v>16747.859699999997</v>
      </c>
      <c r="F381" s="15">
        <v>4500</v>
      </c>
      <c r="G381" s="15">
        <v>8000</v>
      </c>
      <c r="H381" s="14"/>
      <c r="I381" s="14" t="s">
        <v>1002</v>
      </c>
      <c r="J381" s="16">
        <f>+H381*'FACTORES DE CORRECCIÓN'!$B$10</f>
        <v>0</v>
      </c>
    </row>
    <row r="382" spans="1:15" ht="13.5" customHeight="1" x14ac:dyDescent="0.25">
      <c r="A382" s="17" t="s">
        <v>1281</v>
      </c>
      <c r="B382" s="18" t="s">
        <v>1280</v>
      </c>
      <c r="C382" s="36" t="s">
        <v>1279</v>
      </c>
      <c r="D382" s="14">
        <v>5.25</v>
      </c>
      <c r="E382" s="15">
        <f>+D382*'FACTORES DE CORRECCIÓN'!$B$5*'FACTORES DE CORRECCIÓN'!$D$5</f>
        <v>2082.1815000000001</v>
      </c>
      <c r="F382" s="15">
        <v>1000</v>
      </c>
      <c r="G382" s="15">
        <v>1500</v>
      </c>
      <c r="H382" s="14">
        <v>20</v>
      </c>
      <c r="I382" s="14" t="s">
        <v>1062</v>
      </c>
      <c r="J382" s="16">
        <f>+H382*'FACTORES DE CORRECCIÓN'!$B$13</f>
        <v>3302.2000000000003</v>
      </c>
    </row>
    <row r="383" spans="1:15" ht="13.5" customHeight="1" x14ac:dyDescent="0.25">
      <c r="A383" s="17" t="s">
        <v>1278</v>
      </c>
      <c r="B383" s="18" t="s">
        <v>1277</v>
      </c>
      <c r="C383" s="36" t="s">
        <v>1276</v>
      </c>
      <c r="D383" s="14">
        <v>5.25</v>
      </c>
      <c r="E383" s="15">
        <f>+D383*'FACTORES DE CORRECCIÓN'!$B$5*'FACTORES DE CORRECCIÓN'!$D$5</f>
        <v>2082.1815000000001</v>
      </c>
      <c r="F383" s="15">
        <v>1000</v>
      </c>
      <c r="G383" s="15">
        <v>1500</v>
      </c>
      <c r="H383" s="14">
        <v>60</v>
      </c>
      <c r="I383" s="14" t="s">
        <v>1062</v>
      </c>
      <c r="J383" s="16">
        <f>+H383*'FACTORES DE CORRECCIÓN'!$B$13</f>
        <v>9906.6</v>
      </c>
    </row>
    <row r="384" spans="1:15" ht="13.5" customHeight="1" x14ac:dyDescent="0.25">
      <c r="A384" s="17" t="s">
        <v>1275</v>
      </c>
      <c r="B384" s="18" t="s">
        <v>1274</v>
      </c>
      <c r="C384" s="36" t="s">
        <v>1273</v>
      </c>
      <c r="D384" s="14">
        <v>5.25</v>
      </c>
      <c r="E384" s="15">
        <f>+D384*'FACTORES DE CORRECCIÓN'!$B$5*'FACTORES DE CORRECCIÓN'!$D$5</f>
        <v>2082.1815000000001</v>
      </c>
      <c r="F384" s="15">
        <v>1000</v>
      </c>
      <c r="G384" s="15">
        <v>1500</v>
      </c>
      <c r="H384" s="14">
        <v>60</v>
      </c>
      <c r="I384" s="14" t="s">
        <v>1062</v>
      </c>
      <c r="J384" s="16">
        <f>+H384*'FACTORES DE CORRECCIÓN'!$B$13</f>
        <v>9906.6</v>
      </c>
    </row>
    <row r="385" spans="1:15" ht="13.5" customHeight="1" x14ac:dyDescent="0.25">
      <c r="A385" s="17" t="s">
        <v>1272</v>
      </c>
      <c r="B385" s="18" t="s">
        <v>1271</v>
      </c>
      <c r="C385" s="36" t="s">
        <v>1270</v>
      </c>
      <c r="D385" s="14">
        <v>6.75</v>
      </c>
      <c r="E385" s="15">
        <f>+D385*'FACTORES DE CORRECCIÓN'!$B$5*'FACTORES DE CORRECCIÓN'!$D$5</f>
        <v>2677.0904999999998</v>
      </c>
      <c r="F385" s="15">
        <v>1000</v>
      </c>
      <c r="G385" s="15">
        <v>1500</v>
      </c>
      <c r="H385" s="14">
        <v>25</v>
      </c>
      <c r="I385" s="14" t="s">
        <v>1062</v>
      </c>
      <c r="J385" s="16">
        <f>+H385*'FACTORES DE CORRECCIÓN'!$B$13</f>
        <v>4127.75</v>
      </c>
    </row>
    <row r="386" spans="1:15" ht="13.5" customHeight="1" x14ac:dyDescent="0.25">
      <c r="A386" s="17" t="s">
        <v>1269</v>
      </c>
      <c r="B386" s="18" t="s">
        <v>1268</v>
      </c>
      <c r="C386" s="36" t="s">
        <v>1267</v>
      </c>
      <c r="D386" s="14">
        <v>2.25</v>
      </c>
      <c r="E386" s="15">
        <f>+D386*'FACTORES DE CORRECCIÓN'!$B$5*'FACTORES DE CORRECCIÓN'!$D$4</f>
        <v>961.49025000000017</v>
      </c>
      <c r="F386" s="15">
        <v>1000</v>
      </c>
      <c r="G386" s="15">
        <v>1000</v>
      </c>
      <c r="H386" s="14">
        <v>20</v>
      </c>
      <c r="I386" s="14" t="s">
        <v>1062</v>
      </c>
      <c r="J386" s="16">
        <f>+H386*'FACTORES DE CORRECCIÓN'!$B$13</f>
        <v>3302.2000000000003</v>
      </c>
    </row>
    <row r="387" spans="1:15" ht="13.5" customHeight="1" x14ac:dyDescent="0.25">
      <c r="A387" s="17" t="s">
        <v>1266</v>
      </c>
      <c r="B387" s="18" t="s">
        <v>1265</v>
      </c>
      <c r="C387" s="36" t="s">
        <v>1264</v>
      </c>
      <c r="D387" s="14">
        <v>9.75</v>
      </c>
      <c r="E387" s="15">
        <f>+D387*'FACTORES DE CORRECCIÓN'!$B$5*'FACTORES DE CORRECCIÓN'!$D$5</f>
        <v>3866.9085</v>
      </c>
      <c r="F387" s="15">
        <v>1500</v>
      </c>
      <c r="G387" s="15">
        <v>2000</v>
      </c>
      <c r="H387" s="14">
        <v>30</v>
      </c>
      <c r="I387" s="14" t="s">
        <v>1062</v>
      </c>
      <c r="J387" s="16">
        <f>+H387*'FACTORES DE CORRECCIÓN'!$B$13</f>
        <v>4953.3</v>
      </c>
    </row>
    <row r="388" spans="1:15" s="8" customFormat="1" ht="13.5" customHeight="1" x14ac:dyDescent="0.25">
      <c r="A388" s="17" t="s">
        <v>1263</v>
      </c>
      <c r="B388" s="18" t="s">
        <v>1262</v>
      </c>
      <c r="C388" s="36" t="s">
        <v>1261</v>
      </c>
      <c r="D388" s="14">
        <v>9.75</v>
      </c>
      <c r="E388" s="15">
        <f>+D388*'FACTORES DE CORRECCIÓN'!$B$5*'FACTORES DE CORRECCIÓN'!$D$5</f>
        <v>3866.9085</v>
      </c>
      <c r="F388" s="15">
        <v>1500</v>
      </c>
      <c r="G388" s="15">
        <v>2000</v>
      </c>
      <c r="H388" s="14">
        <v>30</v>
      </c>
      <c r="I388" s="14" t="s">
        <v>1062</v>
      </c>
      <c r="J388" s="16">
        <f>+H388*'FACTORES DE CORRECCIÓN'!$B$13</f>
        <v>4953.3</v>
      </c>
      <c r="K388" s="7"/>
      <c r="L388" s="7"/>
      <c r="M388" s="7"/>
      <c r="N388" s="7"/>
      <c r="O388" s="7"/>
    </row>
    <row r="389" spans="1:15" s="8" customFormat="1" ht="13.5" customHeight="1" x14ac:dyDescent="0.25">
      <c r="A389" s="17" t="s">
        <v>1260</v>
      </c>
      <c r="B389" s="18" t="s">
        <v>1259</v>
      </c>
      <c r="C389" s="36" t="s">
        <v>1258</v>
      </c>
      <c r="D389" s="14">
        <v>9.75</v>
      </c>
      <c r="E389" s="15">
        <f>+D389*'FACTORES DE CORRECCIÓN'!$B$5*'FACTORES DE CORRECCIÓN'!$D$5</f>
        <v>3866.9085</v>
      </c>
      <c r="F389" s="15">
        <v>1500</v>
      </c>
      <c r="G389" s="15">
        <v>2000</v>
      </c>
      <c r="H389" s="14">
        <v>60</v>
      </c>
      <c r="I389" s="14" t="s">
        <v>1062</v>
      </c>
      <c r="J389" s="16">
        <f>+H389*'FACTORES DE CORRECCIÓN'!$B$13</f>
        <v>9906.6</v>
      </c>
      <c r="K389" s="7"/>
      <c r="L389" s="7"/>
      <c r="M389" s="7"/>
      <c r="N389" s="7"/>
      <c r="O389" s="7"/>
    </row>
    <row r="390" spans="1:15" s="8" customFormat="1" ht="13.5" customHeight="1" x14ac:dyDescent="0.25">
      <c r="A390" s="17" t="s">
        <v>1257</v>
      </c>
      <c r="B390" s="18" t="s">
        <v>1256</v>
      </c>
      <c r="C390" s="36" t="s">
        <v>1255</v>
      </c>
      <c r="D390" s="14">
        <v>5.25</v>
      </c>
      <c r="E390" s="15">
        <f>+D390*'FACTORES DE CORRECCIÓN'!$B$5*'FACTORES DE CORRECCIÓN'!$D$5</f>
        <v>2082.1815000000001</v>
      </c>
      <c r="F390" s="15">
        <v>1000</v>
      </c>
      <c r="G390" s="15">
        <v>1500</v>
      </c>
      <c r="H390" s="14">
        <v>60</v>
      </c>
      <c r="I390" s="14" t="s">
        <v>1062</v>
      </c>
      <c r="J390" s="16">
        <f>+H390*'FACTORES DE CORRECCIÓN'!$B$13</f>
        <v>9906.6</v>
      </c>
      <c r="K390" s="7"/>
      <c r="L390" s="7"/>
      <c r="M390" s="7"/>
      <c r="N390" s="7"/>
      <c r="O390" s="7"/>
    </row>
    <row r="391" spans="1:15" s="8" customFormat="1" ht="13.5" customHeight="1" x14ac:dyDescent="0.25">
      <c r="A391" s="17" t="s">
        <v>1254</v>
      </c>
      <c r="B391" s="18" t="s">
        <v>1253</v>
      </c>
      <c r="C391" s="36" t="s">
        <v>1252</v>
      </c>
      <c r="D391" s="14">
        <v>5.25</v>
      </c>
      <c r="E391" s="15">
        <f>+D391*'FACTORES DE CORRECCIÓN'!$B$5*'FACTORES DE CORRECCIÓN'!$D$5</f>
        <v>2082.1815000000001</v>
      </c>
      <c r="F391" s="15">
        <v>1000</v>
      </c>
      <c r="G391" s="15">
        <v>1500</v>
      </c>
      <c r="H391" s="14">
        <v>60</v>
      </c>
      <c r="I391" s="14" t="s">
        <v>1062</v>
      </c>
      <c r="J391" s="16">
        <f>+H391*'FACTORES DE CORRECCIÓN'!$B$13</f>
        <v>9906.6</v>
      </c>
      <c r="K391" s="7"/>
      <c r="L391" s="7"/>
      <c r="M391" s="7"/>
      <c r="N391" s="7"/>
      <c r="O391" s="7"/>
    </row>
    <row r="392" spans="1:15" s="8" customFormat="1" ht="13.5" customHeight="1" x14ac:dyDescent="0.25">
      <c r="A392" s="17" t="s">
        <v>1251</v>
      </c>
      <c r="B392" s="18" t="s">
        <v>1250</v>
      </c>
      <c r="C392" s="36" t="s">
        <v>1249</v>
      </c>
      <c r="D392" s="14">
        <v>2.25</v>
      </c>
      <c r="E392" s="15">
        <f>+D392*'FACTORES DE CORRECCIÓN'!$B$5*'FACTORES DE CORRECCIÓN'!$D$4</f>
        <v>961.49025000000017</v>
      </c>
      <c r="F392" s="15">
        <v>1000</v>
      </c>
      <c r="G392" s="15">
        <v>1000</v>
      </c>
      <c r="H392" s="14">
        <v>50</v>
      </c>
      <c r="I392" s="14" t="s">
        <v>1062</v>
      </c>
      <c r="J392" s="16">
        <f>+H392*'FACTORES DE CORRECCIÓN'!$B$13</f>
        <v>8255.5</v>
      </c>
      <c r="K392" s="7"/>
      <c r="L392" s="7"/>
      <c r="M392" s="7"/>
      <c r="N392" s="7"/>
      <c r="O392" s="7"/>
    </row>
    <row r="393" spans="1:15" s="8" customFormat="1" ht="13.5" customHeight="1" x14ac:dyDescent="0.25">
      <c r="A393" s="17" t="s">
        <v>1248</v>
      </c>
      <c r="B393" s="18" t="s">
        <v>1247</v>
      </c>
      <c r="C393" s="36" t="s">
        <v>1246</v>
      </c>
      <c r="D393" s="14">
        <v>6.75</v>
      </c>
      <c r="E393" s="15">
        <f>+D393*'FACTORES DE CORRECCIÓN'!$B$5*'FACTORES DE CORRECCIÓN'!$D$5</f>
        <v>2677.0904999999998</v>
      </c>
      <c r="F393" s="15">
        <v>1000</v>
      </c>
      <c r="G393" s="15">
        <v>1500</v>
      </c>
      <c r="H393" s="14">
        <v>30</v>
      </c>
      <c r="I393" s="14" t="s">
        <v>1062</v>
      </c>
      <c r="J393" s="16">
        <f>+H393*'FACTORES DE CORRECCIÓN'!$B$13</f>
        <v>4953.3</v>
      </c>
      <c r="K393" s="7"/>
      <c r="L393" s="7"/>
      <c r="M393" s="7"/>
      <c r="N393" s="7"/>
      <c r="O393" s="7"/>
    </row>
    <row r="394" spans="1:15" s="8" customFormat="1" ht="13.5" customHeight="1" x14ac:dyDescent="0.25">
      <c r="A394" s="17" t="s">
        <v>1245</v>
      </c>
      <c r="B394" s="18" t="s">
        <v>1244</v>
      </c>
      <c r="C394" s="36" t="s">
        <v>1243</v>
      </c>
      <c r="D394" s="14">
        <v>2.25</v>
      </c>
      <c r="E394" s="15">
        <f>+D394*'FACTORES DE CORRECCIÓN'!$B$5*'FACTORES DE CORRECCIÓN'!$D$4</f>
        <v>961.49025000000017</v>
      </c>
      <c r="F394" s="15">
        <v>1000</v>
      </c>
      <c r="G394" s="15">
        <v>1000</v>
      </c>
      <c r="H394" s="14">
        <v>25</v>
      </c>
      <c r="I394" s="14" t="s">
        <v>1062</v>
      </c>
      <c r="J394" s="16">
        <f>+H394*'FACTORES DE CORRECCIÓN'!$B$13</f>
        <v>4127.75</v>
      </c>
      <c r="K394" s="7"/>
      <c r="L394" s="7"/>
      <c r="M394" s="7"/>
      <c r="N394" s="7"/>
      <c r="O394" s="7"/>
    </row>
    <row r="395" spans="1:15" s="8" customFormat="1" ht="13.5" customHeight="1" x14ac:dyDescent="0.25">
      <c r="A395" s="17" t="s">
        <v>1242</v>
      </c>
      <c r="B395" s="18" t="s">
        <v>1241</v>
      </c>
      <c r="C395" s="36" t="s">
        <v>1240</v>
      </c>
      <c r="D395" s="14">
        <v>6.75</v>
      </c>
      <c r="E395" s="15">
        <f>+D395*'FACTORES DE CORRECCIÓN'!$B$5*'FACTORES DE CORRECCIÓN'!$D$5</f>
        <v>2677.0904999999998</v>
      </c>
      <c r="F395" s="15">
        <v>1000</v>
      </c>
      <c r="G395" s="15">
        <v>1500</v>
      </c>
      <c r="H395" s="14">
        <v>30</v>
      </c>
      <c r="I395" s="14" t="s">
        <v>1062</v>
      </c>
      <c r="J395" s="16">
        <f>+H395*'FACTORES DE CORRECCIÓN'!$B$13</f>
        <v>4953.3</v>
      </c>
      <c r="K395" s="7"/>
      <c r="L395" s="7"/>
      <c r="M395" s="7"/>
      <c r="N395" s="7"/>
      <c r="O395" s="7"/>
    </row>
    <row r="396" spans="1:15" s="8" customFormat="1" ht="13.5" customHeight="1" x14ac:dyDescent="0.25">
      <c r="A396" s="17" t="s">
        <v>1239</v>
      </c>
      <c r="B396" s="18" t="s">
        <v>1238</v>
      </c>
      <c r="C396" s="36" t="s">
        <v>1237</v>
      </c>
      <c r="D396" s="14">
        <v>2.25</v>
      </c>
      <c r="E396" s="15">
        <f>+D396*'FACTORES DE CORRECCIÓN'!$B$5*'FACTORES DE CORRECCIÓN'!$D$4</f>
        <v>961.49025000000017</v>
      </c>
      <c r="F396" s="15">
        <v>1000</v>
      </c>
      <c r="G396" s="15">
        <v>1000</v>
      </c>
      <c r="H396" s="14">
        <v>25</v>
      </c>
      <c r="I396" s="14" t="s">
        <v>1062</v>
      </c>
      <c r="J396" s="16">
        <f>+H396*'FACTORES DE CORRECCIÓN'!$B$13</f>
        <v>4127.75</v>
      </c>
      <c r="K396" s="7"/>
      <c r="L396" s="7"/>
      <c r="M396" s="7"/>
      <c r="N396" s="7"/>
      <c r="O396" s="7"/>
    </row>
    <row r="397" spans="1:15" s="8" customFormat="1" ht="13.5" customHeight="1" x14ac:dyDescent="0.25">
      <c r="A397" s="17" t="s">
        <v>1236</v>
      </c>
      <c r="B397" s="18" t="s">
        <v>1235</v>
      </c>
      <c r="C397" s="36" t="s">
        <v>1234</v>
      </c>
      <c r="D397" s="14">
        <v>6.75</v>
      </c>
      <c r="E397" s="15">
        <f>+D397*'FACTORES DE CORRECCIÓN'!$B$5*'FACTORES DE CORRECCIÓN'!$D$5</f>
        <v>2677.0904999999998</v>
      </c>
      <c r="F397" s="15">
        <v>1000</v>
      </c>
      <c r="G397" s="15">
        <v>1500</v>
      </c>
      <c r="H397" s="14">
        <v>30</v>
      </c>
      <c r="I397" s="14" t="s">
        <v>1062</v>
      </c>
      <c r="J397" s="16">
        <f>+H397*'FACTORES DE CORRECCIÓN'!$B$13</f>
        <v>4953.3</v>
      </c>
      <c r="K397" s="7"/>
      <c r="L397" s="7"/>
      <c r="M397" s="7"/>
      <c r="N397" s="7"/>
      <c r="O397" s="7"/>
    </row>
    <row r="398" spans="1:15" s="8" customFormat="1" ht="13.5" customHeight="1" x14ac:dyDescent="0.25">
      <c r="A398" s="17" t="s">
        <v>1233</v>
      </c>
      <c r="B398" s="18" t="s">
        <v>1232</v>
      </c>
      <c r="C398" s="36" t="s">
        <v>1231</v>
      </c>
      <c r="D398" s="14">
        <v>7.5</v>
      </c>
      <c r="E398" s="15">
        <f>+D398*'FACTORES DE CORRECCIÓN'!$B$5*'FACTORES DE CORRECCIÓN'!$D$5</f>
        <v>2974.5450000000001</v>
      </c>
      <c r="F398" s="15">
        <v>1500</v>
      </c>
      <c r="G398" s="15">
        <v>2000</v>
      </c>
      <c r="H398" s="14">
        <v>40</v>
      </c>
      <c r="I398" s="14" t="s">
        <v>1062</v>
      </c>
      <c r="J398" s="16">
        <f>+H398*'FACTORES DE CORRECCIÓN'!$B$13</f>
        <v>6604.4000000000005</v>
      </c>
      <c r="K398" s="7"/>
      <c r="L398" s="7"/>
      <c r="M398" s="7"/>
      <c r="N398" s="7"/>
      <c r="O398" s="7"/>
    </row>
    <row r="399" spans="1:15" s="8" customFormat="1" ht="13.5" customHeight="1" x14ac:dyDescent="0.25">
      <c r="A399" s="17" t="s">
        <v>1230</v>
      </c>
      <c r="B399" s="18" t="s">
        <v>1229</v>
      </c>
      <c r="C399" s="36" t="s">
        <v>1228</v>
      </c>
      <c r="D399" s="14">
        <v>5.25</v>
      </c>
      <c r="E399" s="15">
        <f>+D399*'FACTORES DE CORRECCIÓN'!$B$5*'FACTORES DE CORRECCIÓN'!$D$5</f>
        <v>2082.1815000000001</v>
      </c>
      <c r="F399" s="15">
        <v>1000</v>
      </c>
      <c r="G399" s="15">
        <v>1500</v>
      </c>
      <c r="H399" s="14">
        <v>30</v>
      </c>
      <c r="I399" s="14" t="s">
        <v>1062</v>
      </c>
      <c r="J399" s="16">
        <f>+H399*'FACTORES DE CORRECCIÓN'!$B$13</f>
        <v>4953.3</v>
      </c>
      <c r="K399" s="7"/>
      <c r="L399" s="7"/>
      <c r="M399" s="7"/>
      <c r="N399" s="7"/>
      <c r="O399" s="7"/>
    </row>
    <row r="400" spans="1:15" s="8" customFormat="1" ht="13.5" customHeight="1" x14ac:dyDescent="0.25">
      <c r="A400" s="17" t="s">
        <v>1227</v>
      </c>
      <c r="B400" s="18" t="s">
        <v>1226</v>
      </c>
      <c r="C400" s="36" t="s">
        <v>1225</v>
      </c>
      <c r="D400" s="14">
        <v>5.25</v>
      </c>
      <c r="E400" s="15">
        <f>+D400*'FACTORES DE CORRECCIÓN'!$B$5*'FACTORES DE CORRECCIÓN'!$D$5</f>
        <v>2082.1815000000001</v>
      </c>
      <c r="F400" s="15">
        <v>1000</v>
      </c>
      <c r="G400" s="15">
        <v>1500</v>
      </c>
      <c r="H400" s="14">
        <v>25</v>
      </c>
      <c r="I400" s="14" t="s">
        <v>1062</v>
      </c>
      <c r="J400" s="16">
        <f>+H400*'FACTORES DE CORRECCIÓN'!$B$13</f>
        <v>4127.75</v>
      </c>
      <c r="K400" s="7"/>
      <c r="L400" s="7"/>
      <c r="M400" s="7"/>
      <c r="N400" s="7"/>
      <c r="O400" s="7"/>
    </row>
    <row r="401" spans="1:15" s="8" customFormat="1" ht="13.5" customHeight="1" x14ac:dyDescent="0.25">
      <c r="A401" s="17" t="s">
        <v>1224</v>
      </c>
      <c r="B401" s="18" t="s">
        <v>1223</v>
      </c>
      <c r="C401" s="36" t="s">
        <v>1222</v>
      </c>
      <c r="D401" s="14">
        <v>2.25</v>
      </c>
      <c r="E401" s="15">
        <f>+D401*'FACTORES DE CORRECCIÓN'!$B$5*'FACTORES DE CORRECCIÓN'!$D$4</f>
        <v>961.49025000000017</v>
      </c>
      <c r="F401" s="15">
        <v>1000</v>
      </c>
      <c r="G401" s="15">
        <v>1000</v>
      </c>
      <c r="H401" s="14">
        <v>20</v>
      </c>
      <c r="I401" s="14" t="s">
        <v>1062</v>
      </c>
      <c r="J401" s="16">
        <f>+H401*'FACTORES DE CORRECCIÓN'!$B$13</f>
        <v>3302.2000000000003</v>
      </c>
      <c r="K401" s="7"/>
      <c r="L401" s="7"/>
      <c r="M401" s="7"/>
      <c r="N401" s="7"/>
      <c r="O401" s="7"/>
    </row>
    <row r="402" spans="1:15" s="8" customFormat="1" ht="13.5" customHeight="1" x14ac:dyDescent="0.25">
      <c r="A402" s="17" t="s">
        <v>1221</v>
      </c>
      <c r="B402" s="18" t="s">
        <v>1220</v>
      </c>
      <c r="C402" s="36" t="s">
        <v>1219</v>
      </c>
      <c r="D402" s="14">
        <v>2.25</v>
      </c>
      <c r="E402" s="15">
        <f>+D402*'FACTORES DE CORRECCIÓN'!$B$5*'FACTORES DE CORRECCIÓN'!$D$4</f>
        <v>961.49025000000017</v>
      </c>
      <c r="F402" s="15">
        <v>1000</v>
      </c>
      <c r="G402" s="15">
        <v>1000</v>
      </c>
      <c r="H402" s="14">
        <v>6</v>
      </c>
      <c r="I402" s="14" t="s">
        <v>1062</v>
      </c>
      <c r="J402" s="16">
        <f>+H402*'FACTORES DE CORRECCIÓN'!$B$13</f>
        <v>990.66000000000008</v>
      </c>
      <c r="K402" s="7"/>
      <c r="L402" s="7"/>
      <c r="M402" s="7"/>
      <c r="N402" s="7"/>
      <c r="O402" s="7"/>
    </row>
    <row r="403" spans="1:15" s="8" customFormat="1" ht="13.5" customHeight="1" x14ac:dyDescent="0.25">
      <c r="A403" s="17" t="s">
        <v>1218</v>
      </c>
      <c r="B403" s="18" t="s">
        <v>1217</v>
      </c>
      <c r="C403" s="36" t="s">
        <v>1216</v>
      </c>
      <c r="D403" s="14">
        <v>5.25</v>
      </c>
      <c r="E403" s="15">
        <f>+D403*'FACTORES DE CORRECCIÓN'!$B$5*'FACTORES DE CORRECCIÓN'!$D$5</f>
        <v>2082.1815000000001</v>
      </c>
      <c r="F403" s="15">
        <v>1000</v>
      </c>
      <c r="G403" s="15">
        <v>1500</v>
      </c>
      <c r="H403" s="14">
        <v>15</v>
      </c>
      <c r="I403" s="14" t="s">
        <v>1062</v>
      </c>
      <c r="J403" s="16">
        <f>+H403*'FACTORES DE CORRECCIÓN'!$B$13</f>
        <v>2476.65</v>
      </c>
      <c r="K403" s="7"/>
      <c r="L403" s="7"/>
      <c r="M403" s="7"/>
      <c r="N403" s="7"/>
      <c r="O403" s="7"/>
    </row>
    <row r="404" spans="1:15" ht="13.5" customHeight="1" x14ac:dyDescent="0.25">
      <c r="A404" s="17" t="s">
        <v>1215</v>
      </c>
      <c r="B404" s="18" t="s">
        <v>1214</v>
      </c>
      <c r="C404" s="36" t="s">
        <v>1213</v>
      </c>
      <c r="D404" s="14">
        <v>7.5</v>
      </c>
      <c r="E404" s="15">
        <f>+D404*'FACTORES DE CORRECCIÓN'!$B$5*'FACTORES DE CORRECCIÓN'!$D$5</f>
        <v>2974.5450000000001</v>
      </c>
      <c r="F404" s="15">
        <v>1500</v>
      </c>
      <c r="G404" s="15">
        <v>2000</v>
      </c>
      <c r="H404" s="14">
        <v>25</v>
      </c>
      <c r="I404" s="14" t="s">
        <v>1062</v>
      </c>
      <c r="J404" s="16">
        <f>+H404*'FACTORES DE CORRECCIÓN'!$B$13</f>
        <v>4127.75</v>
      </c>
    </row>
    <row r="405" spans="1:15" ht="13.5" customHeight="1" x14ac:dyDescent="0.25">
      <c r="A405" s="17" t="s">
        <v>1212</v>
      </c>
      <c r="B405" s="18" t="s">
        <v>1211</v>
      </c>
      <c r="C405" s="36" t="s">
        <v>1210</v>
      </c>
      <c r="D405" s="14">
        <v>12</v>
      </c>
      <c r="E405" s="15">
        <f>+D405*'FACTORES DE CORRECCIÓN'!$B$5*'FACTORES DE CORRECCIÓN'!$D$6</f>
        <v>4390.5960000000005</v>
      </c>
      <c r="F405" s="15">
        <v>1500</v>
      </c>
      <c r="G405" s="15">
        <v>2500</v>
      </c>
      <c r="H405" s="14">
        <v>45</v>
      </c>
      <c r="I405" s="14" t="s">
        <v>1062</v>
      </c>
      <c r="J405" s="16">
        <f>+H405*'FACTORES DE CORRECCIÓN'!$B$13</f>
        <v>7429.9500000000007</v>
      </c>
    </row>
    <row r="406" spans="1:15" ht="13.5" customHeight="1" x14ac:dyDescent="0.25">
      <c r="A406" s="17" t="s">
        <v>1209</v>
      </c>
      <c r="B406" s="18" t="s">
        <v>1208</v>
      </c>
      <c r="C406" s="36" t="s">
        <v>1207</v>
      </c>
      <c r="D406" s="14">
        <v>6.75</v>
      </c>
      <c r="E406" s="15">
        <f>+D406*'FACTORES DE CORRECCIÓN'!$B$5*'FACTORES DE CORRECCIÓN'!$D$5</f>
        <v>2677.0904999999998</v>
      </c>
      <c r="F406" s="15">
        <v>1000</v>
      </c>
      <c r="G406" s="15">
        <v>1500</v>
      </c>
      <c r="H406" s="14">
        <v>25</v>
      </c>
      <c r="I406" s="14" t="s">
        <v>1062</v>
      </c>
      <c r="J406" s="16">
        <f>+H406*'FACTORES DE CORRECCIÓN'!$B$13</f>
        <v>4127.75</v>
      </c>
    </row>
    <row r="407" spans="1:15" ht="13.5" customHeight="1" x14ac:dyDescent="0.25">
      <c r="A407" s="17" t="s">
        <v>1206</v>
      </c>
      <c r="B407" s="18" t="s">
        <v>1205</v>
      </c>
      <c r="C407" s="36" t="s">
        <v>1204</v>
      </c>
      <c r="D407" s="14">
        <v>2.25</v>
      </c>
      <c r="E407" s="15">
        <f>+D407*'FACTORES DE CORRECCIÓN'!$B$5*'FACTORES DE CORRECCIÓN'!$D$4</f>
        <v>961.49025000000017</v>
      </c>
      <c r="F407" s="15">
        <v>1000</v>
      </c>
      <c r="G407" s="15">
        <v>1000</v>
      </c>
      <c r="H407" s="14">
        <v>21</v>
      </c>
      <c r="I407" s="14" t="s">
        <v>1062</v>
      </c>
      <c r="J407" s="16">
        <f>+H407*'FACTORES DE CORRECCIÓN'!$B$13</f>
        <v>3467.3100000000004</v>
      </c>
    </row>
    <row r="408" spans="1:15" ht="13.5" customHeight="1" x14ac:dyDescent="0.25">
      <c r="A408" s="17" t="s">
        <v>1203</v>
      </c>
      <c r="B408" s="18" t="s">
        <v>1202</v>
      </c>
      <c r="C408" s="36" t="s">
        <v>1201</v>
      </c>
      <c r="D408" s="14">
        <v>12</v>
      </c>
      <c r="E408" s="15">
        <f>+D408*'FACTORES DE CORRECCIÓN'!$B$5*'FACTORES DE CORRECCIÓN'!$D$6</f>
        <v>4390.5960000000005</v>
      </c>
      <c r="F408" s="15">
        <v>1500</v>
      </c>
      <c r="G408" s="15">
        <v>2500</v>
      </c>
      <c r="H408" s="14">
        <v>65</v>
      </c>
      <c r="I408" s="14" t="s">
        <v>1062</v>
      </c>
      <c r="J408" s="16">
        <f>+H408*'FACTORES DE CORRECCIÓN'!$B$13</f>
        <v>10732.150000000001</v>
      </c>
    </row>
    <row r="409" spans="1:15" ht="13.5" customHeight="1" x14ac:dyDescent="0.25">
      <c r="A409" s="17" t="s">
        <v>1200</v>
      </c>
      <c r="B409" s="18" t="s">
        <v>1199</v>
      </c>
      <c r="C409" s="36" t="s">
        <v>1198</v>
      </c>
      <c r="D409" s="14">
        <v>7.5</v>
      </c>
      <c r="E409" s="15">
        <f>+D409*'FACTORES DE CORRECCIÓN'!$B$5*'FACTORES DE CORRECCIÓN'!$D$5</f>
        <v>2974.5450000000001</v>
      </c>
      <c r="F409" s="15">
        <v>1500</v>
      </c>
      <c r="G409" s="15">
        <v>2000</v>
      </c>
      <c r="H409" s="14">
        <v>45</v>
      </c>
      <c r="I409" s="14" t="s">
        <v>1062</v>
      </c>
      <c r="J409" s="16">
        <f>+H409*'FACTORES DE CORRECCIÓN'!$B$13</f>
        <v>7429.9500000000007</v>
      </c>
    </row>
    <row r="410" spans="1:15" ht="13.5" customHeight="1" x14ac:dyDescent="0.25">
      <c r="A410" s="17" t="s">
        <v>1197</v>
      </c>
      <c r="B410" s="18" t="s">
        <v>1196</v>
      </c>
      <c r="C410" s="36" t="s">
        <v>1195</v>
      </c>
      <c r="D410" s="14">
        <v>7.5</v>
      </c>
      <c r="E410" s="15">
        <f>+D410*'FACTORES DE CORRECCIÓN'!$B$5*'FACTORES DE CORRECCIÓN'!$D$5</f>
        <v>2974.5450000000001</v>
      </c>
      <c r="F410" s="15">
        <v>1500</v>
      </c>
      <c r="G410" s="15">
        <v>2000</v>
      </c>
      <c r="H410" s="14">
        <v>50</v>
      </c>
      <c r="I410" s="14" t="s">
        <v>1062</v>
      </c>
      <c r="J410" s="16">
        <f>+H410*'FACTORES DE CORRECCIÓN'!$B$13</f>
        <v>8255.5</v>
      </c>
    </row>
    <row r="411" spans="1:15" ht="13.5" customHeight="1" x14ac:dyDescent="0.25">
      <c r="A411" s="17" t="s">
        <v>1194</v>
      </c>
      <c r="B411" s="18" t="s">
        <v>1193</v>
      </c>
      <c r="C411" s="36" t="s">
        <v>1192</v>
      </c>
      <c r="D411" s="14">
        <v>7.5</v>
      </c>
      <c r="E411" s="15">
        <f>+D411*'FACTORES DE CORRECCIÓN'!$B$5*'FACTORES DE CORRECCIÓN'!$D$5</f>
        <v>2974.5450000000001</v>
      </c>
      <c r="F411" s="15">
        <v>1500</v>
      </c>
      <c r="G411" s="15">
        <v>2000</v>
      </c>
      <c r="H411" s="14">
        <v>50</v>
      </c>
      <c r="I411" s="14" t="s">
        <v>1062</v>
      </c>
      <c r="J411" s="16">
        <f>+H411*'FACTORES DE CORRECCIÓN'!$B$13</f>
        <v>8255.5</v>
      </c>
    </row>
    <row r="412" spans="1:15" ht="13.5" customHeight="1" x14ac:dyDescent="0.25">
      <c r="A412" s="17" t="s">
        <v>1191</v>
      </c>
      <c r="B412" s="18" t="s">
        <v>1190</v>
      </c>
      <c r="C412" s="36" t="s">
        <v>1189</v>
      </c>
      <c r="D412" s="14">
        <v>15</v>
      </c>
      <c r="E412" s="15">
        <f>+D412*'FACTORES DE CORRECCIÓN'!$B$5*'FACTORES DE CORRECCIÓN'!$D$6</f>
        <v>5488.2449999999999</v>
      </c>
      <c r="F412" s="15">
        <v>2000</v>
      </c>
      <c r="G412" s="15">
        <v>3000</v>
      </c>
      <c r="H412" s="14">
        <v>100</v>
      </c>
      <c r="I412" s="14" t="s">
        <v>1062</v>
      </c>
      <c r="J412" s="16">
        <f>+H412*'FACTORES DE CORRECCIÓN'!$B$13</f>
        <v>16511</v>
      </c>
    </row>
    <row r="413" spans="1:15" ht="13.5" customHeight="1" x14ac:dyDescent="0.25">
      <c r="A413" s="17" t="s">
        <v>1188</v>
      </c>
      <c r="B413" s="18" t="s">
        <v>6</v>
      </c>
      <c r="C413" s="36" t="s">
        <v>1187</v>
      </c>
      <c r="D413" s="46" t="s">
        <v>1166</v>
      </c>
      <c r="E413" s="45">
        <v>12852.52</v>
      </c>
      <c r="F413" s="45">
        <v>3487.6912640000005</v>
      </c>
      <c r="G413" s="45">
        <v>6975.382528000001</v>
      </c>
      <c r="H413" s="44">
        <v>120</v>
      </c>
      <c r="I413" s="44" t="s">
        <v>1062</v>
      </c>
      <c r="J413" s="43">
        <f>+H413*'FACTORES DE CORRECCIÓN'!$B$13</f>
        <v>19813.2</v>
      </c>
    </row>
    <row r="414" spans="1:15" ht="13.5" customHeight="1" x14ac:dyDescent="0.25">
      <c r="A414" s="17" t="s">
        <v>1186</v>
      </c>
      <c r="B414" s="18" t="s">
        <v>1185</v>
      </c>
      <c r="C414" s="36" t="s">
        <v>1184</v>
      </c>
      <c r="D414" s="14">
        <v>24.75</v>
      </c>
      <c r="E414" s="15">
        <f>+D414*'FACTORES DE CORRECCIÓN'!$B$5*'FACTORES DE CORRECCIÓN'!$D$8</f>
        <v>7880.4494999999997</v>
      </c>
      <c r="F414" s="15">
        <v>2500</v>
      </c>
      <c r="G414" s="15">
        <v>4500</v>
      </c>
      <c r="H414" s="14">
        <v>130</v>
      </c>
      <c r="I414" s="14" t="s">
        <v>1062</v>
      </c>
      <c r="J414" s="16">
        <f>+H414*'FACTORES DE CORRECCIÓN'!$B$13</f>
        <v>21464.300000000003</v>
      </c>
    </row>
    <row r="415" spans="1:15" ht="13.5" customHeight="1" x14ac:dyDescent="0.25">
      <c r="A415" s="17" t="s">
        <v>1183</v>
      </c>
      <c r="B415" s="18" t="s">
        <v>1182</v>
      </c>
      <c r="C415" s="36" t="s">
        <v>1181</v>
      </c>
      <c r="D415" s="14">
        <v>24.75</v>
      </c>
      <c r="E415" s="15">
        <f>+D415*'FACTORES DE CORRECCIÓN'!$B$5*'FACTORES DE CORRECCIÓN'!$D$8</f>
        <v>7880.4494999999997</v>
      </c>
      <c r="F415" s="15">
        <v>2500</v>
      </c>
      <c r="G415" s="15">
        <v>4500</v>
      </c>
      <c r="H415" s="14">
        <v>60</v>
      </c>
      <c r="I415" s="14" t="s">
        <v>1062</v>
      </c>
      <c r="J415" s="16">
        <f>+H415*'FACTORES DE CORRECCIÓN'!$B$13</f>
        <v>9906.6</v>
      </c>
    </row>
    <row r="416" spans="1:15" ht="13.5" customHeight="1" x14ac:dyDescent="0.25">
      <c r="A416" s="17" t="s">
        <v>1180</v>
      </c>
      <c r="B416" s="18" t="s">
        <v>7</v>
      </c>
      <c r="C416" s="36" t="s">
        <v>1179</v>
      </c>
      <c r="D416" s="46" t="s">
        <v>1166</v>
      </c>
      <c r="E416" s="45">
        <v>5373.18</v>
      </c>
      <c r="F416" s="45">
        <v>1458.0789360000001</v>
      </c>
      <c r="G416" s="45">
        <v>2916.1578720000002</v>
      </c>
      <c r="H416" s="44">
        <v>70</v>
      </c>
      <c r="I416" s="44" t="s">
        <v>1062</v>
      </c>
      <c r="J416" s="43">
        <f>+H416*'FACTORES DE CORRECCIÓN'!$B$13</f>
        <v>11557.7</v>
      </c>
    </row>
    <row r="417" spans="1:10" ht="13.5" customHeight="1" x14ac:dyDescent="0.25">
      <c r="A417" s="17" t="s">
        <v>1178</v>
      </c>
      <c r="B417" s="18" t="s">
        <v>1177</v>
      </c>
      <c r="C417" s="36" t="s">
        <v>1176</v>
      </c>
      <c r="D417" s="14">
        <v>7.5</v>
      </c>
      <c r="E417" s="15">
        <f>+D417*'FACTORES DE CORRECCIÓN'!$B$5*'FACTORES DE CORRECCIÓN'!$D$5</f>
        <v>2974.5450000000001</v>
      </c>
      <c r="F417" s="15">
        <v>1500</v>
      </c>
      <c r="G417" s="15">
        <v>2000</v>
      </c>
      <c r="H417" s="14">
        <v>25</v>
      </c>
      <c r="I417" s="14" t="s">
        <v>1062</v>
      </c>
      <c r="J417" s="16">
        <f>+H417*'FACTORES DE CORRECCIÓN'!$B$13</f>
        <v>4127.75</v>
      </c>
    </row>
    <row r="418" spans="1:10" ht="13.5" customHeight="1" x14ac:dyDescent="0.25">
      <c r="A418" s="17" t="s">
        <v>1175</v>
      </c>
      <c r="B418" s="18" t="s">
        <v>8</v>
      </c>
      <c r="C418" s="36" t="s">
        <v>1174</v>
      </c>
      <c r="D418" s="46" t="s">
        <v>1166</v>
      </c>
      <c r="E418" s="45">
        <v>3375.15</v>
      </c>
      <c r="F418" s="45">
        <v>915.89192000000003</v>
      </c>
      <c r="G418" s="45">
        <v>1831.7838400000001</v>
      </c>
      <c r="H418" s="44">
        <v>60</v>
      </c>
      <c r="I418" s="44" t="s">
        <v>1062</v>
      </c>
      <c r="J418" s="43">
        <f>+H418*'FACTORES DE CORRECCIÓN'!$B$13</f>
        <v>9906.6</v>
      </c>
    </row>
    <row r="419" spans="1:10" ht="13.5" customHeight="1" x14ac:dyDescent="0.25">
      <c r="A419" s="17" t="s">
        <v>1173</v>
      </c>
      <c r="B419" s="18" t="s">
        <v>1172</v>
      </c>
      <c r="C419" s="36" t="s">
        <v>1171</v>
      </c>
      <c r="D419" s="14">
        <v>24.75</v>
      </c>
      <c r="E419" s="15">
        <f>+D419*'FACTORES DE CORRECCIÓN'!$B$5*'FACTORES DE CORRECCIÓN'!$D$8</f>
        <v>7880.4494999999997</v>
      </c>
      <c r="F419" s="15">
        <v>2500</v>
      </c>
      <c r="G419" s="15">
        <v>4500</v>
      </c>
      <c r="H419" s="14">
        <v>60</v>
      </c>
      <c r="I419" s="14" t="s">
        <v>1062</v>
      </c>
      <c r="J419" s="16">
        <f>+H419*'FACTORES DE CORRECCIÓN'!$B$13</f>
        <v>9906.6</v>
      </c>
    </row>
    <row r="420" spans="1:10" ht="13.5" customHeight="1" x14ac:dyDescent="0.25">
      <c r="A420" s="17" t="s">
        <v>1170</v>
      </c>
      <c r="B420" s="18" t="s">
        <v>1169</v>
      </c>
      <c r="C420" s="36" t="s">
        <v>1167</v>
      </c>
      <c r="D420" s="14">
        <v>24.75</v>
      </c>
      <c r="E420" s="15">
        <f>+D420*'FACTORES DE CORRECCIÓN'!$B$5*'FACTORES DE CORRECCIÓN'!$D$8</f>
        <v>7880.4494999999997</v>
      </c>
      <c r="F420" s="15">
        <v>2500</v>
      </c>
      <c r="G420" s="15">
        <v>4500</v>
      </c>
      <c r="H420" s="14">
        <v>100</v>
      </c>
      <c r="I420" s="14" t="s">
        <v>1062</v>
      </c>
      <c r="J420" s="16">
        <f>+H420*'FACTORES DE CORRECCIÓN'!$B$13</f>
        <v>16511</v>
      </c>
    </row>
    <row r="421" spans="1:10" ht="13.5" customHeight="1" x14ac:dyDescent="0.25">
      <c r="A421" s="17" t="s">
        <v>1168</v>
      </c>
      <c r="B421" s="18" t="s">
        <v>9</v>
      </c>
      <c r="C421" s="36" t="s">
        <v>1167</v>
      </c>
      <c r="D421" s="46" t="s">
        <v>1166</v>
      </c>
      <c r="E421" s="45">
        <v>21222.83</v>
      </c>
      <c r="F421" s="45">
        <v>5759.0726480000012</v>
      </c>
      <c r="G421" s="45">
        <v>11518.145296000002</v>
      </c>
      <c r="H421" s="44">
        <v>150</v>
      </c>
      <c r="I421" s="44" t="s">
        <v>1062</v>
      </c>
      <c r="J421" s="43">
        <f>+H421*'FACTORES DE CORRECCIÓN'!$B$13</f>
        <v>24766.500000000004</v>
      </c>
    </row>
    <row r="422" spans="1:10" ht="13.5" customHeight="1" x14ac:dyDescent="0.25">
      <c r="A422" s="17" t="s">
        <v>1165</v>
      </c>
      <c r="B422" s="18" t="s">
        <v>1164</v>
      </c>
      <c r="C422" s="36" t="s">
        <v>1163</v>
      </c>
      <c r="D422" s="14">
        <v>9.75</v>
      </c>
      <c r="E422" s="15">
        <f>+D422*'FACTORES DE CORRECCIÓN'!$B$5*'FACTORES DE CORRECCIÓN'!$D$5</f>
        <v>3866.9085</v>
      </c>
      <c r="F422" s="15">
        <v>1500</v>
      </c>
      <c r="G422" s="15">
        <v>2000</v>
      </c>
      <c r="H422" s="14">
        <v>60</v>
      </c>
      <c r="I422" s="14" t="s">
        <v>1062</v>
      </c>
      <c r="J422" s="16">
        <f>+H422*'FACTORES DE CORRECCIÓN'!$B$13</f>
        <v>9906.6</v>
      </c>
    </row>
    <row r="423" spans="1:10" ht="13.5" customHeight="1" x14ac:dyDescent="0.25">
      <c r="A423" s="17" t="s">
        <v>1162</v>
      </c>
      <c r="B423" s="18" t="s">
        <v>1161</v>
      </c>
      <c r="C423" s="36" t="s">
        <v>1160</v>
      </c>
      <c r="D423" s="14">
        <v>12</v>
      </c>
      <c r="E423" s="15">
        <f>+D423*'FACTORES DE CORRECCIÓN'!$B$5*'FACTORES DE CORRECCIÓN'!$D$6</f>
        <v>4390.5960000000005</v>
      </c>
      <c r="F423" s="15">
        <v>1500</v>
      </c>
      <c r="G423" s="15">
        <v>2500</v>
      </c>
      <c r="H423" s="14">
        <v>150</v>
      </c>
      <c r="I423" s="14" t="s">
        <v>1062</v>
      </c>
      <c r="J423" s="16">
        <f>+H423*'FACTORES DE CORRECCIÓN'!$B$13</f>
        <v>24766.500000000004</v>
      </c>
    </row>
    <row r="424" spans="1:10" ht="13.5" customHeight="1" x14ac:dyDescent="0.25">
      <c r="A424" s="17" t="s">
        <v>1159</v>
      </c>
      <c r="B424" s="18" t="s">
        <v>1158</v>
      </c>
      <c r="C424" s="36" t="s">
        <v>1157</v>
      </c>
      <c r="D424" s="14">
        <v>12</v>
      </c>
      <c r="E424" s="15">
        <f>+D424*'FACTORES DE CORRECCIÓN'!$B$5*'FACTORES DE CORRECCIÓN'!$D$6</f>
        <v>4390.5960000000005</v>
      </c>
      <c r="F424" s="15">
        <v>1500</v>
      </c>
      <c r="G424" s="15">
        <v>2500</v>
      </c>
      <c r="H424" s="14">
        <v>140</v>
      </c>
      <c r="I424" s="14" t="s">
        <v>1062</v>
      </c>
      <c r="J424" s="16">
        <f>+H424*'FACTORES DE CORRECCIÓN'!$B$13</f>
        <v>23115.4</v>
      </c>
    </row>
    <row r="425" spans="1:10" ht="13.5" customHeight="1" x14ac:dyDescent="0.25">
      <c r="A425" s="17" t="s">
        <v>1156</v>
      </c>
      <c r="B425" s="18" t="s">
        <v>1155</v>
      </c>
      <c r="C425" s="36" t="s">
        <v>1152</v>
      </c>
      <c r="D425" s="14">
        <v>9.75</v>
      </c>
      <c r="E425" s="15">
        <f>+D425*'FACTORES DE CORRECCIÓN'!$B$5*'FACTORES DE CORRECCIÓN'!$D$5</f>
        <v>3866.9085</v>
      </c>
      <c r="F425" s="15">
        <v>1500</v>
      </c>
      <c r="G425" s="15">
        <v>2000</v>
      </c>
      <c r="H425" s="14">
        <v>40</v>
      </c>
      <c r="I425" s="14" t="s">
        <v>1062</v>
      </c>
      <c r="J425" s="16">
        <f>+H425*'FACTORES DE CORRECCIÓN'!$B$13</f>
        <v>6604.4000000000005</v>
      </c>
    </row>
    <row r="426" spans="1:10" ht="13.5" customHeight="1" x14ac:dyDescent="0.25">
      <c r="A426" s="17" t="s">
        <v>1154</v>
      </c>
      <c r="B426" s="18" t="s">
        <v>1153</v>
      </c>
      <c r="C426" s="36" t="s">
        <v>1152</v>
      </c>
      <c r="D426" s="14">
        <v>2.25</v>
      </c>
      <c r="E426" s="15">
        <f>+D426*'FACTORES DE CORRECCIÓN'!$B$5*'FACTORES DE CORRECCIÓN'!$D$4</f>
        <v>961.49025000000017</v>
      </c>
      <c r="F426" s="15">
        <v>1000</v>
      </c>
      <c r="G426" s="15">
        <v>1000</v>
      </c>
      <c r="H426" s="14">
        <v>20</v>
      </c>
      <c r="I426" s="14" t="s">
        <v>1062</v>
      </c>
      <c r="J426" s="16">
        <f>+H426*'FACTORES DE CORRECCIÓN'!$B$13</f>
        <v>3302.2000000000003</v>
      </c>
    </row>
    <row r="427" spans="1:10" ht="13.5" customHeight="1" x14ac:dyDescent="0.25">
      <c r="A427" s="17" t="s">
        <v>1151</v>
      </c>
      <c r="B427" s="18" t="s">
        <v>1150</v>
      </c>
      <c r="C427" s="36" t="s">
        <v>1149</v>
      </c>
      <c r="D427" s="14">
        <v>9.75</v>
      </c>
      <c r="E427" s="15">
        <f>+D427*'FACTORES DE CORRECCIÓN'!$B$5*'FACTORES DE CORRECCIÓN'!$D$5</f>
        <v>3866.9085</v>
      </c>
      <c r="F427" s="15">
        <v>1500</v>
      </c>
      <c r="G427" s="15">
        <v>2000</v>
      </c>
      <c r="H427" s="14">
        <v>60</v>
      </c>
      <c r="I427" s="14" t="s">
        <v>1062</v>
      </c>
      <c r="J427" s="16">
        <f>+H427*'FACTORES DE CORRECCIÓN'!$B$13</f>
        <v>9906.6</v>
      </c>
    </row>
    <row r="428" spans="1:10" ht="13.5" customHeight="1" x14ac:dyDescent="0.25">
      <c r="A428" s="17" t="s">
        <v>1148</v>
      </c>
      <c r="B428" s="18" t="s">
        <v>1147</v>
      </c>
      <c r="C428" s="36" t="s">
        <v>1146</v>
      </c>
      <c r="D428" s="14">
        <v>9.75</v>
      </c>
      <c r="E428" s="15">
        <f>+D428*'FACTORES DE CORRECCIÓN'!$B$5*'FACTORES DE CORRECCIÓN'!$D$5</f>
        <v>3866.9085</v>
      </c>
      <c r="F428" s="15">
        <v>1500</v>
      </c>
      <c r="G428" s="15">
        <v>2000</v>
      </c>
      <c r="H428" s="14">
        <v>60</v>
      </c>
      <c r="I428" s="14" t="s">
        <v>1062</v>
      </c>
      <c r="J428" s="16">
        <f>+H428*'FACTORES DE CORRECCIÓN'!$B$13</f>
        <v>9906.6</v>
      </c>
    </row>
    <row r="429" spans="1:10" ht="13.5" customHeight="1" x14ac:dyDescent="0.25">
      <c r="A429" s="17" t="s">
        <v>1145</v>
      </c>
      <c r="B429" s="18" t="s">
        <v>1144</v>
      </c>
      <c r="C429" s="36" t="s">
        <v>1143</v>
      </c>
      <c r="D429" s="14">
        <v>9.75</v>
      </c>
      <c r="E429" s="15">
        <f>+D429*'FACTORES DE CORRECCIÓN'!$B$5*'FACTORES DE CORRECCIÓN'!$D$5</f>
        <v>3866.9085</v>
      </c>
      <c r="F429" s="15">
        <v>1500</v>
      </c>
      <c r="G429" s="15">
        <v>2000</v>
      </c>
      <c r="H429" s="14">
        <v>60</v>
      </c>
      <c r="I429" s="14" t="s">
        <v>1062</v>
      </c>
      <c r="J429" s="16">
        <f>+H429*'FACTORES DE CORRECCIÓN'!$B$13</f>
        <v>9906.6</v>
      </c>
    </row>
    <row r="430" spans="1:10" ht="13.5" customHeight="1" x14ac:dyDescent="0.25">
      <c r="A430" s="17" t="s">
        <v>1142</v>
      </c>
      <c r="B430" s="18" t="s">
        <v>1141</v>
      </c>
      <c r="C430" s="36" t="s">
        <v>1140</v>
      </c>
      <c r="D430" s="14">
        <v>5.25</v>
      </c>
      <c r="E430" s="15">
        <f>+D430*'FACTORES DE CORRECCIÓN'!$B$5*'FACTORES DE CORRECCIÓN'!$D$5</f>
        <v>2082.1815000000001</v>
      </c>
      <c r="F430" s="15">
        <v>1000</v>
      </c>
      <c r="G430" s="15">
        <v>1500</v>
      </c>
      <c r="H430" s="14">
        <v>25</v>
      </c>
      <c r="I430" s="14" t="s">
        <v>1062</v>
      </c>
      <c r="J430" s="16">
        <f>+H430*'FACTORES DE CORRECCIÓN'!$B$13</f>
        <v>4127.75</v>
      </c>
    </row>
    <row r="431" spans="1:10" ht="13.5" customHeight="1" x14ac:dyDescent="0.25">
      <c r="A431" s="17" t="s">
        <v>1139</v>
      </c>
      <c r="B431" s="18" t="s">
        <v>1138</v>
      </c>
      <c r="C431" s="36" t="s">
        <v>1137</v>
      </c>
      <c r="D431" s="14">
        <v>2.25</v>
      </c>
      <c r="E431" s="15">
        <f>+D431*'FACTORES DE CORRECCIÓN'!$B$5*'FACTORES DE CORRECCIÓN'!$D$4</f>
        <v>961.49025000000017</v>
      </c>
      <c r="F431" s="15">
        <v>1000</v>
      </c>
      <c r="G431" s="15">
        <v>1000</v>
      </c>
      <c r="H431" s="14">
        <v>20</v>
      </c>
      <c r="I431" s="14" t="s">
        <v>1062</v>
      </c>
      <c r="J431" s="16">
        <f>+H431*'FACTORES DE CORRECCIÓN'!$B$13</f>
        <v>3302.2000000000003</v>
      </c>
    </row>
    <row r="432" spans="1:10" ht="13.5" customHeight="1" x14ac:dyDescent="0.25">
      <c r="A432" s="17" t="s">
        <v>1136</v>
      </c>
      <c r="B432" s="18" t="s">
        <v>1135</v>
      </c>
      <c r="C432" s="36" t="s">
        <v>1134</v>
      </c>
      <c r="D432" s="14">
        <v>5.25</v>
      </c>
      <c r="E432" s="15">
        <f>+D432*'FACTORES DE CORRECCIÓN'!$B$5*'FACTORES DE CORRECCIÓN'!$D$5</f>
        <v>2082.1815000000001</v>
      </c>
      <c r="F432" s="15">
        <v>1000</v>
      </c>
      <c r="G432" s="15">
        <v>1500</v>
      </c>
      <c r="H432" s="14">
        <v>25</v>
      </c>
      <c r="I432" s="14" t="s">
        <v>1062</v>
      </c>
      <c r="J432" s="16">
        <f>+H432*'FACTORES DE CORRECCIÓN'!$B$13</f>
        <v>4127.75</v>
      </c>
    </row>
    <row r="433" spans="1:15" ht="13.5" customHeight="1" x14ac:dyDescent="0.25">
      <c r="A433" s="17" t="s">
        <v>1133</v>
      </c>
      <c r="B433" s="18" t="s">
        <v>1132</v>
      </c>
      <c r="C433" s="36" t="s">
        <v>1131</v>
      </c>
      <c r="D433" s="14">
        <v>9.75</v>
      </c>
      <c r="E433" s="15">
        <f>+D433*'FACTORES DE CORRECCIÓN'!$B$5*'FACTORES DE CORRECCIÓN'!$D$5</f>
        <v>3866.9085</v>
      </c>
      <c r="F433" s="15">
        <v>1500</v>
      </c>
      <c r="G433" s="15">
        <v>2000</v>
      </c>
      <c r="H433" s="14">
        <v>100</v>
      </c>
      <c r="I433" s="14" t="s">
        <v>1062</v>
      </c>
      <c r="J433" s="16">
        <f>+H433*'FACTORES DE CORRECCIÓN'!$B$13</f>
        <v>16511</v>
      </c>
    </row>
    <row r="434" spans="1:15" ht="13.5" customHeight="1" x14ac:dyDescent="0.25">
      <c r="A434" s="17" t="s">
        <v>1130</v>
      </c>
      <c r="B434" s="18" t="s">
        <v>1129</v>
      </c>
      <c r="C434" s="36" t="s">
        <v>1128</v>
      </c>
      <c r="D434" s="14">
        <v>12</v>
      </c>
      <c r="E434" s="15">
        <f>+D434*'FACTORES DE CORRECCIÓN'!$B$5*'FACTORES DE CORRECCIÓN'!$D$6</f>
        <v>4390.5960000000005</v>
      </c>
      <c r="F434" s="15">
        <v>1500</v>
      </c>
      <c r="G434" s="15">
        <v>2500</v>
      </c>
      <c r="H434" s="14">
        <v>120</v>
      </c>
      <c r="I434" s="14" t="s">
        <v>1062</v>
      </c>
      <c r="J434" s="16">
        <f>+H434*'FACTORES DE CORRECCIÓN'!$B$13</f>
        <v>19813.2</v>
      </c>
    </row>
    <row r="435" spans="1:15" ht="13.5" customHeight="1" x14ac:dyDescent="0.25">
      <c r="A435" s="17" t="s">
        <v>1127</v>
      </c>
      <c r="B435" s="18" t="s">
        <v>1126</v>
      </c>
      <c r="C435" s="36" t="s">
        <v>1125</v>
      </c>
      <c r="D435" s="14">
        <v>12</v>
      </c>
      <c r="E435" s="15">
        <f>+D435*'FACTORES DE CORRECCIÓN'!$B$5*'FACTORES DE CORRECCIÓN'!$D$6</f>
        <v>4390.5960000000005</v>
      </c>
      <c r="F435" s="15">
        <v>1500</v>
      </c>
      <c r="G435" s="15">
        <v>2500</v>
      </c>
      <c r="H435" s="14">
        <v>150</v>
      </c>
      <c r="I435" s="14" t="s">
        <v>1062</v>
      </c>
      <c r="J435" s="16">
        <f>+H435*'FACTORES DE CORRECCIÓN'!$B$13</f>
        <v>24766.500000000004</v>
      </c>
    </row>
    <row r="436" spans="1:15" ht="13.5" customHeight="1" x14ac:dyDescent="0.25">
      <c r="A436" s="17" t="s">
        <v>1124</v>
      </c>
      <c r="B436" s="18" t="s">
        <v>1123</v>
      </c>
      <c r="C436" s="36" t="s">
        <v>1120</v>
      </c>
      <c r="D436" s="14">
        <v>5.25</v>
      </c>
      <c r="E436" s="15">
        <f>+D436*'FACTORES DE CORRECCIÓN'!$B$5*'FACTORES DE CORRECCIÓN'!$D$5</f>
        <v>2082.1815000000001</v>
      </c>
      <c r="F436" s="15">
        <v>1000</v>
      </c>
      <c r="G436" s="15">
        <v>1500</v>
      </c>
      <c r="H436" s="14">
        <v>25</v>
      </c>
      <c r="I436" s="14" t="s">
        <v>1062</v>
      </c>
      <c r="J436" s="16">
        <f>+H436*'FACTORES DE CORRECCIÓN'!$B$13</f>
        <v>4127.75</v>
      </c>
    </row>
    <row r="437" spans="1:15" ht="13.5" customHeight="1" x14ac:dyDescent="0.25">
      <c r="A437" s="17" t="s">
        <v>1122</v>
      </c>
      <c r="B437" s="18" t="s">
        <v>1121</v>
      </c>
      <c r="C437" s="36" t="s">
        <v>1120</v>
      </c>
      <c r="D437" s="14">
        <v>2.25</v>
      </c>
      <c r="E437" s="15">
        <f>+D437*'FACTORES DE CORRECCIÓN'!$B$5*'FACTORES DE CORRECCIÓN'!$D$4</f>
        <v>961.49025000000017</v>
      </c>
      <c r="F437" s="15">
        <v>1000</v>
      </c>
      <c r="G437" s="15">
        <v>1000</v>
      </c>
      <c r="H437" s="14">
        <v>20</v>
      </c>
      <c r="I437" s="14" t="s">
        <v>1062</v>
      </c>
      <c r="J437" s="16">
        <f>+H437*'FACTORES DE CORRECCIÓN'!$B$13</f>
        <v>3302.2000000000003</v>
      </c>
    </row>
    <row r="438" spans="1:15" ht="13.5" customHeight="1" x14ac:dyDescent="0.25">
      <c r="A438" s="17" t="s">
        <v>1119</v>
      </c>
      <c r="B438" s="18" t="s">
        <v>1118</v>
      </c>
      <c r="C438" s="36" t="s">
        <v>1117</v>
      </c>
      <c r="D438" s="14">
        <v>5.25</v>
      </c>
      <c r="E438" s="15">
        <f>+D438*'FACTORES DE CORRECCIÓN'!$B$5*'FACTORES DE CORRECCIÓN'!$D$5</f>
        <v>2082.1815000000001</v>
      </c>
      <c r="F438" s="15">
        <v>1000</v>
      </c>
      <c r="G438" s="15">
        <v>1500</v>
      </c>
      <c r="H438" s="14">
        <v>50</v>
      </c>
      <c r="I438" s="14" t="s">
        <v>1062</v>
      </c>
      <c r="J438" s="16">
        <f>+H438*'FACTORES DE CORRECCIÓN'!$B$13</f>
        <v>8255.5</v>
      </c>
    </row>
    <row r="439" spans="1:15" ht="13.5" customHeight="1" x14ac:dyDescent="0.25">
      <c r="A439" s="17" t="s">
        <v>1116</v>
      </c>
      <c r="B439" s="18" t="s">
        <v>1115</v>
      </c>
      <c r="C439" s="36" t="s">
        <v>1114</v>
      </c>
      <c r="D439" s="14">
        <v>7.5</v>
      </c>
      <c r="E439" s="15">
        <f>+D439*'FACTORES DE CORRECCIÓN'!$B$5*'FACTORES DE CORRECCIÓN'!$D$5</f>
        <v>2974.5450000000001</v>
      </c>
      <c r="F439" s="15">
        <v>1500</v>
      </c>
      <c r="G439" s="15">
        <v>2000</v>
      </c>
      <c r="H439" s="14">
        <v>70</v>
      </c>
      <c r="I439" s="14" t="s">
        <v>1062</v>
      </c>
      <c r="J439" s="16">
        <f>+H439*'FACTORES DE CORRECCIÓN'!$B$13</f>
        <v>11557.7</v>
      </c>
    </row>
    <row r="440" spans="1:15" ht="13.5" customHeight="1" x14ac:dyDescent="0.25">
      <c r="A440" s="17"/>
      <c r="B440" s="18" t="s">
        <v>10</v>
      </c>
      <c r="C440" s="36" t="s">
        <v>11</v>
      </c>
      <c r="D440" s="14"/>
      <c r="E440" s="15">
        <v>10755.29</v>
      </c>
      <c r="F440" s="15"/>
      <c r="G440" s="15"/>
      <c r="H440" s="14"/>
      <c r="I440" s="14"/>
      <c r="J440" s="16">
        <v>1146.83</v>
      </c>
    </row>
    <row r="441" spans="1:15" ht="13.5" customHeight="1" x14ac:dyDescent="0.25">
      <c r="A441" s="17" t="s">
        <v>1113</v>
      </c>
      <c r="B441" s="18" t="s">
        <v>1112</v>
      </c>
      <c r="C441" s="36" t="s">
        <v>1111</v>
      </c>
      <c r="D441" s="14">
        <v>5.25</v>
      </c>
      <c r="E441" s="15">
        <f>+D441*'FACTORES DE CORRECCIÓN'!$B$5*'FACTORES DE CORRECCIÓN'!$D$5</f>
        <v>2082.1815000000001</v>
      </c>
      <c r="F441" s="15">
        <v>1000</v>
      </c>
      <c r="G441" s="15">
        <v>1500</v>
      </c>
      <c r="H441" s="14">
        <v>60</v>
      </c>
      <c r="I441" s="14" t="s">
        <v>1062</v>
      </c>
      <c r="J441" s="16">
        <f>+H441*'FACTORES DE CORRECCIÓN'!$B$13</f>
        <v>9906.6</v>
      </c>
    </row>
    <row r="442" spans="1:15" ht="13.5" customHeight="1" x14ac:dyDescent="0.25">
      <c r="A442" s="17" t="s">
        <v>1110</v>
      </c>
      <c r="B442" s="18" t="s">
        <v>1109</v>
      </c>
      <c r="C442" s="36" t="s">
        <v>1108</v>
      </c>
      <c r="D442" s="14">
        <v>5.25</v>
      </c>
      <c r="E442" s="15">
        <f>+D442*'FACTORES DE CORRECCIÓN'!$B$5*'FACTORES DE CORRECCIÓN'!$D$5</f>
        <v>2082.1815000000001</v>
      </c>
      <c r="F442" s="15">
        <v>1000</v>
      </c>
      <c r="G442" s="15">
        <v>1500</v>
      </c>
      <c r="H442" s="14">
        <v>40</v>
      </c>
      <c r="I442" s="14" t="s">
        <v>1062</v>
      </c>
      <c r="J442" s="16">
        <f>+H442*'FACTORES DE CORRECCIÓN'!$B$13</f>
        <v>6604.4000000000005</v>
      </c>
    </row>
    <row r="443" spans="1:15" ht="13.5" customHeight="1" x14ac:dyDescent="0.25">
      <c r="A443" s="17" t="s">
        <v>1107</v>
      </c>
      <c r="B443" s="18" t="s">
        <v>1106</v>
      </c>
      <c r="C443" s="36" t="s">
        <v>1105</v>
      </c>
      <c r="D443" s="14">
        <v>5.25</v>
      </c>
      <c r="E443" s="15">
        <f>+D443*'FACTORES DE CORRECCIÓN'!$B$5*'FACTORES DE CORRECCIÓN'!$D$5</f>
        <v>2082.1815000000001</v>
      </c>
      <c r="F443" s="15">
        <v>1000</v>
      </c>
      <c r="G443" s="15">
        <v>1500</v>
      </c>
      <c r="H443" s="14">
        <v>40</v>
      </c>
      <c r="I443" s="14" t="s">
        <v>1062</v>
      </c>
      <c r="J443" s="16">
        <f>+H443*'FACTORES DE CORRECCIÓN'!$B$13</f>
        <v>6604.4000000000005</v>
      </c>
    </row>
    <row r="444" spans="1:15" ht="13.5" customHeight="1" x14ac:dyDescent="0.25">
      <c r="A444" s="17" t="s">
        <v>1104</v>
      </c>
      <c r="B444" s="18" t="s">
        <v>1103</v>
      </c>
      <c r="C444" s="36" t="s">
        <v>1102</v>
      </c>
      <c r="D444" s="14">
        <v>7.5</v>
      </c>
      <c r="E444" s="15">
        <f>+D444*'FACTORES DE CORRECCIÓN'!$B$5*'FACTORES DE CORRECCIÓN'!$D$5</f>
        <v>2974.5450000000001</v>
      </c>
      <c r="F444" s="15">
        <v>1500</v>
      </c>
      <c r="G444" s="15">
        <v>2000</v>
      </c>
      <c r="H444" s="14">
        <v>60</v>
      </c>
      <c r="I444" s="14" t="s">
        <v>1062</v>
      </c>
      <c r="J444" s="16">
        <f>+H444*'FACTORES DE CORRECCIÓN'!$B$13</f>
        <v>9906.6</v>
      </c>
    </row>
    <row r="445" spans="1:15" ht="13.5" customHeight="1" x14ac:dyDescent="0.25">
      <c r="A445" s="17" t="s">
        <v>1101</v>
      </c>
      <c r="B445" s="18" t="s">
        <v>1100</v>
      </c>
      <c r="C445" s="36" t="s">
        <v>1099</v>
      </c>
      <c r="D445" s="14">
        <v>7.5</v>
      </c>
      <c r="E445" s="15">
        <f>+D445*'FACTORES DE CORRECCIÓN'!$B$5*'FACTORES DE CORRECCIÓN'!$D$5</f>
        <v>2974.5450000000001</v>
      </c>
      <c r="F445" s="15">
        <v>1500</v>
      </c>
      <c r="G445" s="15">
        <v>2000</v>
      </c>
      <c r="H445" s="14">
        <v>60</v>
      </c>
      <c r="I445" s="14" t="s">
        <v>1062</v>
      </c>
      <c r="J445" s="16">
        <f>+H445*'FACTORES DE CORRECCIÓN'!$B$13</f>
        <v>9906.6</v>
      </c>
    </row>
    <row r="446" spans="1:15" ht="13.5" customHeight="1" x14ac:dyDescent="0.25">
      <c r="A446" s="17" t="s">
        <v>1098</v>
      </c>
      <c r="B446" s="18" t="s">
        <v>1097</v>
      </c>
      <c r="C446" s="36" t="s">
        <v>1096</v>
      </c>
      <c r="D446" s="14">
        <v>15</v>
      </c>
      <c r="E446" s="15">
        <f>+D446*'FACTORES DE CORRECCIÓN'!$B$5*'FACTORES DE CORRECCIÓN'!$D$6</f>
        <v>5488.2449999999999</v>
      </c>
      <c r="F446" s="15">
        <v>2000</v>
      </c>
      <c r="G446" s="15">
        <v>3000</v>
      </c>
      <c r="H446" s="14">
        <v>120</v>
      </c>
      <c r="I446" s="14" t="s">
        <v>1062</v>
      </c>
      <c r="J446" s="16">
        <f>+H446*'FACTORES DE CORRECCIÓN'!$B$13</f>
        <v>19813.2</v>
      </c>
    </row>
    <row r="447" spans="1:15" ht="13.5" customHeight="1" x14ac:dyDescent="0.25">
      <c r="A447" s="17" t="s">
        <v>1095</v>
      </c>
      <c r="B447" s="18" t="s">
        <v>1094</v>
      </c>
      <c r="C447" s="36" t="s">
        <v>1093</v>
      </c>
      <c r="D447" s="14">
        <v>5.25</v>
      </c>
      <c r="E447" s="15">
        <f>+D447*'FACTORES DE CORRECCIÓN'!$B$5*'FACTORES DE CORRECCIÓN'!$D$5</f>
        <v>2082.1815000000001</v>
      </c>
      <c r="F447" s="15">
        <v>1000</v>
      </c>
      <c r="G447" s="15">
        <v>1500</v>
      </c>
      <c r="H447" s="14">
        <v>50</v>
      </c>
      <c r="I447" s="14" t="s">
        <v>1062</v>
      </c>
      <c r="J447" s="16">
        <f>+H447*'FACTORES DE CORRECCIÓN'!$B$13</f>
        <v>8255.5</v>
      </c>
    </row>
    <row r="448" spans="1:15" s="8" customFormat="1" ht="13.5" customHeight="1" x14ac:dyDescent="0.25">
      <c r="A448" s="17" t="s">
        <v>1092</v>
      </c>
      <c r="B448" s="18" t="s">
        <v>1091</v>
      </c>
      <c r="C448" s="36" t="s">
        <v>1090</v>
      </c>
      <c r="D448" s="14">
        <v>5.25</v>
      </c>
      <c r="E448" s="15">
        <f>+D448*'FACTORES DE CORRECCIÓN'!$B$5*'FACTORES DE CORRECCIÓN'!$D$5</f>
        <v>2082.1815000000001</v>
      </c>
      <c r="F448" s="15">
        <v>1000</v>
      </c>
      <c r="G448" s="15">
        <v>1500</v>
      </c>
      <c r="H448" s="14">
        <v>25</v>
      </c>
      <c r="I448" s="14" t="s">
        <v>1062</v>
      </c>
      <c r="J448" s="16">
        <f>+H448*'FACTORES DE CORRECCIÓN'!$B$13</f>
        <v>4127.75</v>
      </c>
      <c r="K448" s="7"/>
      <c r="L448" s="7"/>
      <c r="M448" s="7"/>
      <c r="N448" s="7"/>
      <c r="O448" s="7"/>
    </row>
    <row r="449" spans="1:15" s="8" customFormat="1" ht="13.5" customHeight="1" x14ac:dyDescent="0.25">
      <c r="A449" s="17" t="s">
        <v>1089</v>
      </c>
      <c r="B449" s="18" t="s">
        <v>1088</v>
      </c>
      <c r="C449" s="36" t="s">
        <v>1087</v>
      </c>
      <c r="D449" s="14">
        <v>15</v>
      </c>
      <c r="E449" s="15">
        <f>+D449*'FACTORES DE CORRECCIÓN'!$B$5*'FACTORES DE CORRECCIÓN'!$D$6</f>
        <v>5488.2449999999999</v>
      </c>
      <c r="F449" s="15">
        <v>2000</v>
      </c>
      <c r="G449" s="15">
        <v>3000</v>
      </c>
      <c r="H449" s="14">
        <v>150</v>
      </c>
      <c r="I449" s="14" t="s">
        <v>1062</v>
      </c>
      <c r="J449" s="16">
        <f>+H449*'FACTORES DE CORRECCIÓN'!$B$13</f>
        <v>24766.500000000004</v>
      </c>
      <c r="K449" s="7"/>
      <c r="L449" s="7"/>
      <c r="M449" s="7"/>
      <c r="N449" s="7"/>
      <c r="O449" s="7"/>
    </row>
    <row r="450" spans="1:15" s="8" customFormat="1" ht="13.5" customHeight="1" x14ac:dyDescent="0.25">
      <c r="A450" s="17" t="s">
        <v>1086</v>
      </c>
      <c r="B450" s="18" t="s">
        <v>1085</v>
      </c>
      <c r="C450" s="36" t="s">
        <v>1084</v>
      </c>
      <c r="D450" s="14">
        <v>15</v>
      </c>
      <c r="E450" s="15">
        <f>+D450*'FACTORES DE CORRECCIÓN'!$B$5*'FACTORES DE CORRECCIÓN'!$D$6</f>
        <v>5488.2449999999999</v>
      </c>
      <c r="F450" s="15">
        <v>2000</v>
      </c>
      <c r="G450" s="15">
        <v>3000</v>
      </c>
      <c r="H450" s="14">
        <v>150</v>
      </c>
      <c r="I450" s="14" t="s">
        <v>1062</v>
      </c>
      <c r="J450" s="16">
        <f>+H450*'FACTORES DE CORRECCIÓN'!$B$13</f>
        <v>24766.500000000004</v>
      </c>
      <c r="K450" s="7"/>
      <c r="L450" s="7"/>
      <c r="M450" s="7"/>
      <c r="N450" s="7"/>
      <c r="O450" s="7"/>
    </row>
    <row r="451" spans="1:15" s="8" customFormat="1" ht="13.5" customHeight="1" x14ac:dyDescent="0.25">
      <c r="A451" s="17" t="s">
        <v>1083</v>
      </c>
      <c r="B451" s="18" t="s">
        <v>1082</v>
      </c>
      <c r="C451" s="36" t="s">
        <v>1081</v>
      </c>
      <c r="D451" s="14">
        <v>5.25</v>
      </c>
      <c r="E451" s="15">
        <f>+D451*'FACTORES DE CORRECCIÓN'!$B$5*'FACTORES DE CORRECCIÓN'!$D$5</f>
        <v>2082.1815000000001</v>
      </c>
      <c r="F451" s="15">
        <v>1000</v>
      </c>
      <c r="G451" s="15">
        <v>1500</v>
      </c>
      <c r="H451" s="14">
        <v>50</v>
      </c>
      <c r="I451" s="14" t="s">
        <v>1062</v>
      </c>
      <c r="J451" s="16">
        <f>+H451*'FACTORES DE CORRECCIÓN'!$B$13</f>
        <v>8255.5</v>
      </c>
      <c r="K451" s="7"/>
      <c r="L451" s="7"/>
      <c r="M451" s="7"/>
      <c r="N451" s="7"/>
      <c r="O451" s="7"/>
    </row>
    <row r="452" spans="1:15" s="8" customFormat="1" ht="13.5" customHeight="1" x14ac:dyDescent="0.25">
      <c r="A452" s="17" t="s">
        <v>1080</v>
      </c>
      <c r="B452" s="18" t="s">
        <v>1079</v>
      </c>
      <c r="C452" s="36" t="s">
        <v>1078</v>
      </c>
      <c r="D452" s="14">
        <v>7.5</v>
      </c>
      <c r="E452" s="15">
        <f>+D452*'FACTORES DE CORRECCIÓN'!$B$5*'FACTORES DE CORRECCIÓN'!$D$5</f>
        <v>2974.5450000000001</v>
      </c>
      <c r="F452" s="15">
        <v>1500</v>
      </c>
      <c r="G452" s="15">
        <v>2000</v>
      </c>
      <c r="H452" s="14">
        <v>60</v>
      </c>
      <c r="I452" s="14" t="s">
        <v>1062</v>
      </c>
      <c r="J452" s="16">
        <f>+H452*'FACTORES DE CORRECCIÓN'!$B$13</f>
        <v>9906.6</v>
      </c>
      <c r="K452" s="7"/>
      <c r="L452" s="7"/>
      <c r="M452" s="7"/>
      <c r="N452" s="7"/>
      <c r="O452" s="7"/>
    </row>
    <row r="453" spans="1:15" s="8" customFormat="1" ht="13.5" customHeight="1" x14ac:dyDescent="0.25">
      <c r="A453" s="17" t="s">
        <v>1077</v>
      </c>
      <c r="B453" s="18" t="s">
        <v>1076</v>
      </c>
      <c r="C453" s="36" t="s">
        <v>1075</v>
      </c>
      <c r="D453" s="14">
        <v>9.75</v>
      </c>
      <c r="E453" s="15">
        <f>+D453*'FACTORES DE CORRECCIÓN'!$B$5*'FACTORES DE CORRECCIÓN'!$D$5</f>
        <v>3866.9085</v>
      </c>
      <c r="F453" s="15">
        <v>1500</v>
      </c>
      <c r="G453" s="15">
        <v>2000</v>
      </c>
      <c r="H453" s="14">
        <v>50</v>
      </c>
      <c r="I453" s="14" t="s">
        <v>1062</v>
      </c>
      <c r="J453" s="16">
        <f>+H453*'FACTORES DE CORRECCIÓN'!$B$13</f>
        <v>8255.5</v>
      </c>
      <c r="K453" s="7"/>
      <c r="L453" s="7"/>
      <c r="M453" s="7"/>
      <c r="N453" s="7"/>
      <c r="O453" s="7"/>
    </row>
    <row r="454" spans="1:15" s="8" customFormat="1" ht="13.5" customHeight="1" x14ac:dyDescent="0.25">
      <c r="A454" s="17" t="s">
        <v>1074</v>
      </c>
      <c r="B454" s="18" t="s">
        <v>1073</v>
      </c>
      <c r="C454" s="36" t="s">
        <v>1072</v>
      </c>
      <c r="D454" s="14">
        <v>5.25</v>
      </c>
      <c r="E454" s="15">
        <f>+D454*'FACTORES DE CORRECCIÓN'!$B$5*'FACTORES DE CORRECCIÓN'!$D$5</f>
        <v>2082.1815000000001</v>
      </c>
      <c r="F454" s="15">
        <v>1000</v>
      </c>
      <c r="G454" s="15">
        <v>1500</v>
      </c>
      <c r="H454" s="14">
        <v>30</v>
      </c>
      <c r="I454" s="14" t="s">
        <v>1062</v>
      </c>
      <c r="J454" s="16">
        <f>+H454*'FACTORES DE CORRECCIÓN'!$B$13</f>
        <v>4953.3</v>
      </c>
      <c r="K454" s="7"/>
      <c r="L454" s="7"/>
      <c r="M454" s="7"/>
      <c r="N454" s="7"/>
      <c r="O454" s="7"/>
    </row>
    <row r="455" spans="1:15" s="8" customFormat="1" ht="13.5" customHeight="1" x14ac:dyDescent="0.25">
      <c r="A455" s="17" t="s">
        <v>1071</v>
      </c>
      <c r="B455" s="18" t="s">
        <v>1070</v>
      </c>
      <c r="C455" s="36" t="s">
        <v>1069</v>
      </c>
      <c r="D455" s="14">
        <v>7.5</v>
      </c>
      <c r="E455" s="15">
        <f>+D455*'FACTORES DE CORRECCIÓN'!$B$5*'FACTORES DE CORRECCIÓN'!$D$5</f>
        <v>2974.5450000000001</v>
      </c>
      <c r="F455" s="15">
        <v>1500</v>
      </c>
      <c r="G455" s="15">
        <v>2000</v>
      </c>
      <c r="H455" s="14">
        <v>60</v>
      </c>
      <c r="I455" s="14" t="s">
        <v>1062</v>
      </c>
      <c r="J455" s="16">
        <f>+H455*'FACTORES DE CORRECCIÓN'!$B$13</f>
        <v>9906.6</v>
      </c>
      <c r="K455" s="7"/>
      <c r="L455" s="7"/>
      <c r="M455" s="7"/>
      <c r="N455" s="7"/>
      <c r="O455" s="7"/>
    </row>
    <row r="456" spans="1:15" s="8" customFormat="1" ht="13.5" customHeight="1" x14ac:dyDescent="0.25">
      <c r="A456" s="17" t="s">
        <v>1068</v>
      </c>
      <c r="B456" s="18" t="s">
        <v>1067</v>
      </c>
      <c r="C456" s="36" t="s">
        <v>1066</v>
      </c>
      <c r="D456" s="14">
        <v>7.5</v>
      </c>
      <c r="E456" s="15">
        <f>+D456*'FACTORES DE CORRECCIÓN'!$B$5*'FACTORES DE CORRECCIÓN'!$D$5</f>
        <v>2974.5450000000001</v>
      </c>
      <c r="F456" s="15">
        <v>1500</v>
      </c>
      <c r="G456" s="15">
        <v>2000</v>
      </c>
      <c r="H456" s="14">
        <v>80</v>
      </c>
      <c r="I456" s="14" t="s">
        <v>1062</v>
      </c>
      <c r="J456" s="16">
        <f>+H456*'FACTORES DE CORRECCIÓN'!$B$13</f>
        <v>13208.800000000001</v>
      </c>
      <c r="K456" s="7"/>
      <c r="L456" s="7"/>
      <c r="M456" s="7"/>
      <c r="N456" s="7"/>
      <c r="O456" s="7"/>
    </row>
    <row r="457" spans="1:15" s="8" customFormat="1" ht="13.5" customHeight="1" x14ac:dyDescent="0.25">
      <c r="A457" s="17" t="s">
        <v>1065</v>
      </c>
      <c r="B457" s="18" t="s">
        <v>1064</v>
      </c>
      <c r="C457" s="36" t="s">
        <v>1063</v>
      </c>
      <c r="D457" s="14">
        <v>5.25</v>
      </c>
      <c r="E457" s="15">
        <f>+D457*'FACTORES DE CORRECCIÓN'!$B$5*'FACTORES DE CORRECCIÓN'!$D$5</f>
        <v>2082.1815000000001</v>
      </c>
      <c r="F457" s="15">
        <v>1000</v>
      </c>
      <c r="G457" s="15">
        <v>1500</v>
      </c>
      <c r="H457" s="14">
        <v>30</v>
      </c>
      <c r="I457" s="14" t="s">
        <v>1062</v>
      </c>
      <c r="J457" s="16">
        <f>+H457*'FACTORES DE CORRECCIÓN'!$B$13</f>
        <v>4953.3</v>
      </c>
      <c r="K457" s="7"/>
      <c r="L457" s="7"/>
      <c r="M457" s="7"/>
      <c r="N457" s="7"/>
      <c r="O457" s="7"/>
    </row>
    <row r="458" spans="1:15" s="8" customFormat="1" ht="13.5" customHeight="1" x14ac:dyDescent="0.25">
      <c r="A458" s="17" t="s">
        <v>1061</v>
      </c>
      <c r="B458" s="18" t="s">
        <v>1060</v>
      </c>
      <c r="C458" s="36" t="s">
        <v>1059</v>
      </c>
      <c r="D458" s="14">
        <v>15</v>
      </c>
      <c r="E458" s="15">
        <f>+D458*'FACTORES DE CORRECCIÓN'!$B$6*'FACTORES DE CORRECCIÓN'!$D$6</f>
        <v>4934.7044999999998</v>
      </c>
      <c r="F458" s="15">
        <v>1500</v>
      </c>
      <c r="G458" s="15">
        <v>2500</v>
      </c>
      <c r="H458" s="14">
        <v>40</v>
      </c>
      <c r="I458" s="14" t="s">
        <v>1002</v>
      </c>
      <c r="J458" s="16">
        <f>+H458*'FACTORES DE CORRECCIÓN'!$B$10</f>
        <v>1363.6000000000001</v>
      </c>
      <c r="K458" s="7"/>
      <c r="L458" s="7"/>
      <c r="M458" s="7"/>
      <c r="N458" s="7"/>
      <c r="O458" s="7"/>
    </row>
    <row r="459" spans="1:15" s="8" customFormat="1" ht="13.5" customHeight="1" x14ac:dyDescent="0.25">
      <c r="A459" s="17" t="s">
        <v>1058</v>
      </c>
      <c r="B459" s="18" t="s">
        <v>1057</v>
      </c>
      <c r="C459" s="36" t="s">
        <v>1056</v>
      </c>
      <c r="D459" s="14">
        <v>22.5</v>
      </c>
      <c r="E459" s="15">
        <f>+D459*'FACTORES DE CORRECCIÓN'!$B$6*'FACTORES DE CORRECCIÓN'!$D$8</f>
        <v>6441.4844999999996</v>
      </c>
      <c r="F459" s="15">
        <v>2000</v>
      </c>
      <c r="G459" s="15">
        <v>3500</v>
      </c>
      <c r="H459" s="14">
        <v>342</v>
      </c>
      <c r="I459" s="14" t="s">
        <v>1002</v>
      </c>
      <c r="J459" s="16">
        <f>+H459*'FACTORES DE CORRECCIÓN'!$B$10</f>
        <v>11658.78</v>
      </c>
      <c r="K459" s="7"/>
      <c r="L459" s="7"/>
      <c r="M459" s="7"/>
      <c r="N459" s="7"/>
      <c r="O459" s="7"/>
    </row>
    <row r="460" spans="1:15" s="8" customFormat="1" ht="13.5" customHeight="1" x14ac:dyDescent="0.25">
      <c r="A460" s="17" t="s">
        <v>1055</v>
      </c>
      <c r="B460" s="18" t="s">
        <v>1054</v>
      </c>
      <c r="C460" s="36" t="s">
        <v>1053</v>
      </c>
      <c r="D460" s="14" t="s">
        <v>1043</v>
      </c>
      <c r="E460" s="42" t="s">
        <v>1043</v>
      </c>
      <c r="F460" s="42" t="s">
        <v>1043</v>
      </c>
      <c r="G460" s="42" t="s">
        <v>1043</v>
      </c>
      <c r="H460" s="14"/>
      <c r="I460" s="14" t="s">
        <v>1002</v>
      </c>
      <c r="J460" s="16">
        <f>+H460*'FACTORES DE CORRECCIÓN'!$B$10</f>
        <v>0</v>
      </c>
      <c r="K460" s="7"/>
      <c r="L460" s="7"/>
      <c r="M460" s="7"/>
      <c r="N460" s="7"/>
      <c r="O460" s="7"/>
    </row>
    <row r="461" spans="1:15" s="8" customFormat="1" ht="13.5" customHeight="1" x14ac:dyDescent="0.25">
      <c r="A461" s="17" t="s">
        <v>1052</v>
      </c>
      <c r="B461" s="18" t="s">
        <v>1051</v>
      </c>
      <c r="C461" s="36" t="s">
        <v>1050</v>
      </c>
      <c r="D461" s="14" t="s">
        <v>1043</v>
      </c>
      <c r="E461" s="42" t="s">
        <v>1043</v>
      </c>
      <c r="F461" s="42" t="s">
        <v>1043</v>
      </c>
      <c r="G461" s="42" t="s">
        <v>1043</v>
      </c>
      <c r="H461" s="14"/>
      <c r="I461" s="14" t="s">
        <v>1002</v>
      </c>
      <c r="J461" s="16">
        <f>+H461*'FACTORES DE CORRECCIÓN'!$B$10</f>
        <v>0</v>
      </c>
      <c r="K461" s="7"/>
      <c r="L461" s="7"/>
      <c r="M461" s="7"/>
      <c r="N461" s="7"/>
      <c r="O461" s="7"/>
    </row>
    <row r="462" spans="1:15" s="8" customFormat="1" ht="13.5" customHeight="1" x14ac:dyDescent="0.25">
      <c r="A462" s="17" t="s">
        <v>1049</v>
      </c>
      <c r="B462" s="18" t="s">
        <v>1048</v>
      </c>
      <c r="C462" s="36" t="s">
        <v>1047</v>
      </c>
      <c r="D462" s="14">
        <v>15</v>
      </c>
      <c r="E462" s="15">
        <f>+D462*'FACTORES DE CORRECCIÓN'!$B$6*'FACTORES DE CORRECCIÓN'!$D$6</f>
        <v>4934.7044999999998</v>
      </c>
      <c r="F462" s="15">
        <v>1500</v>
      </c>
      <c r="G462" s="15">
        <v>2500</v>
      </c>
      <c r="H462" s="14">
        <v>35</v>
      </c>
      <c r="I462" s="14" t="s">
        <v>1002</v>
      </c>
      <c r="J462" s="16">
        <f>+H462*'FACTORES DE CORRECCIÓN'!$B$10</f>
        <v>1193.1500000000001</v>
      </c>
      <c r="K462" s="7"/>
      <c r="L462" s="7"/>
      <c r="M462" s="7"/>
      <c r="N462" s="7"/>
      <c r="O462" s="7"/>
    </row>
    <row r="463" spans="1:15" s="8" customFormat="1" ht="13.5" customHeight="1" x14ac:dyDescent="0.25">
      <c r="A463" s="17" t="s">
        <v>1046</v>
      </c>
      <c r="B463" s="18" t="s">
        <v>1045</v>
      </c>
      <c r="C463" s="36" t="s">
        <v>1044</v>
      </c>
      <c r="D463" s="14" t="s">
        <v>1043</v>
      </c>
      <c r="E463" s="42" t="s">
        <v>1043</v>
      </c>
      <c r="F463" s="42" t="s">
        <v>1043</v>
      </c>
      <c r="G463" s="42" t="s">
        <v>1043</v>
      </c>
      <c r="H463" s="14"/>
      <c r="I463" s="14" t="s">
        <v>1002</v>
      </c>
      <c r="J463" s="16">
        <f>+H463*'FACTORES DE CORRECCIÓN'!$B$10</f>
        <v>0</v>
      </c>
      <c r="K463" s="7"/>
      <c r="L463" s="7"/>
      <c r="M463" s="7"/>
      <c r="N463" s="7"/>
      <c r="O463" s="7"/>
    </row>
    <row r="464" spans="1:15" ht="13.5" customHeight="1" x14ac:dyDescent="0.25">
      <c r="A464" s="17" t="s">
        <v>1042</v>
      </c>
      <c r="B464" s="18" t="s">
        <v>1041</v>
      </c>
      <c r="C464" s="36" t="s">
        <v>1040</v>
      </c>
      <c r="D464" s="14">
        <v>7.5</v>
      </c>
      <c r="E464" s="15">
        <f>+D464*'FACTORES DE CORRECCIÓN'!$B$6*'FACTORES DE CORRECCIÓN'!$D$5</f>
        <v>2674.5344999999998</v>
      </c>
      <c r="F464" s="15">
        <v>1000</v>
      </c>
      <c r="G464" s="15">
        <v>1500</v>
      </c>
      <c r="H464" s="14">
        <v>30</v>
      </c>
      <c r="I464" s="14" t="s">
        <v>1002</v>
      </c>
      <c r="J464" s="16">
        <f>+H464*'FACTORES DE CORRECCIÓN'!$B$10</f>
        <v>1022.7</v>
      </c>
    </row>
    <row r="465" spans="1:15" ht="13.5" customHeight="1" x14ac:dyDescent="0.25">
      <c r="A465" s="17" t="s">
        <v>1039</v>
      </c>
      <c r="B465" s="18" t="s">
        <v>1038</v>
      </c>
      <c r="C465" s="36" t="s">
        <v>1037</v>
      </c>
      <c r="D465" s="14">
        <v>20</v>
      </c>
      <c r="E465" s="15">
        <f>+D465*'FACTORES DE CORRECCIÓN'!$B$6*'FACTORES DE CORRECCIÓN'!$D$7</f>
        <v>6027.12</v>
      </c>
      <c r="F465" s="15">
        <f>+D465*'FACTORES DE CORRECCIÓN'!$B$6*'FACTORES DE CORRECCIÓN'!$D$18</f>
        <v>2009.0400000000002</v>
      </c>
      <c r="G465" s="15">
        <f>+D465*'FACTORES DE CORRECCIÓN'!$B$6*'FACTORES DE CORRECCIÓN'!$D$19</f>
        <v>4018.0800000000004</v>
      </c>
      <c r="H465" s="14"/>
      <c r="I465" s="14"/>
      <c r="J465" s="14"/>
    </row>
    <row r="466" spans="1:15" ht="13.5" customHeight="1" x14ac:dyDescent="0.25">
      <c r="A466" s="17" t="s">
        <v>1036</v>
      </c>
      <c r="B466" s="18" t="s">
        <v>1035</v>
      </c>
      <c r="C466" s="36" t="s">
        <v>1034</v>
      </c>
      <c r="D466" s="14">
        <v>20</v>
      </c>
      <c r="E466" s="15">
        <f>+D466*'FACTORES DE CORRECCIÓN'!$B$6*'FACTORES DE CORRECCIÓN'!$D$7</f>
        <v>6027.12</v>
      </c>
      <c r="F466" s="15">
        <f>+D466*'FACTORES DE CORRECCIÓN'!$B$6*'FACTORES DE CORRECCIÓN'!$D$18</f>
        <v>2009.0400000000002</v>
      </c>
      <c r="G466" s="15">
        <f>+D466*'FACTORES DE CORRECCIÓN'!$B$6*'FACTORES DE CORRECCIÓN'!$D$19</f>
        <v>4018.0800000000004</v>
      </c>
      <c r="H466" s="14"/>
      <c r="I466" s="14"/>
      <c r="J466" s="14"/>
    </row>
    <row r="467" spans="1:15" ht="13.5" customHeight="1" x14ac:dyDescent="0.25">
      <c r="A467" s="17" t="s">
        <v>1033</v>
      </c>
      <c r="B467" s="18" t="s">
        <v>1032</v>
      </c>
      <c r="C467" s="36" t="s">
        <v>1031</v>
      </c>
      <c r="D467" s="14">
        <v>20</v>
      </c>
      <c r="E467" s="15">
        <f>+D467*'FACTORES DE CORRECCIÓN'!$B$6*'FACTORES DE CORRECCIÓN'!$D$7</f>
        <v>6027.12</v>
      </c>
      <c r="F467" s="15">
        <f>+D467*'FACTORES DE CORRECCIÓN'!$B$6*'FACTORES DE CORRECCIÓN'!$D$18</f>
        <v>2009.0400000000002</v>
      </c>
      <c r="G467" s="15">
        <f>+D467*'FACTORES DE CORRECCIÓN'!$B$6*'FACTORES DE CORRECCIÓN'!$D$19</f>
        <v>4018.0800000000004</v>
      </c>
      <c r="H467" s="14"/>
      <c r="I467" s="14"/>
      <c r="J467" s="14"/>
    </row>
    <row r="468" spans="1:15" ht="13.5" customHeight="1" x14ac:dyDescent="0.25">
      <c r="A468" s="17" t="s">
        <v>1030</v>
      </c>
      <c r="B468" s="18" t="s">
        <v>1029</v>
      </c>
      <c r="C468" s="36" t="s">
        <v>1028</v>
      </c>
      <c r="D468" s="14">
        <v>20</v>
      </c>
      <c r="E468" s="15">
        <f>+D468*'FACTORES DE CORRECCIÓN'!$B$6*'FACTORES DE CORRECCIÓN'!$D$7</f>
        <v>6027.12</v>
      </c>
      <c r="F468" s="15">
        <f>+D468*'FACTORES DE CORRECCIÓN'!$B$6*'FACTORES DE CORRECCIÓN'!$D$18</f>
        <v>2009.0400000000002</v>
      </c>
      <c r="G468" s="15">
        <f>+D468*'FACTORES DE CORRECCIÓN'!$B$6*'FACTORES DE CORRECCIÓN'!$D$19</f>
        <v>4018.0800000000004</v>
      </c>
      <c r="H468" s="14"/>
      <c r="I468" s="14"/>
      <c r="J468" s="14"/>
    </row>
    <row r="469" spans="1:15" ht="13.5" customHeight="1" x14ac:dyDescent="0.25">
      <c r="A469" s="17" t="s">
        <v>1027</v>
      </c>
      <c r="B469" s="18" t="s">
        <v>1026</v>
      </c>
      <c r="C469" s="36" t="s">
        <v>1025</v>
      </c>
      <c r="D469" s="14">
        <v>20</v>
      </c>
      <c r="E469" s="15">
        <f>+D469*'FACTORES DE CORRECCIÓN'!$B$6*'FACTORES DE CORRECCIÓN'!$D$7</f>
        <v>6027.12</v>
      </c>
      <c r="F469" s="15">
        <f>+D469*'FACTORES DE CORRECCIÓN'!$B$6*'FACTORES DE CORRECCIÓN'!$D$18</f>
        <v>2009.0400000000002</v>
      </c>
      <c r="G469" s="15">
        <f>+D469*'FACTORES DE CORRECCIÓN'!$B$6*'FACTORES DE CORRECCIÓN'!$D$19</f>
        <v>4018.0800000000004</v>
      </c>
      <c r="H469" s="14"/>
      <c r="I469" s="14"/>
      <c r="J469" s="14"/>
    </row>
    <row r="470" spans="1:15" ht="13.5" customHeight="1" x14ac:dyDescent="0.25">
      <c r="A470" s="17" t="s">
        <v>1024</v>
      </c>
      <c r="B470" s="18" t="s">
        <v>1023</v>
      </c>
      <c r="C470" s="36" t="s">
        <v>1022</v>
      </c>
      <c r="D470" s="14">
        <v>20</v>
      </c>
      <c r="E470" s="15">
        <f>+D470*'FACTORES DE CORRECCIÓN'!$B$6*'FACTORES DE CORRECCIÓN'!$D$7</f>
        <v>6027.12</v>
      </c>
      <c r="F470" s="15">
        <f>+D470*'FACTORES DE CORRECCIÓN'!$B$6*'FACTORES DE CORRECCIÓN'!$D$18</f>
        <v>2009.0400000000002</v>
      </c>
      <c r="G470" s="15">
        <f>+D470*'FACTORES DE CORRECCIÓN'!$B$6*'FACTORES DE CORRECCIÓN'!$D$19</f>
        <v>4018.0800000000004</v>
      </c>
      <c r="H470" s="14"/>
      <c r="I470" s="14"/>
      <c r="J470" s="14"/>
      <c r="K470" s="10"/>
      <c r="L470" s="10"/>
      <c r="M470" s="10"/>
      <c r="N470" s="10"/>
      <c r="O470" s="10"/>
    </row>
    <row r="471" spans="1:15" ht="13.5" customHeight="1" x14ac:dyDescent="0.25">
      <c r="A471" s="17" t="s">
        <v>1020</v>
      </c>
      <c r="B471" s="18" t="s">
        <v>1019</v>
      </c>
      <c r="C471" s="36" t="s">
        <v>1021</v>
      </c>
      <c r="D471" s="40">
        <v>39.75</v>
      </c>
      <c r="E471" s="39">
        <f>+D471*'FACTORES DE CORRECCIÓN'!$B$16*'FACTORES DE CORRECCIÓN'!$D$8</f>
        <v>13618.970099999999</v>
      </c>
      <c r="F471" s="39">
        <f>+D471*'FACTORES DE CORRECCIÓN'!$B$16*'FACTORES DE CORRECCIÓN'!$D$18</f>
        <v>4778.5860000000002</v>
      </c>
      <c r="G471" s="39">
        <f>+D471*'FACTORES DE CORRECCIÓN'!$B$16*'FACTORES DE CORRECCIÓN'!$D$19</f>
        <v>9557.1720000000005</v>
      </c>
      <c r="H471" s="34">
        <v>12664.596449999999</v>
      </c>
      <c r="I471" s="41" t="s">
        <v>998</v>
      </c>
      <c r="J471" s="34"/>
      <c r="K471" s="10"/>
      <c r="L471" s="10"/>
      <c r="M471" s="10"/>
      <c r="N471" s="10"/>
      <c r="O471" s="10"/>
    </row>
    <row r="472" spans="1:15" s="10" customFormat="1" ht="13.5" customHeight="1" x14ac:dyDescent="0.25">
      <c r="A472" s="17" t="s">
        <v>1020</v>
      </c>
      <c r="B472" s="18" t="s">
        <v>1019</v>
      </c>
      <c r="C472" s="36" t="s">
        <v>1018</v>
      </c>
      <c r="D472" s="40" t="s">
        <v>1017</v>
      </c>
      <c r="E472" s="39"/>
      <c r="F472" s="39"/>
      <c r="G472" s="39"/>
      <c r="H472" s="34"/>
      <c r="I472" s="40"/>
      <c r="J472" s="39"/>
    </row>
    <row r="473" spans="1:15" s="10" customFormat="1" ht="13.5" customHeight="1" x14ac:dyDescent="0.25">
      <c r="A473" s="17" t="s">
        <v>1016</v>
      </c>
      <c r="B473" s="18" t="s">
        <v>4</v>
      </c>
      <c r="C473" s="36" t="s">
        <v>1013</v>
      </c>
      <c r="D473" s="40" t="s">
        <v>1015</v>
      </c>
      <c r="E473" s="39">
        <v>7304.78</v>
      </c>
      <c r="F473" s="39">
        <v>7304.78</v>
      </c>
      <c r="G473" s="39">
        <v>7304.78</v>
      </c>
      <c r="H473" s="34"/>
      <c r="I473" s="40"/>
      <c r="J473" s="39"/>
      <c r="K473" s="7"/>
      <c r="L473" s="7"/>
      <c r="M473" s="7"/>
      <c r="N473" s="7"/>
      <c r="O473" s="7"/>
    </row>
    <row r="474" spans="1:15" s="10" customFormat="1" ht="13.5" customHeight="1" x14ac:dyDescent="0.25">
      <c r="A474" s="17" t="s">
        <v>1014</v>
      </c>
      <c r="B474" s="18" t="s">
        <v>5</v>
      </c>
      <c r="C474" s="36" t="s">
        <v>1013</v>
      </c>
      <c r="D474" s="40" t="s">
        <v>1012</v>
      </c>
      <c r="E474" s="39">
        <v>8849.77</v>
      </c>
      <c r="F474" s="39">
        <v>8849.77</v>
      </c>
      <c r="G474" s="39">
        <v>8849.77</v>
      </c>
      <c r="H474" s="39"/>
      <c r="I474" s="40"/>
      <c r="J474" s="39"/>
      <c r="K474" s="7"/>
      <c r="L474" s="7"/>
      <c r="M474" s="7"/>
      <c r="N474" s="7"/>
      <c r="O474" s="7"/>
    </row>
    <row r="475" spans="1:15" ht="13.5" customHeight="1" x14ac:dyDescent="0.25">
      <c r="A475" s="17" t="s">
        <v>1011</v>
      </c>
      <c r="B475" s="18" t="s">
        <v>1010</v>
      </c>
      <c r="C475" s="36" t="s">
        <v>1009</v>
      </c>
      <c r="D475" s="38">
        <v>8.58</v>
      </c>
      <c r="E475" s="15">
        <f>+D475*'FACTORES DE CORRECCIÓN'!$B$6*'FACTORES DE CORRECCIÓN'!$D$5</f>
        <v>3059.6674680000001</v>
      </c>
      <c r="F475" s="15">
        <f>+D475*'FACTORES DE CORRECCIÓN'!$B$6*'FACTORES DE CORRECCIÓN'!$D$18</f>
        <v>861.87816000000009</v>
      </c>
      <c r="G475" s="15">
        <f>+D475*'FACTORES DE CORRECCIÓN'!$B$6*'FACTORES DE CORRECCIÓN'!$D$19</f>
        <v>1723.7563200000002</v>
      </c>
      <c r="H475" s="16">
        <v>2613.9021479999997</v>
      </c>
      <c r="I475" s="14" t="s">
        <v>1002</v>
      </c>
      <c r="J475" s="16">
        <v>0</v>
      </c>
    </row>
    <row r="476" spans="1:15" ht="13.5" customHeight="1" x14ac:dyDescent="0.25">
      <c r="A476" s="17" t="s">
        <v>1008</v>
      </c>
      <c r="B476" s="18" t="s">
        <v>1007</v>
      </c>
      <c r="C476" s="36" t="s">
        <v>1006</v>
      </c>
      <c r="D476" s="14">
        <v>5</v>
      </c>
      <c r="E476" s="15">
        <f>+D476*'FACTORES DE CORRECCIÓN'!$B$6*'FACTORES DE CORRECCIÓN'!$D$4</f>
        <v>1921.1445000000001</v>
      </c>
      <c r="F476" s="15">
        <f>+D476*'FACTORES DE CORRECCIÓN'!$B$6*'FACTORES DE CORRECCIÓN'!$D$18</f>
        <v>502.26000000000005</v>
      </c>
      <c r="G476" s="15">
        <f>+D476*'FACTORES DE CORRECCIÓN'!$B$6*'FACTORES DE CORRECCIÓN'!$D$19</f>
        <v>1004.5200000000001</v>
      </c>
      <c r="H476" s="14">
        <v>22</v>
      </c>
      <c r="I476" s="14" t="s">
        <v>1002</v>
      </c>
      <c r="J476" s="16">
        <v>0</v>
      </c>
    </row>
    <row r="477" spans="1:15" ht="13.5" customHeight="1" x14ac:dyDescent="0.25">
      <c r="A477" s="17" t="s">
        <v>1005</v>
      </c>
      <c r="B477" s="18" t="s">
        <v>1004</v>
      </c>
      <c r="C477" s="36" t="s">
        <v>1003</v>
      </c>
      <c r="D477" s="38">
        <v>8.58</v>
      </c>
      <c r="E477" s="15">
        <f>+D477*'FACTORES DE CORRECCIÓN'!$B$6*'FACTORES DE CORRECCIÓN'!$D$5</f>
        <v>3059.6674680000001</v>
      </c>
      <c r="F477" s="15">
        <f>+D477*'FACTORES DE CORRECCIÓN'!$B$6*'FACTORES DE CORRECCIÓN'!$D$18</f>
        <v>861.87816000000009</v>
      </c>
      <c r="G477" s="15">
        <f>+D477*'FACTORES DE CORRECCIÓN'!$B$6*'FACTORES DE CORRECCIÓN'!$D$19</f>
        <v>1723.7563200000002</v>
      </c>
      <c r="H477" s="14">
        <v>44</v>
      </c>
      <c r="I477" s="14" t="s">
        <v>1002</v>
      </c>
      <c r="J477" s="16">
        <v>0</v>
      </c>
    </row>
    <row r="478" spans="1:15" ht="13.5" customHeight="1" x14ac:dyDescent="0.25">
      <c r="A478" s="17" t="s">
        <v>1001</v>
      </c>
      <c r="B478" s="18" t="s">
        <v>1000</v>
      </c>
      <c r="C478" s="36" t="s">
        <v>999</v>
      </c>
      <c r="D478" s="14">
        <v>8.5</v>
      </c>
      <c r="E478" s="15">
        <f>+D478*'FACTORES DE CORRECCIÓN'!$B$6*'FACTORES DE CORRECCIÓN'!$D$5</f>
        <v>3031.1390999999999</v>
      </c>
      <c r="F478" s="15">
        <f>+D478*'FACTORES DE CORRECCIÓN'!$B$6*'FACTORES DE CORRECCIÓN'!$D$18</f>
        <v>853.8420000000001</v>
      </c>
      <c r="G478" s="15">
        <f>+D478*'FACTORES DE CORRECCIÓN'!$B$6*'FACTORES DE CORRECCIÓN'!$D$19</f>
        <v>1707.6840000000002</v>
      </c>
      <c r="H478" s="14">
        <v>90</v>
      </c>
      <c r="I478" s="14" t="s">
        <v>998</v>
      </c>
      <c r="J478" s="14"/>
    </row>
    <row r="479" spans="1:15" ht="13.5" customHeight="1" x14ac:dyDescent="0.25">
      <c r="A479" s="17" t="s">
        <v>994</v>
      </c>
      <c r="B479" s="18" t="s">
        <v>996</v>
      </c>
      <c r="C479" s="36" t="s">
        <v>997</v>
      </c>
      <c r="D479" s="14">
        <v>10</v>
      </c>
      <c r="E479" s="37" t="e">
        <f>Consultas!#REF!</f>
        <v>#REF!</v>
      </c>
      <c r="F479" s="34">
        <v>0</v>
      </c>
      <c r="G479" s="34">
        <v>0</v>
      </c>
      <c r="H479" s="14"/>
      <c r="I479" s="14"/>
      <c r="J479" s="14"/>
    </row>
    <row r="480" spans="1:15" ht="13.5" customHeight="1" x14ac:dyDescent="0.25">
      <c r="A480" s="17" t="s">
        <v>994</v>
      </c>
      <c r="B480" s="18" t="s">
        <v>996</v>
      </c>
      <c r="C480" s="36" t="s">
        <v>995</v>
      </c>
      <c r="D480" s="14">
        <v>10</v>
      </c>
      <c r="E480" s="37" t="e">
        <f>Consultas!#REF!</f>
        <v>#REF!</v>
      </c>
      <c r="F480" s="34">
        <v>0</v>
      </c>
      <c r="G480" s="34">
        <v>0</v>
      </c>
      <c r="H480" s="16"/>
      <c r="I480" s="14"/>
      <c r="J480" s="14"/>
    </row>
    <row r="481" spans="1:10" ht="13.5" customHeight="1" x14ac:dyDescent="0.25">
      <c r="A481" s="17" t="s">
        <v>994</v>
      </c>
      <c r="B481" s="18" t="s">
        <v>993</v>
      </c>
      <c r="C481" s="36" t="s">
        <v>992</v>
      </c>
      <c r="D481" s="14"/>
      <c r="E481" s="37" t="e">
        <f>Consultas!#REF!</f>
        <v>#REF!</v>
      </c>
      <c r="F481" s="34">
        <v>0</v>
      </c>
      <c r="G481" s="34">
        <v>0</v>
      </c>
      <c r="H481" s="14"/>
      <c r="I481" s="14"/>
      <c r="J481" s="14"/>
    </row>
    <row r="482" spans="1:10" ht="13.5" customHeight="1" x14ac:dyDescent="0.25">
      <c r="A482" s="17" t="s">
        <v>989</v>
      </c>
      <c r="B482" s="18" t="s">
        <v>988</v>
      </c>
      <c r="C482" s="36" t="s">
        <v>991</v>
      </c>
      <c r="D482" s="14">
        <v>13</v>
      </c>
      <c r="E482" s="37" t="e">
        <f>Consultas!#REF!</f>
        <v>#REF!</v>
      </c>
      <c r="F482" s="34">
        <v>0</v>
      </c>
      <c r="G482" s="34">
        <v>0</v>
      </c>
      <c r="H482" s="14"/>
      <c r="I482" s="14"/>
      <c r="J482" s="14"/>
    </row>
    <row r="483" spans="1:10" ht="13.5" customHeight="1" x14ac:dyDescent="0.25">
      <c r="A483" s="17" t="s">
        <v>989</v>
      </c>
      <c r="B483" s="18" t="s">
        <v>988</v>
      </c>
      <c r="C483" s="36" t="s">
        <v>990</v>
      </c>
      <c r="D483" s="14">
        <v>10</v>
      </c>
      <c r="E483" s="37" t="e">
        <f>Consultas!#REF!</f>
        <v>#REF!</v>
      </c>
      <c r="F483" s="34">
        <f>+F480</f>
        <v>0</v>
      </c>
      <c r="G483" s="34">
        <v>0</v>
      </c>
      <c r="H483" s="14"/>
      <c r="I483" s="14"/>
      <c r="J483" s="14"/>
    </row>
    <row r="484" spans="1:10" ht="13.5" customHeight="1" x14ac:dyDescent="0.25">
      <c r="A484" s="17" t="s">
        <v>989</v>
      </c>
      <c r="B484" s="18" t="s">
        <v>988</v>
      </c>
      <c r="C484" s="36" t="s">
        <v>987</v>
      </c>
      <c r="D484" s="14">
        <v>10</v>
      </c>
      <c r="E484" s="37" t="e">
        <f>Consultas!#REF!</f>
        <v>#REF!</v>
      </c>
      <c r="F484" s="34">
        <v>0</v>
      </c>
      <c r="G484" s="34">
        <v>0</v>
      </c>
      <c r="H484" s="14"/>
      <c r="I484" s="14"/>
      <c r="J484" s="14"/>
    </row>
    <row r="485" spans="1:10" ht="13.5" customHeight="1" x14ac:dyDescent="0.25">
      <c r="A485" s="17" t="s">
        <v>984</v>
      </c>
      <c r="B485" s="18" t="s">
        <v>983</v>
      </c>
      <c r="C485" s="36" t="s">
        <v>986</v>
      </c>
      <c r="D485" s="14">
        <v>10</v>
      </c>
      <c r="E485" s="37" t="e">
        <f>+E482</f>
        <v>#REF!</v>
      </c>
      <c r="F485" s="34">
        <v>0</v>
      </c>
      <c r="G485" s="34">
        <v>0</v>
      </c>
      <c r="H485" s="14"/>
      <c r="I485" s="14"/>
      <c r="J485" s="14"/>
    </row>
    <row r="486" spans="1:10" ht="13.5" customHeight="1" x14ac:dyDescent="0.25">
      <c r="A486" s="17" t="s">
        <v>984</v>
      </c>
      <c r="B486" s="18" t="s">
        <v>983</v>
      </c>
      <c r="C486" s="36" t="s">
        <v>985</v>
      </c>
      <c r="D486" s="14">
        <v>12</v>
      </c>
      <c r="E486" s="35" t="e">
        <f>+E483</f>
        <v>#REF!</v>
      </c>
      <c r="F486" s="34">
        <v>0</v>
      </c>
      <c r="G486" s="34">
        <v>0</v>
      </c>
      <c r="H486" s="14"/>
      <c r="I486" s="14"/>
      <c r="J486" s="14"/>
    </row>
    <row r="487" spans="1:10" ht="13.5" customHeight="1" x14ac:dyDescent="0.25">
      <c r="A487" s="17" t="s">
        <v>984</v>
      </c>
      <c r="B487" s="18" t="s">
        <v>983</v>
      </c>
      <c r="C487" s="36" t="s">
        <v>982</v>
      </c>
      <c r="D487" s="14">
        <v>12</v>
      </c>
      <c r="E487" s="35" t="e">
        <f>+E484</f>
        <v>#REF!</v>
      </c>
      <c r="F487" s="34">
        <v>0</v>
      </c>
      <c r="G487" s="34">
        <v>0</v>
      </c>
      <c r="H487" s="14"/>
      <c r="I487" s="14"/>
      <c r="J487" s="14"/>
    </row>
  </sheetData>
  <mergeCells count="2">
    <mergeCell ref="D1:G1"/>
    <mergeCell ref="H1:J1"/>
  </mergeCells>
  <pageMargins left="0.75" right="0.75" top="1" bottom="1" header="0" footer="0"/>
  <pageSetup paperSize="9" orientation="portrait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W653"/>
  <sheetViews>
    <sheetView topLeftCell="A296" workbookViewId="0">
      <selection activeCell="A314" sqref="A314:BR314"/>
    </sheetView>
  </sheetViews>
  <sheetFormatPr baseColWidth="10" defaultColWidth="14.42578125" defaultRowHeight="15" customHeight="1" x14ac:dyDescent="0.25"/>
  <cols>
    <col min="1" max="1" width="15.42578125" style="54" customWidth="1"/>
    <col min="2" max="2" width="76.140625" style="54" customWidth="1"/>
    <col min="3" max="3" width="9.7109375" style="54" hidden="1" customWidth="1"/>
    <col min="4" max="4" width="15" style="54" hidden="1" customWidth="1"/>
    <col min="5" max="6" width="9.7109375" style="54" hidden="1" customWidth="1"/>
    <col min="7" max="7" width="15" style="54" hidden="1" customWidth="1"/>
    <col min="8" max="9" width="9.7109375" style="54" hidden="1" customWidth="1"/>
    <col min="10" max="10" width="15" style="54" hidden="1" customWidth="1"/>
    <col min="11" max="12" width="9.7109375" style="54" hidden="1" customWidth="1"/>
    <col min="13" max="13" width="15" style="54" hidden="1" customWidth="1"/>
    <col min="14" max="14" width="11" style="54" hidden="1" customWidth="1"/>
    <col min="15" max="15" width="9.7109375" style="54" hidden="1" customWidth="1"/>
    <col min="16" max="16" width="15" style="54" hidden="1" customWidth="1"/>
    <col min="17" max="17" width="11" style="54" hidden="1" customWidth="1"/>
    <col min="18" max="18" width="11.5703125" style="54" hidden="1" customWidth="1"/>
    <col min="19" max="19" width="14.85546875" style="54" hidden="1" customWidth="1"/>
    <col min="20" max="20" width="11" style="54" hidden="1" customWidth="1"/>
    <col min="21" max="21" width="9.7109375" style="54" hidden="1" customWidth="1"/>
    <col min="22" max="22" width="14.85546875" style="54" hidden="1" customWidth="1"/>
    <col min="23" max="23" width="11" style="54" hidden="1" customWidth="1"/>
    <col min="24" max="24" width="9.7109375" style="54" hidden="1" customWidth="1"/>
    <col min="25" max="25" width="14.85546875" style="54" hidden="1" customWidth="1"/>
    <col min="26" max="26" width="11" style="54" hidden="1" customWidth="1"/>
    <col min="27" max="27" width="9.7109375" style="54" hidden="1" customWidth="1"/>
    <col min="28" max="28" width="15" style="54" hidden="1" customWidth="1"/>
    <col min="29" max="29" width="11" style="54" hidden="1" customWidth="1"/>
    <col min="30" max="30" width="9.85546875" style="54" hidden="1" customWidth="1"/>
    <col min="31" max="31" width="15.28515625" style="54" hidden="1" customWidth="1"/>
    <col min="32" max="32" width="11.28515625" style="54" hidden="1" customWidth="1"/>
    <col min="33" max="33" width="9.85546875" style="54" hidden="1" customWidth="1"/>
    <col min="34" max="34" width="15.28515625" style="54" hidden="1" customWidth="1"/>
    <col min="35" max="36" width="11.28515625" style="54" hidden="1" customWidth="1"/>
    <col min="37" max="37" width="15.28515625" style="54" hidden="1" customWidth="1"/>
    <col min="38" max="38" width="14.28515625" style="54" hidden="1" customWidth="1"/>
    <col min="39" max="39" width="11.28515625" style="54" hidden="1" customWidth="1"/>
    <col min="40" max="40" width="15.28515625" style="54" hidden="1" customWidth="1"/>
    <col min="41" max="41" width="12.28515625" style="54" hidden="1" customWidth="1"/>
    <col min="42" max="43" width="11.28515625" style="54" hidden="1" customWidth="1"/>
    <col min="44" max="44" width="15.28515625" style="54" hidden="1" customWidth="1"/>
    <col min="45" max="45" width="12.28515625" style="54" hidden="1" customWidth="1"/>
    <col min="46" max="46" width="16.85546875" style="54" hidden="1" customWidth="1"/>
    <col min="47" max="47" width="11.28515625" style="54" hidden="1" customWidth="1"/>
    <col min="48" max="48" width="14.42578125" style="54"/>
    <col min="49" max="49" width="11.5703125" style="54" hidden="1" customWidth="1"/>
    <col min="50" max="50" width="13.140625" style="54" hidden="1" customWidth="1"/>
    <col min="51" max="51" width="11" style="54" customWidth="1"/>
    <col min="52" max="52" width="14.42578125" style="54"/>
    <col min="53" max="53" width="11.5703125" style="54" customWidth="1"/>
    <col min="54" max="54" width="11" style="54" customWidth="1"/>
    <col min="55" max="55" width="11" style="54" hidden="1" customWidth="1"/>
    <col min="56" max="56" width="0.140625" style="54" hidden="1" customWidth="1"/>
    <col min="57" max="57" width="11" style="54" hidden="1" customWidth="1"/>
    <col min="58" max="58" width="1.28515625" style="54" hidden="1" customWidth="1"/>
    <col min="59" max="59" width="10.5703125" style="54" hidden="1" customWidth="1"/>
    <col min="60" max="60" width="0.140625" style="54" hidden="1" customWidth="1"/>
    <col min="61" max="61" width="11.5703125" style="54" hidden="1" customWidth="1"/>
    <col min="62" max="62" width="13" style="54" hidden="1" customWidth="1"/>
    <col min="63" max="63" width="10.5703125" style="54" customWidth="1"/>
    <col min="64" max="64" width="14.42578125" style="54"/>
    <col min="65" max="65" width="11.5703125" style="54" customWidth="1"/>
    <col min="66" max="70" width="12.140625" style="54" customWidth="1"/>
    <col min="71" max="71" width="10.5703125" style="54" customWidth="1"/>
    <col min="72" max="72" width="16.28515625" style="54" customWidth="1"/>
    <col min="73" max="73" width="11.28515625" style="54" customWidth="1"/>
    <col min="74" max="74" width="13" style="54" customWidth="1"/>
    <col min="75" max="16384" width="14.42578125" style="54"/>
  </cols>
  <sheetData>
    <row r="1" spans="1:75" ht="12" customHeight="1" x14ac:dyDescent="0.25">
      <c r="A1" s="56">
        <v>1</v>
      </c>
      <c r="B1" s="56">
        <v>2</v>
      </c>
      <c r="C1" s="56">
        <v>3</v>
      </c>
      <c r="D1" s="56">
        <v>4</v>
      </c>
      <c r="E1" s="56">
        <v>5</v>
      </c>
      <c r="F1" s="56">
        <v>6</v>
      </c>
      <c r="G1" s="56">
        <v>7</v>
      </c>
      <c r="H1" s="56">
        <v>8</v>
      </c>
      <c r="I1" s="56">
        <v>9</v>
      </c>
      <c r="J1" s="56">
        <v>10</v>
      </c>
      <c r="K1" s="56">
        <v>11</v>
      </c>
      <c r="L1" s="56">
        <v>12</v>
      </c>
      <c r="M1" s="56">
        <v>13</v>
      </c>
      <c r="N1" s="56">
        <v>14</v>
      </c>
      <c r="O1" s="56">
        <v>15</v>
      </c>
      <c r="P1" s="56">
        <v>16</v>
      </c>
      <c r="Q1" s="56">
        <v>17</v>
      </c>
      <c r="R1" s="56">
        <v>18</v>
      </c>
      <c r="S1" s="56">
        <v>19</v>
      </c>
      <c r="T1" s="56">
        <v>20</v>
      </c>
      <c r="U1" s="56">
        <v>21</v>
      </c>
      <c r="V1" s="56">
        <v>22</v>
      </c>
      <c r="W1" s="56">
        <v>23</v>
      </c>
      <c r="X1" s="56">
        <v>24</v>
      </c>
      <c r="Y1" s="56">
        <v>25</v>
      </c>
      <c r="Z1" s="56">
        <v>26</v>
      </c>
      <c r="AA1" s="56">
        <v>27</v>
      </c>
      <c r="AB1" s="56">
        <v>28</v>
      </c>
      <c r="AC1" s="56">
        <v>29</v>
      </c>
      <c r="AD1" s="56">
        <v>30</v>
      </c>
      <c r="AE1" s="56">
        <v>31</v>
      </c>
      <c r="AF1" s="56">
        <v>32</v>
      </c>
      <c r="AG1" s="56">
        <v>33</v>
      </c>
      <c r="AH1" s="56">
        <v>34</v>
      </c>
      <c r="AI1" s="56">
        <v>35</v>
      </c>
      <c r="AJ1" s="56">
        <v>36</v>
      </c>
      <c r="AK1" s="56">
        <v>37</v>
      </c>
      <c r="AL1" s="56">
        <v>38</v>
      </c>
      <c r="AM1" s="56">
        <v>39</v>
      </c>
      <c r="AN1" s="56">
        <v>40</v>
      </c>
      <c r="AO1" s="56">
        <v>41</v>
      </c>
      <c r="AP1" s="56">
        <v>42</v>
      </c>
      <c r="AQ1" s="56">
        <v>43</v>
      </c>
      <c r="AR1" s="56">
        <v>44</v>
      </c>
      <c r="AS1" s="56">
        <v>45</v>
      </c>
      <c r="AT1" s="56">
        <v>46</v>
      </c>
      <c r="AU1" s="56">
        <v>47</v>
      </c>
      <c r="AV1" s="56">
        <v>48</v>
      </c>
      <c r="AW1" s="56">
        <v>49</v>
      </c>
      <c r="AX1" s="56">
        <v>50</v>
      </c>
      <c r="AY1" s="56">
        <v>51</v>
      </c>
      <c r="AZ1" s="56">
        <v>52</v>
      </c>
      <c r="BA1" s="56">
        <v>53</v>
      </c>
      <c r="BB1" s="56">
        <v>54</v>
      </c>
      <c r="BC1" s="56">
        <v>55</v>
      </c>
      <c r="BD1" s="56">
        <v>56</v>
      </c>
      <c r="BE1" s="56">
        <v>57</v>
      </c>
      <c r="BF1" s="56">
        <v>58</v>
      </c>
      <c r="BG1" s="56">
        <v>59</v>
      </c>
      <c r="BH1" s="56">
        <v>60</v>
      </c>
      <c r="BI1" s="56">
        <v>61</v>
      </c>
      <c r="BJ1" s="56">
        <v>62</v>
      </c>
      <c r="BK1" s="56">
        <v>63</v>
      </c>
      <c r="BL1" s="56">
        <v>64</v>
      </c>
      <c r="BM1" s="56">
        <v>65</v>
      </c>
      <c r="BN1" s="56">
        <v>66</v>
      </c>
      <c r="BO1" s="56">
        <v>67</v>
      </c>
      <c r="BP1" s="56">
        <v>68</v>
      </c>
      <c r="BQ1" s="56">
        <v>69</v>
      </c>
      <c r="BR1" s="56">
        <v>70</v>
      </c>
      <c r="BS1" s="56"/>
      <c r="BV1" s="56"/>
    </row>
    <row r="2" spans="1:75" ht="12" customHeight="1" x14ac:dyDescent="0.25">
      <c r="A2" s="56"/>
      <c r="B2" s="81" t="s">
        <v>2400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82"/>
      <c r="AS2" s="83"/>
      <c r="AT2" s="83"/>
      <c r="AU2" s="56"/>
      <c r="AV2" s="56"/>
      <c r="AW2" s="83"/>
      <c r="AX2" s="56"/>
      <c r="AY2" s="227">
        <v>45689</v>
      </c>
      <c r="AZ2" s="228"/>
      <c r="BA2" s="228"/>
      <c r="BB2" s="229"/>
      <c r="BC2" s="227">
        <v>45717</v>
      </c>
      <c r="BD2" s="228"/>
      <c r="BE2" s="228"/>
      <c r="BF2" s="229"/>
      <c r="BG2" s="227">
        <v>45809</v>
      </c>
      <c r="BH2" s="228"/>
      <c r="BI2" s="228"/>
      <c r="BJ2" s="229"/>
      <c r="BK2" s="227">
        <v>45839</v>
      </c>
      <c r="BL2" s="228"/>
      <c r="BM2" s="228"/>
      <c r="BN2" s="229"/>
      <c r="BO2" s="230">
        <v>45931</v>
      </c>
      <c r="BP2" s="231"/>
      <c r="BQ2" s="231"/>
      <c r="BR2" s="232"/>
      <c r="BS2" s="56"/>
      <c r="BT2" s="56"/>
      <c r="BU2" s="56"/>
      <c r="BV2" s="56"/>
      <c r="BW2" s="56" t="s">
        <v>2409</v>
      </c>
    </row>
    <row r="3" spans="1:75" ht="12" customHeight="1" x14ac:dyDescent="0.25">
      <c r="A3" s="56"/>
      <c r="B3" s="56" t="s">
        <v>2410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82"/>
      <c r="AS3" s="83"/>
      <c r="AT3" s="83"/>
      <c r="AU3" s="56"/>
      <c r="AV3" s="56"/>
      <c r="AW3" s="83"/>
      <c r="AX3" s="56"/>
      <c r="AY3" s="84">
        <v>0.08</v>
      </c>
      <c r="AZ3" s="84"/>
      <c r="BA3" s="85"/>
      <c r="BB3" s="85"/>
      <c r="BC3" s="84">
        <v>0.09</v>
      </c>
      <c r="BD3" s="85"/>
      <c r="BE3" s="85"/>
      <c r="BF3" s="85"/>
      <c r="BG3" s="84">
        <v>0.05</v>
      </c>
      <c r="BH3" s="85"/>
      <c r="BI3" s="85"/>
      <c r="BJ3" s="85"/>
      <c r="BK3" s="84">
        <v>0.05</v>
      </c>
      <c r="BL3" s="85"/>
      <c r="BM3" s="85"/>
      <c r="BN3" s="85"/>
      <c r="BO3" s="84">
        <v>0.03</v>
      </c>
      <c r="BP3" s="85"/>
      <c r="BQ3" s="85"/>
      <c r="BR3" s="85"/>
      <c r="BS3" s="56"/>
      <c r="BT3" s="86"/>
      <c r="BU3" s="53"/>
      <c r="BV3" s="56"/>
      <c r="BW3" s="56" t="s">
        <v>2411</v>
      </c>
    </row>
    <row r="4" spans="1:75" ht="12" customHeight="1" x14ac:dyDescent="0.25">
      <c r="A4" s="56"/>
      <c r="B4" s="56" t="s">
        <v>2412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82"/>
      <c r="AS4" s="83"/>
      <c r="AT4" s="83"/>
      <c r="AU4" s="56"/>
      <c r="AV4" s="56"/>
      <c r="AW4" s="83"/>
      <c r="AX4" s="56"/>
      <c r="AY4" s="84"/>
      <c r="AZ4" s="84">
        <v>0.18</v>
      </c>
      <c r="BA4" s="85"/>
      <c r="BB4" s="85"/>
      <c r="BC4" s="85"/>
      <c r="BD4" s="84">
        <v>0.09</v>
      </c>
      <c r="BE4" s="85"/>
      <c r="BF4" s="85"/>
      <c r="BG4" s="85"/>
      <c r="BH4" s="84">
        <v>0.05</v>
      </c>
      <c r="BI4" s="85"/>
      <c r="BJ4" s="85"/>
      <c r="BK4" s="85"/>
      <c r="BL4" s="84">
        <v>0.05</v>
      </c>
      <c r="BM4" s="85"/>
      <c r="BN4" s="85"/>
      <c r="BO4" s="85"/>
      <c r="BP4" s="84">
        <v>0.03</v>
      </c>
      <c r="BQ4" s="85"/>
      <c r="BR4" s="85"/>
      <c r="BS4" s="56"/>
      <c r="BT4" s="56"/>
      <c r="BU4" s="56"/>
      <c r="BV4" s="56"/>
      <c r="BW4" s="56"/>
    </row>
    <row r="5" spans="1:75" ht="12" customHeight="1" x14ac:dyDescent="0.25">
      <c r="A5" s="56"/>
      <c r="B5" s="56" t="s">
        <v>2413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82"/>
      <c r="AS5" s="83"/>
      <c r="AT5" s="83"/>
      <c r="AU5" s="56"/>
      <c r="AV5" s="56"/>
      <c r="AW5" s="83"/>
      <c r="AX5" s="56"/>
      <c r="AY5" s="84"/>
      <c r="AZ5" s="84">
        <v>0.13</v>
      </c>
      <c r="BA5" s="85"/>
      <c r="BB5" s="85"/>
      <c r="BC5" s="85"/>
      <c r="BD5" s="84">
        <v>0.09</v>
      </c>
      <c r="BE5" s="85"/>
      <c r="BF5" s="85"/>
      <c r="BG5" s="85"/>
      <c r="BH5" s="84">
        <v>0.05</v>
      </c>
      <c r="BI5" s="85"/>
      <c r="BJ5" s="85"/>
      <c r="BK5" s="85"/>
      <c r="BL5" s="84">
        <v>0.05</v>
      </c>
      <c r="BM5" s="85"/>
      <c r="BN5" s="85"/>
      <c r="BO5" s="85"/>
      <c r="BP5" s="84">
        <v>0.03</v>
      </c>
      <c r="BQ5" s="85"/>
      <c r="BR5" s="85"/>
      <c r="BS5" s="56"/>
      <c r="BT5" s="56"/>
      <c r="BU5" s="56"/>
      <c r="BV5" s="56"/>
      <c r="BW5" s="56"/>
    </row>
    <row r="6" spans="1:75" ht="12" customHeight="1" x14ac:dyDescent="0.25">
      <c r="A6" s="56"/>
      <c r="B6" s="56" t="s">
        <v>2414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82"/>
      <c r="AS6" s="83"/>
      <c r="AT6" s="83"/>
      <c r="AU6" s="56"/>
      <c r="AV6" s="56"/>
      <c r="AW6" s="83"/>
      <c r="AX6" s="56"/>
      <c r="AY6" s="87">
        <v>45627</v>
      </c>
      <c r="AZ6" s="88"/>
      <c r="BA6" s="56"/>
      <c r="BB6" s="56"/>
      <c r="BC6" s="87">
        <v>45689</v>
      </c>
      <c r="BD6" s="88"/>
      <c r="BE6" s="56"/>
      <c r="BF6" s="56"/>
      <c r="BG6" s="87">
        <v>45689</v>
      </c>
      <c r="BH6" s="56"/>
      <c r="BI6" s="56"/>
      <c r="BJ6" s="87">
        <v>45689</v>
      </c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</row>
    <row r="7" spans="1:75" ht="12" customHeight="1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82"/>
      <c r="AS7" s="83"/>
      <c r="AT7" s="83"/>
      <c r="AU7" s="56"/>
      <c r="AV7" s="56"/>
      <c r="AW7" s="83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81" t="s">
        <v>2415</v>
      </c>
      <c r="BU7" s="56"/>
      <c r="BV7" s="56"/>
      <c r="BW7" s="56"/>
    </row>
    <row r="8" spans="1:75" ht="18" x14ac:dyDescent="0.25">
      <c r="A8" s="89" t="s">
        <v>2416</v>
      </c>
      <c r="B8" s="55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55"/>
      <c r="P8" s="55"/>
      <c r="Q8" s="55"/>
      <c r="R8" s="55"/>
      <c r="S8" s="55"/>
      <c r="T8" s="55"/>
      <c r="U8" s="55"/>
      <c r="V8" s="55"/>
      <c r="W8" s="55"/>
      <c r="X8" s="74"/>
      <c r="Y8" s="74"/>
      <c r="Z8" s="74"/>
      <c r="AA8" s="74"/>
      <c r="AB8" s="74"/>
      <c r="AC8" s="90"/>
      <c r="AD8" s="90"/>
      <c r="AE8" s="74"/>
      <c r="AF8" s="74"/>
      <c r="AG8" s="90"/>
      <c r="AH8" s="74"/>
      <c r="AI8" s="74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V8" s="56"/>
    </row>
    <row r="9" spans="1:75" ht="15.75" customHeight="1" x14ac:dyDescent="0.25">
      <c r="A9" s="91"/>
      <c r="B9" s="91"/>
      <c r="C9" s="92"/>
      <c r="D9" s="93"/>
      <c r="E9" s="94"/>
      <c r="F9" s="233"/>
      <c r="G9" s="228"/>
      <c r="H9" s="228"/>
      <c r="I9" s="228"/>
      <c r="J9" s="228"/>
      <c r="K9" s="228"/>
      <c r="L9" s="228"/>
      <c r="M9" s="228"/>
      <c r="N9" s="228"/>
      <c r="O9" s="234" t="s">
        <v>2402</v>
      </c>
      <c r="P9" s="228"/>
      <c r="Q9" s="229"/>
      <c r="R9" s="234" t="s">
        <v>2403</v>
      </c>
      <c r="S9" s="228"/>
      <c r="T9" s="229"/>
      <c r="U9" s="234" t="s">
        <v>2417</v>
      </c>
      <c r="V9" s="228"/>
      <c r="W9" s="229"/>
      <c r="X9" s="234" t="s">
        <v>2417</v>
      </c>
      <c r="Y9" s="228"/>
      <c r="Z9" s="229"/>
      <c r="AA9" s="234" t="s">
        <v>2404</v>
      </c>
      <c r="AB9" s="228"/>
      <c r="AC9" s="229"/>
      <c r="AD9" s="237" t="s">
        <v>2405</v>
      </c>
      <c r="AE9" s="228"/>
      <c r="AF9" s="229"/>
      <c r="AG9" s="235" t="s">
        <v>2418</v>
      </c>
      <c r="AH9" s="228"/>
      <c r="AI9" s="229"/>
      <c r="AJ9" s="235" t="s">
        <v>2406</v>
      </c>
      <c r="AK9" s="228"/>
      <c r="AL9" s="229"/>
      <c r="AM9" s="235" t="s">
        <v>2406</v>
      </c>
      <c r="AN9" s="228"/>
      <c r="AO9" s="228"/>
      <c r="AP9" s="229"/>
      <c r="AQ9" s="235" t="s">
        <v>3</v>
      </c>
      <c r="AR9" s="228"/>
      <c r="AS9" s="228"/>
      <c r="AT9" s="229"/>
      <c r="AU9" s="239" t="s">
        <v>2419</v>
      </c>
      <c r="AV9" s="228"/>
      <c r="AW9" s="228"/>
      <c r="AX9" s="229"/>
      <c r="AY9" s="235" t="s">
        <v>2407</v>
      </c>
      <c r="AZ9" s="228"/>
      <c r="BA9" s="228"/>
      <c r="BB9" s="229"/>
      <c r="BC9" s="235" t="s">
        <v>2420</v>
      </c>
      <c r="BD9" s="228"/>
      <c r="BE9" s="228"/>
      <c r="BF9" s="229"/>
      <c r="BG9" s="235" t="s">
        <v>2408</v>
      </c>
      <c r="BH9" s="228"/>
      <c r="BI9" s="228"/>
      <c r="BJ9" s="229"/>
      <c r="BK9" s="235" t="s">
        <v>2408</v>
      </c>
      <c r="BL9" s="228"/>
      <c r="BM9" s="228"/>
      <c r="BN9" s="229"/>
      <c r="BO9" s="236" t="s">
        <v>3</v>
      </c>
      <c r="BP9" s="228"/>
      <c r="BQ9" s="228"/>
      <c r="BR9" s="229"/>
      <c r="BS9" s="56"/>
      <c r="BT9" s="56" t="s">
        <v>2421</v>
      </c>
      <c r="BV9" s="56"/>
    </row>
    <row r="10" spans="1:75" ht="15.75" x14ac:dyDescent="0.25">
      <c r="A10" s="95" t="s">
        <v>2</v>
      </c>
      <c r="B10" s="95" t="s">
        <v>12</v>
      </c>
      <c r="C10" s="238">
        <v>44896</v>
      </c>
      <c r="D10" s="228"/>
      <c r="E10" s="229"/>
      <c r="F10" s="227">
        <v>44986</v>
      </c>
      <c r="G10" s="228"/>
      <c r="H10" s="229"/>
      <c r="I10" s="227">
        <v>45047</v>
      </c>
      <c r="J10" s="228"/>
      <c r="K10" s="229"/>
      <c r="L10" s="227">
        <v>45108</v>
      </c>
      <c r="M10" s="228"/>
      <c r="N10" s="228"/>
      <c r="O10" s="227">
        <v>45078</v>
      </c>
      <c r="P10" s="228"/>
      <c r="Q10" s="229"/>
      <c r="R10" s="227">
        <v>45139</v>
      </c>
      <c r="S10" s="228"/>
      <c r="T10" s="229"/>
      <c r="U10" s="227">
        <v>45170</v>
      </c>
      <c r="V10" s="228"/>
      <c r="W10" s="229"/>
      <c r="X10" s="227">
        <v>45200</v>
      </c>
      <c r="Y10" s="228"/>
      <c r="Z10" s="229"/>
      <c r="AA10" s="227">
        <v>45231</v>
      </c>
      <c r="AB10" s="228"/>
      <c r="AC10" s="229"/>
      <c r="AD10" s="227">
        <v>45292</v>
      </c>
      <c r="AE10" s="228"/>
      <c r="AF10" s="229"/>
      <c r="AG10" s="227">
        <v>45323</v>
      </c>
      <c r="AH10" s="228"/>
      <c r="AI10" s="229"/>
      <c r="AJ10" s="227">
        <v>45413</v>
      </c>
      <c r="AK10" s="228"/>
      <c r="AL10" s="229"/>
      <c r="AM10" s="227">
        <v>45444</v>
      </c>
      <c r="AN10" s="228"/>
      <c r="AO10" s="228"/>
      <c r="AP10" s="229"/>
      <c r="AQ10" s="227">
        <v>45505</v>
      </c>
      <c r="AR10" s="228"/>
      <c r="AS10" s="228"/>
      <c r="AT10" s="229"/>
      <c r="AU10" s="227">
        <v>45536</v>
      </c>
      <c r="AV10" s="228"/>
      <c r="AW10" s="228"/>
      <c r="AX10" s="229"/>
      <c r="AY10" s="227">
        <v>45689</v>
      </c>
      <c r="AZ10" s="228"/>
      <c r="BA10" s="228"/>
      <c r="BB10" s="229"/>
      <c r="BC10" s="227">
        <v>45717</v>
      </c>
      <c r="BD10" s="228"/>
      <c r="BE10" s="228"/>
      <c r="BF10" s="229"/>
      <c r="BG10" s="227">
        <v>45809</v>
      </c>
      <c r="BH10" s="228"/>
      <c r="BI10" s="228"/>
      <c r="BJ10" s="229"/>
      <c r="BK10" s="227">
        <v>45839</v>
      </c>
      <c r="BL10" s="228"/>
      <c r="BM10" s="228"/>
      <c r="BN10" s="229"/>
      <c r="BO10" s="240">
        <v>45931</v>
      </c>
      <c r="BP10" s="228"/>
      <c r="BQ10" s="228"/>
      <c r="BR10" s="229"/>
      <c r="BS10" s="56"/>
      <c r="BT10" s="81" t="s">
        <v>2422</v>
      </c>
    </row>
    <row r="11" spans="1:75" ht="15.75" x14ac:dyDescent="0.25">
      <c r="A11" s="96"/>
      <c r="B11" s="96"/>
      <c r="C11" s="97" t="s">
        <v>13</v>
      </c>
      <c r="D11" s="98" t="s">
        <v>14</v>
      </c>
      <c r="E11" s="98" t="s">
        <v>15</v>
      </c>
      <c r="F11" s="98" t="s">
        <v>13</v>
      </c>
      <c r="G11" s="98" t="s">
        <v>14</v>
      </c>
      <c r="H11" s="98" t="s">
        <v>15</v>
      </c>
      <c r="I11" s="98" t="s">
        <v>13</v>
      </c>
      <c r="J11" s="98" t="s">
        <v>14</v>
      </c>
      <c r="K11" s="98" t="s">
        <v>15</v>
      </c>
      <c r="L11" s="98" t="s">
        <v>13</v>
      </c>
      <c r="M11" s="98" t="s">
        <v>14</v>
      </c>
      <c r="N11" s="99" t="s">
        <v>15</v>
      </c>
      <c r="O11" s="100" t="s">
        <v>13</v>
      </c>
      <c r="P11" s="100" t="s">
        <v>14</v>
      </c>
      <c r="Q11" s="100" t="s">
        <v>15</v>
      </c>
      <c r="R11" s="100" t="s">
        <v>13</v>
      </c>
      <c r="S11" s="100" t="s">
        <v>14</v>
      </c>
      <c r="T11" s="100" t="s">
        <v>15</v>
      </c>
      <c r="U11" s="97" t="s">
        <v>13</v>
      </c>
      <c r="V11" s="98" t="s">
        <v>14</v>
      </c>
      <c r="W11" s="98" t="s">
        <v>15</v>
      </c>
      <c r="X11" s="98" t="s">
        <v>13</v>
      </c>
      <c r="Y11" s="98" t="s">
        <v>14</v>
      </c>
      <c r="Z11" s="98" t="s">
        <v>15</v>
      </c>
      <c r="AA11" s="98" t="s">
        <v>13</v>
      </c>
      <c r="AB11" s="98" t="s">
        <v>14</v>
      </c>
      <c r="AC11" s="98" t="s">
        <v>15</v>
      </c>
      <c r="AD11" s="98" t="s">
        <v>13</v>
      </c>
      <c r="AE11" s="98" t="s">
        <v>14</v>
      </c>
      <c r="AF11" s="98" t="s">
        <v>15</v>
      </c>
      <c r="AG11" s="98" t="s">
        <v>13</v>
      </c>
      <c r="AH11" s="98" t="s">
        <v>14</v>
      </c>
      <c r="AI11" s="98" t="s">
        <v>15</v>
      </c>
      <c r="AJ11" s="98" t="s">
        <v>13</v>
      </c>
      <c r="AK11" s="98" t="s">
        <v>14</v>
      </c>
      <c r="AL11" s="98" t="s">
        <v>15</v>
      </c>
      <c r="AM11" s="98" t="s">
        <v>13</v>
      </c>
      <c r="AN11" s="98" t="s">
        <v>14</v>
      </c>
      <c r="AO11" s="98" t="s">
        <v>16</v>
      </c>
      <c r="AP11" s="98" t="s">
        <v>15</v>
      </c>
      <c r="AQ11" s="98" t="s">
        <v>13</v>
      </c>
      <c r="AR11" s="98" t="s">
        <v>14</v>
      </c>
      <c r="AS11" s="98" t="s">
        <v>16</v>
      </c>
      <c r="AT11" s="98" t="s">
        <v>15</v>
      </c>
      <c r="AU11" s="98" t="s">
        <v>13</v>
      </c>
      <c r="AV11" s="98" t="s">
        <v>14</v>
      </c>
      <c r="AW11" s="98" t="s">
        <v>16</v>
      </c>
      <c r="AX11" s="98" t="s">
        <v>15</v>
      </c>
      <c r="AY11" s="98" t="s">
        <v>13</v>
      </c>
      <c r="AZ11" s="98" t="s">
        <v>14</v>
      </c>
      <c r="BA11" s="98" t="s">
        <v>16</v>
      </c>
      <c r="BB11" s="98" t="s">
        <v>15</v>
      </c>
      <c r="BC11" s="98" t="s">
        <v>13</v>
      </c>
      <c r="BD11" s="98" t="s">
        <v>14</v>
      </c>
      <c r="BE11" s="98" t="s">
        <v>16</v>
      </c>
      <c r="BF11" s="98" t="s">
        <v>15</v>
      </c>
      <c r="BG11" s="98" t="s">
        <v>13</v>
      </c>
      <c r="BH11" s="98" t="s">
        <v>14</v>
      </c>
      <c r="BI11" s="98" t="s">
        <v>16</v>
      </c>
      <c r="BJ11" s="98" t="s">
        <v>15</v>
      </c>
      <c r="BK11" s="98" t="s">
        <v>13</v>
      </c>
      <c r="BL11" s="98" t="s">
        <v>14</v>
      </c>
      <c r="BM11" s="98" t="s">
        <v>16</v>
      </c>
      <c r="BN11" s="98" t="s">
        <v>15</v>
      </c>
      <c r="BO11" s="101" t="s">
        <v>13</v>
      </c>
      <c r="BP11" s="101" t="s">
        <v>14</v>
      </c>
      <c r="BQ11" s="101" t="s">
        <v>16</v>
      </c>
      <c r="BR11" s="101" t="s">
        <v>15</v>
      </c>
      <c r="BS11" s="102"/>
      <c r="BT11" s="81" t="s">
        <v>2410</v>
      </c>
      <c r="BU11" s="81" t="s">
        <v>2423</v>
      </c>
      <c r="BV11" s="81"/>
    </row>
    <row r="12" spans="1:75" ht="15.75" customHeight="1" x14ac:dyDescent="0.25">
      <c r="A12" s="103" t="s">
        <v>2424</v>
      </c>
      <c r="B12" s="104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105"/>
      <c r="O12" s="106"/>
      <c r="P12" s="106"/>
      <c r="Q12" s="106"/>
      <c r="R12" s="106"/>
      <c r="S12" s="106"/>
      <c r="T12" s="107"/>
      <c r="U12" s="73"/>
      <c r="V12" s="73"/>
      <c r="W12" s="73"/>
      <c r="X12" s="73"/>
      <c r="Y12" s="73"/>
      <c r="Z12" s="105"/>
      <c r="AA12" s="73"/>
      <c r="AB12" s="73"/>
      <c r="AC12" s="105"/>
      <c r="AD12" s="73"/>
      <c r="AE12" s="73"/>
      <c r="AF12" s="105"/>
      <c r="AG12" s="73"/>
      <c r="AH12" s="73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8"/>
      <c r="BV12" s="56"/>
    </row>
    <row r="13" spans="1:75" ht="15" customHeight="1" x14ac:dyDescent="0.25">
      <c r="A13" s="76" t="s">
        <v>17</v>
      </c>
      <c r="B13" s="77" t="s">
        <v>18</v>
      </c>
      <c r="C13" s="109">
        <v>5474</v>
      </c>
      <c r="D13" s="109">
        <v>1198</v>
      </c>
      <c r="E13" s="109">
        <v>6672</v>
      </c>
      <c r="F13" s="109">
        <f t="shared" ref="F13:H18" si="0">C13*1.2</f>
        <v>6568.8</v>
      </c>
      <c r="G13" s="109">
        <f t="shared" si="0"/>
        <v>1437.6</v>
      </c>
      <c r="H13" s="109">
        <f t="shared" si="0"/>
        <v>8006.4</v>
      </c>
      <c r="I13" s="109">
        <f t="shared" ref="I13:K18" si="1">F13+C13*0.06</f>
        <v>6897.24</v>
      </c>
      <c r="J13" s="109">
        <f t="shared" si="1"/>
        <v>1509.48</v>
      </c>
      <c r="K13" s="109">
        <f t="shared" si="1"/>
        <v>8406.7199999999993</v>
      </c>
      <c r="L13" s="109">
        <f t="shared" ref="L13:N18" si="2">I13+C13*0.14</f>
        <v>7663.6</v>
      </c>
      <c r="M13" s="109">
        <f t="shared" si="2"/>
        <v>1677.2</v>
      </c>
      <c r="N13" s="109">
        <f t="shared" si="2"/>
        <v>9340.7999999999993</v>
      </c>
      <c r="O13" s="109">
        <v>7663.6</v>
      </c>
      <c r="P13" s="109">
        <v>1677.2</v>
      </c>
      <c r="Q13" s="109">
        <v>9340.7999999999993</v>
      </c>
      <c r="R13" s="109">
        <f t="shared" ref="R13:S18" si="3">ROUND(L13*1.143,0)</f>
        <v>8759</v>
      </c>
      <c r="S13" s="109">
        <f t="shared" si="3"/>
        <v>1917</v>
      </c>
      <c r="T13" s="109">
        <f t="shared" ref="T13:T18" si="4">R13+S13</f>
        <v>10676</v>
      </c>
      <c r="U13" s="109">
        <f t="shared" ref="U13:V18" si="5">+R13+(C13*0.1)</f>
        <v>9306.4</v>
      </c>
      <c r="V13" s="109">
        <f t="shared" si="5"/>
        <v>2036.8</v>
      </c>
      <c r="W13" s="109">
        <f t="shared" ref="W13:W18" si="6">U13+V13</f>
        <v>11343.199999999999</v>
      </c>
      <c r="X13" s="109">
        <f t="shared" ref="X13:Y18" si="7">+U13+(C13*0.15)</f>
        <v>10127.5</v>
      </c>
      <c r="Y13" s="109">
        <f t="shared" si="7"/>
        <v>2216.5</v>
      </c>
      <c r="Z13" s="109">
        <f t="shared" ref="Z13:Z18" si="8">X13+Y13</f>
        <v>12344</v>
      </c>
      <c r="AA13" s="109">
        <v>11660</v>
      </c>
      <c r="AB13" s="109">
        <v>2552</v>
      </c>
      <c r="AC13" s="109">
        <v>14212</v>
      </c>
      <c r="AD13" s="109">
        <f t="shared" ref="AD13:AE18" si="9">+ROUND(AA13*(1+0.25),0)</f>
        <v>14575</v>
      </c>
      <c r="AE13" s="109">
        <f t="shared" si="9"/>
        <v>3190</v>
      </c>
      <c r="AF13" s="109">
        <f t="shared" ref="AF13:AF18" si="10">AD13+AE13</f>
        <v>17765</v>
      </c>
      <c r="AG13" s="109">
        <f t="shared" ref="AG13:AH18" si="11">+ROUND(AD13+AA13*0.2,0)</f>
        <v>16907</v>
      </c>
      <c r="AH13" s="109">
        <f t="shared" si="11"/>
        <v>3700</v>
      </c>
      <c r="AI13" s="109">
        <f t="shared" ref="AI13:AI18" si="12">AG13+AH13</f>
        <v>20607</v>
      </c>
      <c r="AJ13" s="109">
        <f t="shared" ref="AJ13:AK18" si="13">ROUND(AG13+0.15*AA13,2)</f>
        <v>18656</v>
      </c>
      <c r="AK13" s="109">
        <f t="shared" si="13"/>
        <v>4082.8</v>
      </c>
      <c r="AL13" s="109">
        <f t="shared" ref="AL13:AL18" si="14">AJ13+AK13</f>
        <v>22738.799999999999</v>
      </c>
      <c r="AM13" s="109">
        <f t="shared" ref="AM13:AN18" si="15">AJ13</f>
        <v>18656</v>
      </c>
      <c r="AN13" s="109">
        <f t="shared" si="15"/>
        <v>4082.8</v>
      </c>
      <c r="AO13" s="109"/>
      <c r="AP13" s="109">
        <f t="shared" ref="AP13:AP18" si="16">AM13+AN13+AO13</f>
        <v>22738.799999999999</v>
      </c>
      <c r="AQ13" s="109">
        <f t="shared" ref="AQ13:AR18" si="17">ROUND(AM13*(1+4.5%),2)</f>
        <v>19495.52</v>
      </c>
      <c r="AR13" s="109">
        <f t="shared" si="17"/>
        <v>4266.53</v>
      </c>
      <c r="AS13" s="109"/>
      <c r="AT13" s="109">
        <f t="shared" ref="AT13:AT18" si="18">AQ13+AR13+AS13</f>
        <v>23762.05</v>
      </c>
      <c r="AU13" s="109">
        <f t="shared" ref="AU13:AV18" si="19">ROUND(AQ13+(AM13*4%),2)</f>
        <v>20241.759999999998</v>
      </c>
      <c r="AV13" s="109">
        <f t="shared" si="19"/>
        <v>4429.84</v>
      </c>
      <c r="AW13" s="109"/>
      <c r="AX13" s="109">
        <f t="shared" ref="AX13:AX18" si="20">AU13+AV13+AW13</f>
        <v>24671.599999999999</v>
      </c>
      <c r="AY13" s="109">
        <f t="shared" ref="AY13:AY18" si="21">ROUND(AU13+(AU13*$AY$3),2)</f>
        <v>21861.1</v>
      </c>
      <c r="AZ13" s="109">
        <f t="shared" ref="AZ13:AZ18" si="22">ROUND(AV13+(AV13*$AZ$4),2)</f>
        <v>5227.21</v>
      </c>
      <c r="BA13" s="109"/>
      <c r="BB13" s="109">
        <f t="shared" ref="BB13:BB18" si="23">AY13+AZ13+BA13</f>
        <v>27088.309999999998</v>
      </c>
      <c r="BC13" s="109">
        <f t="shared" ref="BC13:BC18" si="24">ROUND(AY13+(AY13*$BC$3),2)</f>
        <v>23828.6</v>
      </c>
      <c r="BD13" s="109">
        <f t="shared" ref="BD13:BD18" si="25">ROUND(AZ13+(AZ13*$BD$4),2)</f>
        <v>5697.66</v>
      </c>
      <c r="BE13" s="109"/>
      <c r="BF13" s="109">
        <f t="shared" ref="BF13:BF18" si="26">BC13+BD13+BE13</f>
        <v>29526.26</v>
      </c>
      <c r="BG13" s="109">
        <f t="shared" ref="BG13:BG18" si="27">ROUND(BC13+ $AY13*$BG$3,2)</f>
        <v>24921.66</v>
      </c>
      <c r="BH13" s="109">
        <f t="shared" ref="BH13:BH18" si="28">ROUND(BD13+ $AZ13*$BH$4,2)</f>
        <v>5959.02</v>
      </c>
      <c r="BI13" s="109"/>
      <c r="BJ13" s="109">
        <f t="shared" ref="BJ13:BJ18" si="29">BG13+BH13+BI13</f>
        <v>30880.68</v>
      </c>
      <c r="BK13" s="109">
        <f t="shared" ref="BK13:BK18" si="30">ROUND(BG13+ $AY13*$BK$3,2)</f>
        <v>26014.720000000001</v>
      </c>
      <c r="BL13" s="109">
        <f t="shared" ref="BL13:BL18" si="31">ROUND(BH13+ $AZ13*$BL$4,2)</f>
        <v>6220.38</v>
      </c>
      <c r="BM13" s="109"/>
      <c r="BN13" s="109">
        <f t="shared" ref="BN13:BN18" si="32">BK13+BL13+BM13</f>
        <v>32235.100000000002</v>
      </c>
      <c r="BO13" s="109">
        <f t="shared" ref="BO13:BO18" si="33">ROUND(BK13+ $AY13*$BO$3,2)</f>
        <v>26670.55</v>
      </c>
      <c r="BP13" s="109">
        <f t="shared" ref="BP13:BP18" si="34">ROUND(BL13+ $AZ13*$BP$4,2)</f>
        <v>6377.2</v>
      </c>
      <c r="BQ13" s="109"/>
      <c r="BR13" s="109">
        <f t="shared" ref="BR13:BR18" si="35">+BO13+BP13+BQ13</f>
        <v>33047.75</v>
      </c>
      <c r="BS13" s="110"/>
      <c r="BT13" s="75">
        <f t="shared" ref="BT13:BU28" si="36">+(BO13-BK13)/AY13</f>
        <v>2.9999862769942872E-2</v>
      </c>
      <c r="BU13" s="75">
        <f t="shared" si="36"/>
        <v>3.0000707834580916E-2</v>
      </c>
      <c r="BV13" s="75"/>
    </row>
    <row r="14" spans="1:75" ht="15" customHeight="1" x14ac:dyDescent="0.25">
      <c r="A14" s="76" t="s">
        <v>19</v>
      </c>
      <c r="B14" s="77" t="s">
        <v>20</v>
      </c>
      <c r="C14" s="109">
        <v>7119</v>
      </c>
      <c r="D14" s="109">
        <v>3953</v>
      </c>
      <c r="E14" s="109">
        <v>11072</v>
      </c>
      <c r="F14" s="109">
        <f t="shared" si="0"/>
        <v>8542.7999999999993</v>
      </c>
      <c r="G14" s="109">
        <f t="shared" si="0"/>
        <v>4743.5999999999995</v>
      </c>
      <c r="H14" s="109">
        <f t="shared" si="0"/>
        <v>13286.4</v>
      </c>
      <c r="I14" s="109">
        <f t="shared" si="1"/>
        <v>8969.9399999999987</v>
      </c>
      <c r="J14" s="109">
        <f t="shared" si="1"/>
        <v>4980.78</v>
      </c>
      <c r="K14" s="109">
        <f t="shared" si="1"/>
        <v>13950.72</v>
      </c>
      <c r="L14" s="109">
        <f t="shared" si="2"/>
        <v>9966.5999999999985</v>
      </c>
      <c r="M14" s="109">
        <f t="shared" si="2"/>
        <v>5534.2</v>
      </c>
      <c r="N14" s="109">
        <f t="shared" si="2"/>
        <v>15500.8</v>
      </c>
      <c r="O14" s="109">
        <v>9966.5999999999985</v>
      </c>
      <c r="P14" s="109">
        <v>5534.2</v>
      </c>
      <c r="Q14" s="109">
        <v>15500.8</v>
      </c>
      <c r="R14" s="109">
        <f t="shared" si="3"/>
        <v>11392</v>
      </c>
      <c r="S14" s="109">
        <f t="shared" si="3"/>
        <v>6326</v>
      </c>
      <c r="T14" s="109">
        <f t="shared" si="4"/>
        <v>17718</v>
      </c>
      <c r="U14" s="109">
        <f t="shared" si="5"/>
        <v>12103.9</v>
      </c>
      <c r="V14" s="109">
        <f t="shared" si="5"/>
        <v>6721.3</v>
      </c>
      <c r="W14" s="109">
        <f t="shared" si="6"/>
        <v>18825.2</v>
      </c>
      <c r="X14" s="109">
        <f t="shared" si="7"/>
        <v>13171.75</v>
      </c>
      <c r="Y14" s="109">
        <f t="shared" si="7"/>
        <v>7314.25</v>
      </c>
      <c r="Z14" s="109">
        <f t="shared" si="8"/>
        <v>20486</v>
      </c>
      <c r="AA14" s="109">
        <v>15165</v>
      </c>
      <c r="AB14" s="109">
        <v>8421</v>
      </c>
      <c r="AC14" s="109">
        <v>23586</v>
      </c>
      <c r="AD14" s="109">
        <f t="shared" si="9"/>
        <v>18956</v>
      </c>
      <c r="AE14" s="109">
        <f t="shared" si="9"/>
        <v>10526</v>
      </c>
      <c r="AF14" s="109">
        <f t="shared" si="10"/>
        <v>29482</v>
      </c>
      <c r="AG14" s="109">
        <f t="shared" si="11"/>
        <v>21989</v>
      </c>
      <c r="AH14" s="109">
        <f t="shared" si="11"/>
        <v>12210</v>
      </c>
      <c r="AI14" s="109">
        <f t="shared" si="12"/>
        <v>34199</v>
      </c>
      <c r="AJ14" s="109">
        <f t="shared" si="13"/>
        <v>24263.75</v>
      </c>
      <c r="AK14" s="109">
        <f t="shared" si="13"/>
        <v>13473.15</v>
      </c>
      <c r="AL14" s="109">
        <f t="shared" si="14"/>
        <v>37736.9</v>
      </c>
      <c r="AM14" s="109">
        <f t="shared" si="15"/>
        <v>24263.75</v>
      </c>
      <c r="AN14" s="109">
        <f t="shared" si="15"/>
        <v>13473.15</v>
      </c>
      <c r="AO14" s="109"/>
      <c r="AP14" s="109">
        <f t="shared" si="16"/>
        <v>37736.9</v>
      </c>
      <c r="AQ14" s="109">
        <f t="shared" si="17"/>
        <v>25355.62</v>
      </c>
      <c r="AR14" s="109">
        <f t="shared" si="17"/>
        <v>14079.44</v>
      </c>
      <c r="AS14" s="109"/>
      <c r="AT14" s="109">
        <f t="shared" si="18"/>
        <v>39435.06</v>
      </c>
      <c r="AU14" s="109">
        <f t="shared" si="19"/>
        <v>26326.17</v>
      </c>
      <c r="AV14" s="109">
        <f t="shared" si="19"/>
        <v>14618.37</v>
      </c>
      <c r="AW14" s="109"/>
      <c r="AX14" s="109">
        <f t="shared" si="20"/>
        <v>40944.54</v>
      </c>
      <c r="AY14" s="109">
        <f t="shared" si="21"/>
        <v>28432.26</v>
      </c>
      <c r="AZ14" s="109">
        <f t="shared" si="22"/>
        <v>17249.68</v>
      </c>
      <c r="BA14" s="109"/>
      <c r="BB14" s="109">
        <f t="shared" si="23"/>
        <v>45681.94</v>
      </c>
      <c r="BC14" s="109">
        <f t="shared" si="24"/>
        <v>30991.16</v>
      </c>
      <c r="BD14" s="109">
        <f t="shared" si="25"/>
        <v>18802.150000000001</v>
      </c>
      <c r="BE14" s="109"/>
      <c r="BF14" s="109">
        <f t="shared" si="26"/>
        <v>49793.31</v>
      </c>
      <c r="BG14" s="109">
        <f t="shared" si="27"/>
        <v>32412.77</v>
      </c>
      <c r="BH14" s="109">
        <f t="shared" si="28"/>
        <v>19664.63</v>
      </c>
      <c r="BI14" s="109"/>
      <c r="BJ14" s="109">
        <f t="shared" si="29"/>
        <v>52077.4</v>
      </c>
      <c r="BK14" s="109">
        <f t="shared" si="30"/>
        <v>33834.379999999997</v>
      </c>
      <c r="BL14" s="109">
        <f t="shared" si="31"/>
        <v>20527.11</v>
      </c>
      <c r="BM14" s="109"/>
      <c r="BN14" s="109">
        <f t="shared" si="32"/>
        <v>54361.49</v>
      </c>
      <c r="BO14" s="109">
        <f t="shared" si="33"/>
        <v>34687.35</v>
      </c>
      <c r="BP14" s="109">
        <f t="shared" si="34"/>
        <v>21044.6</v>
      </c>
      <c r="BQ14" s="109"/>
      <c r="BR14" s="109">
        <f t="shared" si="35"/>
        <v>55731.95</v>
      </c>
      <c r="BS14" s="110"/>
      <c r="BT14" s="75">
        <f t="shared" si="36"/>
        <v>3.0000077376895161E-2</v>
      </c>
      <c r="BU14" s="75">
        <f t="shared" si="36"/>
        <v>2.9999976811163915E-2</v>
      </c>
      <c r="BV14" s="75"/>
    </row>
    <row r="15" spans="1:75" ht="15" customHeight="1" x14ac:dyDescent="0.25">
      <c r="A15" s="76" t="s">
        <v>21</v>
      </c>
      <c r="B15" s="77" t="s">
        <v>22</v>
      </c>
      <c r="C15" s="109">
        <v>898</v>
      </c>
      <c r="D15" s="109">
        <v>2458</v>
      </c>
      <c r="E15" s="109">
        <v>3356</v>
      </c>
      <c r="F15" s="109">
        <f t="shared" si="0"/>
        <v>1077.5999999999999</v>
      </c>
      <c r="G15" s="109">
        <f t="shared" si="0"/>
        <v>2949.6</v>
      </c>
      <c r="H15" s="109">
        <f t="shared" si="0"/>
        <v>4027.2</v>
      </c>
      <c r="I15" s="109">
        <f t="shared" si="1"/>
        <v>1131.48</v>
      </c>
      <c r="J15" s="109">
        <f t="shared" si="1"/>
        <v>3097.08</v>
      </c>
      <c r="K15" s="109">
        <f t="shared" si="1"/>
        <v>4228.5599999999995</v>
      </c>
      <c r="L15" s="109">
        <f t="shared" si="2"/>
        <v>1257.2</v>
      </c>
      <c r="M15" s="109">
        <f t="shared" si="2"/>
        <v>3441.2</v>
      </c>
      <c r="N15" s="109">
        <f t="shared" si="2"/>
        <v>4698.3999999999996</v>
      </c>
      <c r="O15" s="109">
        <v>1257.2</v>
      </c>
      <c r="P15" s="109">
        <v>3441.2</v>
      </c>
      <c r="Q15" s="109">
        <v>4698.3999999999996</v>
      </c>
      <c r="R15" s="109">
        <f t="shared" si="3"/>
        <v>1437</v>
      </c>
      <c r="S15" s="109">
        <f t="shared" si="3"/>
        <v>3933</v>
      </c>
      <c r="T15" s="109">
        <f t="shared" si="4"/>
        <v>5370</v>
      </c>
      <c r="U15" s="109">
        <f t="shared" si="5"/>
        <v>1526.8</v>
      </c>
      <c r="V15" s="109">
        <f t="shared" si="5"/>
        <v>4178.8</v>
      </c>
      <c r="W15" s="109">
        <f t="shared" si="6"/>
        <v>5705.6</v>
      </c>
      <c r="X15" s="109">
        <f t="shared" si="7"/>
        <v>1661.5</v>
      </c>
      <c r="Y15" s="109">
        <f t="shared" si="7"/>
        <v>4547.5</v>
      </c>
      <c r="Z15" s="109">
        <f t="shared" si="8"/>
        <v>6209</v>
      </c>
      <c r="AA15" s="109">
        <v>1913</v>
      </c>
      <c r="AB15" s="109">
        <v>5236</v>
      </c>
      <c r="AC15" s="109">
        <v>7149</v>
      </c>
      <c r="AD15" s="109">
        <f t="shared" si="9"/>
        <v>2391</v>
      </c>
      <c r="AE15" s="109">
        <f t="shared" si="9"/>
        <v>6545</v>
      </c>
      <c r="AF15" s="109">
        <f t="shared" si="10"/>
        <v>8936</v>
      </c>
      <c r="AG15" s="109">
        <f t="shared" si="11"/>
        <v>2774</v>
      </c>
      <c r="AH15" s="109">
        <f t="shared" si="11"/>
        <v>7592</v>
      </c>
      <c r="AI15" s="109">
        <f t="shared" si="12"/>
        <v>10366</v>
      </c>
      <c r="AJ15" s="109">
        <f t="shared" si="13"/>
        <v>3060.95</v>
      </c>
      <c r="AK15" s="109">
        <f t="shared" si="13"/>
        <v>8377.4</v>
      </c>
      <c r="AL15" s="109">
        <f t="shared" si="14"/>
        <v>11438.349999999999</v>
      </c>
      <c r="AM15" s="109">
        <f t="shared" si="15"/>
        <v>3060.95</v>
      </c>
      <c r="AN15" s="109">
        <f t="shared" si="15"/>
        <v>8377.4</v>
      </c>
      <c r="AO15" s="109"/>
      <c r="AP15" s="109">
        <f t="shared" si="16"/>
        <v>11438.349999999999</v>
      </c>
      <c r="AQ15" s="109">
        <f t="shared" si="17"/>
        <v>3198.69</v>
      </c>
      <c r="AR15" s="109">
        <f t="shared" si="17"/>
        <v>8754.3799999999992</v>
      </c>
      <c r="AS15" s="109"/>
      <c r="AT15" s="109">
        <f t="shared" si="18"/>
        <v>11953.07</v>
      </c>
      <c r="AU15" s="109">
        <f t="shared" si="19"/>
        <v>3321.13</v>
      </c>
      <c r="AV15" s="109">
        <f t="shared" si="19"/>
        <v>9089.48</v>
      </c>
      <c r="AW15" s="109"/>
      <c r="AX15" s="109">
        <f t="shared" si="20"/>
        <v>12410.61</v>
      </c>
      <c r="AY15" s="109">
        <f t="shared" si="21"/>
        <v>3586.82</v>
      </c>
      <c r="AZ15" s="109">
        <f t="shared" si="22"/>
        <v>10725.59</v>
      </c>
      <c r="BA15" s="109"/>
      <c r="BB15" s="109">
        <f t="shared" si="23"/>
        <v>14312.41</v>
      </c>
      <c r="BC15" s="109">
        <f t="shared" si="24"/>
        <v>3909.63</v>
      </c>
      <c r="BD15" s="109">
        <f t="shared" si="25"/>
        <v>11690.89</v>
      </c>
      <c r="BE15" s="109"/>
      <c r="BF15" s="109">
        <f t="shared" si="26"/>
        <v>15600.52</v>
      </c>
      <c r="BG15" s="109">
        <f t="shared" si="27"/>
        <v>4088.97</v>
      </c>
      <c r="BH15" s="109">
        <f t="shared" si="28"/>
        <v>12227.17</v>
      </c>
      <c r="BI15" s="109"/>
      <c r="BJ15" s="109">
        <f t="shared" si="29"/>
        <v>16316.14</v>
      </c>
      <c r="BK15" s="109">
        <f t="shared" si="30"/>
        <v>4268.3100000000004</v>
      </c>
      <c r="BL15" s="109">
        <f t="shared" si="31"/>
        <v>12763.45</v>
      </c>
      <c r="BM15" s="109"/>
      <c r="BN15" s="109">
        <f t="shared" si="32"/>
        <v>17031.760000000002</v>
      </c>
      <c r="BO15" s="109">
        <f t="shared" si="33"/>
        <v>4375.91</v>
      </c>
      <c r="BP15" s="109">
        <f t="shared" si="34"/>
        <v>13085.22</v>
      </c>
      <c r="BQ15" s="109"/>
      <c r="BR15" s="109">
        <f t="shared" si="35"/>
        <v>17461.129999999997</v>
      </c>
      <c r="BS15" s="110"/>
      <c r="BT15" s="75">
        <f t="shared" si="36"/>
        <v>2.9998717526945721E-2</v>
      </c>
      <c r="BU15" s="75">
        <f t="shared" si="36"/>
        <v>3.0000214440417599E-2</v>
      </c>
      <c r="BV15" s="75"/>
    </row>
    <row r="16" spans="1:75" ht="15" customHeight="1" x14ac:dyDescent="0.25">
      <c r="A16" s="76" t="s">
        <v>23</v>
      </c>
      <c r="B16" s="77" t="s">
        <v>24</v>
      </c>
      <c r="C16" s="109">
        <v>2485</v>
      </c>
      <c r="D16" s="109">
        <v>3268</v>
      </c>
      <c r="E16" s="109">
        <v>5753</v>
      </c>
      <c r="F16" s="109">
        <f t="shared" si="0"/>
        <v>2982</v>
      </c>
      <c r="G16" s="109">
        <f t="shared" si="0"/>
        <v>3921.6</v>
      </c>
      <c r="H16" s="109">
        <f t="shared" si="0"/>
        <v>6903.5999999999995</v>
      </c>
      <c r="I16" s="109">
        <f t="shared" si="1"/>
        <v>3131.1</v>
      </c>
      <c r="J16" s="109">
        <f t="shared" si="1"/>
        <v>4117.68</v>
      </c>
      <c r="K16" s="109">
        <f t="shared" si="1"/>
        <v>7248.78</v>
      </c>
      <c r="L16" s="109">
        <f t="shared" si="2"/>
        <v>3479</v>
      </c>
      <c r="M16" s="109">
        <f t="shared" si="2"/>
        <v>4575.2000000000007</v>
      </c>
      <c r="N16" s="109">
        <f t="shared" si="2"/>
        <v>8054.2</v>
      </c>
      <c r="O16" s="109">
        <v>3479</v>
      </c>
      <c r="P16" s="109">
        <v>4575.2000000000007</v>
      </c>
      <c r="Q16" s="109">
        <v>8054.2</v>
      </c>
      <c r="R16" s="109">
        <f t="shared" si="3"/>
        <v>3976</v>
      </c>
      <c r="S16" s="109">
        <f t="shared" si="3"/>
        <v>5229</v>
      </c>
      <c r="T16" s="109">
        <f t="shared" si="4"/>
        <v>9205</v>
      </c>
      <c r="U16" s="109">
        <f t="shared" si="5"/>
        <v>4224.5</v>
      </c>
      <c r="V16" s="109">
        <f t="shared" si="5"/>
        <v>5555.8</v>
      </c>
      <c r="W16" s="109">
        <f t="shared" si="6"/>
        <v>9780.2999999999993</v>
      </c>
      <c r="X16" s="109">
        <f t="shared" si="7"/>
        <v>4597.25</v>
      </c>
      <c r="Y16" s="109">
        <f t="shared" si="7"/>
        <v>6046</v>
      </c>
      <c r="Z16" s="109">
        <f t="shared" si="8"/>
        <v>10643.25</v>
      </c>
      <c r="AA16" s="109">
        <v>5293</v>
      </c>
      <c r="AB16" s="109">
        <v>6961</v>
      </c>
      <c r="AC16" s="109">
        <v>12254</v>
      </c>
      <c r="AD16" s="109">
        <f t="shared" si="9"/>
        <v>6616</v>
      </c>
      <c r="AE16" s="109">
        <f t="shared" si="9"/>
        <v>8701</v>
      </c>
      <c r="AF16" s="109">
        <f t="shared" si="10"/>
        <v>15317</v>
      </c>
      <c r="AG16" s="109">
        <f t="shared" si="11"/>
        <v>7675</v>
      </c>
      <c r="AH16" s="109">
        <f t="shared" si="11"/>
        <v>10093</v>
      </c>
      <c r="AI16" s="109">
        <f t="shared" si="12"/>
        <v>17768</v>
      </c>
      <c r="AJ16" s="109">
        <f t="shared" si="13"/>
        <v>8468.9500000000007</v>
      </c>
      <c r="AK16" s="109">
        <f t="shared" si="13"/>
        <v>11137.15</v>
      </c>
      <c r="AL16" s="109">
        <f t="shared" si="14"/>
        <v>19606.099999999999</v>
      </c>
      <c r="AM16" s="109">
        <f t="shared" si="15"/>
        <v>8468.9500000000007</v>
      </c>
      <c r="AN16" s="109">
        <f t="shared" si="15"/>
        <v>11137.15</v>
      </c>
      <c r="AO16" s="109"/>
      <c r="AP16" s="109">
        <f t="shared" si="16"/>
        <v>19606.099999999999</v>
      </c>
      <c r="AQ16" s="109">
        <f t="shared" si="17"/>
        <v>8850.0499999999993</v>
      </c>
      <c r="AR16" s="109">
        <f t="shared" si="17"/>
        <v>11638.32</v>
      </c>
      <c r="AS16" s="109"/>
      <c r="AT16" s="109">
        <f t="shared" si="18"/>
        <v>20488.37</v>
      </c>
      <c r="AU16" s="109">
        <f t="shared" si="19"/>
        <v>9188.81</v>
      </c>
      <c r="AV16" s="109">
        <f t="shared" si="19"/>
        <v>12083.81</v>
      </c>
      <c r="AW16" s="109"/>
      <c r="AX16" s="109">
        <f t="shared" si="20"/>
        <v>21272.62</v>
      </c>
      <c r="AY16" s="109">
        <f t="shared" si="21"/>
        <v>9923.91</v>
      </c>
      <c r="AZ16" s="109">
        <f t="shared" si="22"/>
        <v>14258.9</v>
      </c>
      <c r="BA16" s="109"/>
      <c r="BB16" s="109">
        <f t="shared" si="23"/>
        <v>24182.809999999998</v>
      </c>
      <c r="BC16" s="109">
        <f t="shared" si="24"/>
        <v>10817.06</v>
      </c>
      <c r="BD16" s="109">
        <f t="shared" si="25"/>
        <v>15542.2</v>
      </c>
      <c r="BE16" s="109"/>
      <c r="BF16" s="109">
        <f t="shared" si="26"/>
        <v>26359.260000000002</v>
      </c>
      <c r="BG16" s="109">
        <f t="shared" si="27"/>
        <v>11313.26</v>
      </c>
      <c r="BH16" s="109">
        <f t="shared" si="28"/>
        <v>16255.15</v>
      </c>
      <c r="BI16" s="109"/>
      <c r="BJ16" s="109">
        <f t="shared" si="29"/>
        <v>27568.41</v>
      </c>
      <c r="BK16" s="109">
        <f t="shared" si="30"/>
        <v>11809.46</v>
      </c>
      <c r="BL16" s="109">
        <f t="shared" si="31"/>
        <v>16968.099999999999</v>
      </c>
      <c r="BM16" s="109"/>
      <c r="BN16" s="109">
        <f t="shared" si="32"/>
        <v>28777.559999999998</v>
      </c>
      <c r="BO16" s="109">
        <f t="shared" si="33"/>
        <v>12107.18</v>
      </c>
      <c r="BP16" s="109">
        <f t="shared" si="34"/>
        <v>17395.87</v>
      </c>
      <c r="BQ16" s="109"/>
      <c r="BR16" s="109">
        <f t="shared" si="35"/>
        <v>29503.05</v>
      </c>
      <c r="BS16" s="110"/>
      <c r="BT16" s="75">
        <f t="shared" si="36"/>
        <v>3.0000272070182132E-2</v>
      </c>
      <c r="BU16" s="75">
        <f t="shared" si="36"/>
        <v>3.000021039491128E-2</v>
      </c>
      <c r="BV16" s="75"/>
    </row>
    <row r="17" spans="1:74" ht="15" customHeight="1" x14ac:dyDescent="0.25">
      <c r="A17" s="76" t="s">
        <v>25</v>
      </c>
      <c r="B17" s="77" t="s">
        <v>26</v>
      </c>
      <c r="C17" s="109">
        <v>783</v>
      </c>
      <c r="D17" s="109">
        <v>2076</v>
      </c>
      <c r="E17" s="109">
        <v>2859</v>
      </c>
      <c r="F17" s="109">
        <f t="shared" si="0"/>
        <v>939.59999999999991</v>
      </c>
      <c r="G17" s="109">
        <f t="shared" si="0"/>
        <v>2491.1999999999998</v>
      </c>
      <c r="H17" s="109">
        <f t="shared" si="0"/>
        <v>3430.7999999999997</v>
      </c>
      <c r="I17" s="109">
        <f t="shared" si="1"/>
        <v>986.57999999999993</v>
      </c>
      <c r="J17" s="109">
        <f t="shared" si="1"/>
        <v>2615.7599999999998</v>
      </c>
      <c r="K17" s="109">
        <f t="shared" si="1"/>
        <v>3602.3399999999997</v>
      </c>
      <c r="L17" s="109">
        <f t="shared" si="2"/>
        <v>1096.1999999999998</v>
      </c>
      <c r="M17" s="109">
        <f t="shared" si="2"/>
        <v>2906.3999999999996</v>
      </c>
      <c r="N17" s="109">
        <f t="shared" si="2"/>
        <v>4002.6</v>
      </c>
      <c r="O17" s="109">
        <v>1096.1999999999998</v>
      </c>
      <c r="P17" s="109">
        <v>2906.3999999999996</v>
      </c>
      <c r="Q17" s="109">
        <v>4002.6</v>
      </c>
      <c r="R17" s="109">
        <f t="shared" si="3"/>
        <v>1253</v>
      </c>
      <c r="S17" s="109">
        <f t="shared" si="3"/>
        <v>3322</v>
      </c>
      <c r="T17" s="109">
        <f t="shared" si="4"/>
        <v>4575</v>
      </c>
      <c r="U17" s="109">
        <f t="shared" si="5"/>
        <v>1331.3</v>
      </c>
      <c r="V17" s="109">
        <f t="shared" si="5"/>
        <v>3529.6</v>
      </c>
      <c r="W17" s="109">
        <f t="shared" si="6"/>
        <v>4860.8999999999996</v>
      </c>
      <c r="X17" s="109">
        <f t="shared" si="7"/>
        <v>1448.75</v>
      </c>
      <c r="Y17" s="109">
        <f t="shared" si="7"/>
        <v>3841</v>
      </c>
      <c r="Z17" s="109">
        <f t="shared" si="8"/>
        <v>5289.75</v>
      </c>
      <c r="AA17" s="109">
        <v>1668</v>
      </c>
      <c r="AB17" s="109">
        <v>4422</v>
      </c>
      <c r="AC17" s="109">
        <v>6090</v>
      </c>
      <c r="AD17" s="109">
        <f t="shared" si="9"/>
        <v>2085</v>
      </c>
      <c r="AE17" s="109">
        <f t="shared" si="9"/>
        <v>5528</v>
      </c>
      <c r="AF17" s="109">
        <f t="shared" si="10"/>
        <v>7613</v>
      </c>
      <c r="AG17" s="109">
        <f t="shared" si="11"/>
        <v>2419</v>
      </c>
      <c r="AH17" s="109">
        <f t="shared" si="11"/>
        <v>6412</v>
      </c>
      <c r="AI17" s="109">
        <f t="shared" si="12"/>
        <v>8831</v>
      </c>
      <c r="AJ17" s="109">
        <f t="shared" si="13"/>
        <v>2669.2</v>
      </c>
      <c r="AK17" s="109">
        <f t="shared" si="13"/>
        <v>7075.3</v>
      </c>
      <c r="AL17" s="109">
        <f t="shared" si="14"/>
        <v>9744.5</v>
      </c>
      <c r="AM17" s="109">
        <f t="shared" si="15"/>
        <v>2669.2</v>
      </c>
      <c r="AN17" s="109">
        <f t="shared" si="15"/>
        <v>7075.3</v>
      </c>
      <c r="AO17" s="109"/>
      <c r="AP17" s="109">
        <f t="shared" si="16"/>
        <v>9744.5</v>
      </c>
      <c r="AQ17" s="109">
        <f t="shared" si="17"/>
        <v>2789.31</v>
      </c>
      <c r="AR17" s="109">
        <f t="shared" si="17"/>
        <v>7393.69</v>
      </c>
      <c r="AS17" s="109"/>
      <c r="AT17" s="109">
        <f t="shared" si="18"/>
        <v>10183</v>
      </c>
      <c r="AU17" s="109">
        <f t="shared" si="19"/>
        <v>2896.08</v>
      </c>
      <c r="AV17" s="109">
        <f t="shared" si="19"/>
        <v>7676.7</v>
      </c>
      <c r="AW17" s="109"/>
      <c r="AX17" s="109">
        <f t="shared" si="20"/>
        <v>10572.779999999999</v>
      </c>
      <c r="AY17" s="109">
        <f t="shared" si="21"/>
        <v>3127.77</v>
      </c>
      <c r="AZ17" s="109">
        <f t="shared" si="22"/>
        <v>9058.51</v>
      </c>
      <c r="BA17" s="109"/>
      <c r="BB17" s="109">
        <f t="shared" si="23"/>
        <v>12186.28</v>
      </c>
      <c r="BC17" s="109">
        <f t="shared" si="24"/>
        <v>3409.27</v>
      </c>
      <c r="BD17" s="109">
        <f t="shared" si="25"/>
        <v>9873.7800000000007</v>
      </c>
      <c r="BE17" s="109"/>
      <c r="BF17" s="109">
        <f t="shared" si="26"/>
        <v>13283.050000000001</v>
      </c>
      <c r="BG17" s="109">
        <f t="shared" si="27"/>
        <v>3565.66</v>
      </c>
      <c r="BH17" s="109">
        <f t="shared" si="28"/>
        <v>10326.709999999999</v>
      </c>
      <c r="BI17" s="109"/>
      <c r="BJ17" s="109">
        <f t="shared" si="29"/>
        <v>13892.369999999999</v>
      </c>
      <c r="BK17" s="109">
        <f t="shared" si="30"/>
        <v>3722.05</v>
      </c>
      <c r="BL17" s="109">
        <f t="shared" si="31"/>
        <v>10779.64</v>
      </c>
      <c r="BM17" s="109"/>
      <c r="BN17" s="109">
        <f t="shared" si="32"/>
        <v>14501.689999999999</v>
      </c>
      <c r="BO17" s="109">
        <f t="shared" si="33"/>
        <v>3815.88</v>
      </c>
      <c r="BP17" s="109">
        <f t="shared" si="34"/>
        <v>11051.4</v>
      </c>
      <c r="BQ17" s="109"/>
      <c r="BR17" s="109">
        <f t="shared" si="35"/>
        <v>14867.279999999999</v>
      </c>
      <c r="BS17" s="110"/>
      <c r="BT17" s="75">
        <f t="shared" si="36"/>
        <v>2.9999008878530048E-2</v>
      </c>
      <c r="BU17" s="75">
        <f t="shared" si="36"/>
        <v>3.0000518849126426E-2</v>
      </c>
      <c r="BV17" s="75"/>
    </row>
    <row r="18" spans="1:74" ht="15" customHeight="1" x14ac:dyDescent="0.25">
      <c r="A18" s="76" t="s">
        <v>27</v>
      </c>
      <c r="B18" s="77" t="s">
        <v>28</v>
      </c>
      <c r="C18" s="109">
        <v>1352</v>
      </c>
      <c r="D18" s="109">
        <v>1216</v>
      </c>
      <c r="E18" s="109">
        <v>2568</v>
      </c>
      <c r="F18" s="109">
        <f t="shared" si="0"/>
        <v>1622.3999999999999</v>
      </c>
      <c r="G18" s="109">
        <f t="shared" si="0"/>
        <v>1459.2</v>
      </c>
      <c r="H18" s="109">
        <f t="shared" si="0"/>
        <v>3081.6</v>
      </c>
      <c r="I18" s="109">
        <f t="shared" si="1"/>
        <v>1703.5199999999998</v>
      </c>
      <c r="J18" s="109">
        <f t="shared" si="1"/>
        <v>1532.16</v>
      </c>
      <c r="K18" s="109">
        <f t="shared" si="1"/>
        <v>3235.68</v>
      </c>
      <c r="L18" s="109">
        <f t="shared" si="2"/>
        <v>1892.7999999999997</v>
      </c>
      <c r="M18" s="109">
        <f t="shared" si="2"/>
        <v>1702.4</v>
      </c>
      <c r="N18" s="109">
        <f t="shared" si="2"/>
        <v>3595.2</v>
      </c>
      <c r="O18" s="109">
        <v>1892.7999999999997</v>
      </c>
      <c r="P18" s="109">
        <v>1702.4</v>
      </c>
      <c r="Q18" s="109">
        <v>3595.2</v>
      </c>
      <c r="R18" s="109">
        <f t="shared" si="3"/>
        <v>2163</v>
      </c>
      <c r="S18" s="109">
        <f t="shared" si="3"/>
        <v>1946</v>
      </c>
      <c r="T18" s="109">
        <f t="shared" si="4"/>
        <v>4109</v>
      </c>
      <c r="U18" s="109">
        <f t="shared" si="5"/>
        <v>2298.1999999999998</v>
      </c>
      <c r="V18" s="109">
        <f t="shared" si="5"/>
        <v>2067.6</v>
      </c>
      <c r="W18" s="109">
        <f t="shared" si="6"/>
        <v>4365.7999999999993</v>
      </c>
      <c r="X18" s="109">
        <f t="shared" si="7"/>
        <v>2501</v>
      </c>
      <c r="Y18" s="109">
        <f t="shared" si="7"/>
        <v>2250</v>
      </c>
      <c r="Z18" s="109">
        <f t="shared" si="8"/>
        <v>4751</v>
      </c>
      <c r="AA18" s="109">
        <v>2880</v>
      </c>
      <c r="AB18" s="109">
        <v>2590</v>
      </c>
      <c r="AC18" s="109">
        <v>5470</v>
      </c>
      <c r="AD18" s="109">
        <f t="shared" si="9"/>
        <v>3600</v>
      </c>
      <c r="AE18" s="109">
        <f t="shared" si="9"/>
        <v>3238</v>
      </c>
      <c r="AF18" s="109">
        <f t="shared" si="10"/>
        <v>6838</v>
      </c>
      <c r="AG18" s="109">
        <f t="shared" si="11"/>
        <v>4176</v>
      </c>
      <c r="AH18" s="109">
        <f t="shared" si="11"/>
        <v>3756</v>
      </c>
      <c r="AI18" s="109">
        <f t="shared" si="12"/>
        <v>7932</v>
      </c>
      <c r="AJ18" s="109">
        <f t="shared" si="13"/>
        <v>4608</v>
      </c>
      <c r="AK18" s="109">
        <f t="shared" si="13"/>
        <v>4144.5</v>
      </c>
      <c r="AL18" s="109">
        <f t="shared" si="14"/>
        <v>8752.5</v>
      </c>
      <c r="AM18" s="109">
        <f t="shared" si="15"/>
        <v>4608</v>
      </c>
      <c r="AN18" s="109">
        <f t="shared" si="15"/>
        <v>4144.5</v>
      </c>
      <c r="AO18" s="109"/>
      <c r="AP18" s="109">
        <f t="shared" si="16"/>
        <v>8752.5</v>
      </c>
      <c r="AQ18" s="109">
        <f t="shared" si="17"/>
        <v>4815.3599999999997</v>
      </c>
      <c r="AR18" s="109">
        <f t="shared" si="17"/>
        <v>4331</v>
      </c>
      <c r="AS18" s="109"/>
      <c r="AT18" s="109">
        <f t="shared" si="18"/>
        <v>9146.36</v>
      </c>
      <c r="AU18" s="109">
        <f t="shared" si="19"/>
        <v>4999.68</v>
      </c>
      <c r="AV18" s="109">
        <f t="shared" si="19"/>
        <v>4496.78</v>
      </c>
      <c r="AW18" s="109"/>
      <c r="AX18" s="109">
        <f t="shared" si="20"/>
        <v>9496.4599999999991</v>
      </c>
      <c r="AY18" s="109">
        <f t="shared" si="21"/>
        <v>5399.65</v>
      </c>
      <c r="AZ18" s="109">
        <f t="shared" si="22"/>
        <v>5306.2</v>
      </c>
      <c r="BA18" s="109"/>
      <c r="BB18" s="109">
        <f t="shared" si="23"/>
        <v>10705.849999999999</v>
      </c>
      <c r="BC18" s="109">
        <f t="shared" si="24"/>
        <v>5885.62</v>
      </c>
      <c r="BD18" s="109">
        <f t="shared" si="25"/>
        <v>5783.76</v>
      </c>
      <c r="BE18" s="109"/>
      <c r="BF18" s="109">
        <f t="shared" si="26"/>
        <v>11669.380000000001</v>
      </c>
      <c r="BG18" s="109">
        <f t="shared" si="27"/>
        <v>6155.6</v>
      </c>
      <c r="BH18" s="109">
        <f t="shared" si="28"/>
        <v>6049.07</v>
      </c>
      <c r="BI18" s="109"/>
      <c r="BJ18" s="109">
        <f t="shared" si="29"/>
        <v>12204.67</v>
      </c>
      <c r="BK18" s="109">
        <f t="shared" si="30"/>
        <v>6425.58</v>
      </c>
      <c r="BL18" s="109">
        <f t="shared" si="31"/>
        <v>6314.38</v>
      </c>
      <c r="BM18" s="109"/>
      <c r="BN18" s="109">
        <f t="shared" si="32"/>
        <v>12739.96</v>
      </c>
      <c r="BO18" s="109">
        <f t="shared" si="33"/>
        <v>6587.57</v>
      </c>
      <c r="BP18" s="109">
        <f t="shared" si="34"/>
        <v>6473.57</v>
      </c>
      <c r="BQ18" s="109"/>
      <c r="BR18" s="109">
        <f t="shared" si="35"/>
        <v>13061.14</v>
      </c>
      <c r="BS18" s="110"/>
      <c r="BT18" s="75">
        <f t="shared" si="36"/>
        <v>3.0000092598594316E-2</v>
      </c>
      <c r="BU18" s="75">
        <f t="shared" si="36"/>
        <v>3.000075383513618E-2</v>
      </c>
      <c r="BV18" s="75"/>
    </row>
    <row r="19" spans="1:74" ht="15.75" customHeight="1" x14ac:dyDescent="0.25">
      <c r="A19" s="70" t="s">
        <v>2398</v>
      </c>
      <c r="B19" s="111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105"/>
      <c r="O19" s="73"/>
      <c r="P19" s="73"/>
      <c r="Q19" s="73"/>
      <c r="R19" s="73"/>
      <c r="S19" s="73"/>
      <c r="T19" s="105"/>
      <c r="U19" s="73"/>
      <c r="V19" s="73"/>
      <c r="W19" s="73"/>
      <c r="X19" s="73"/>
      <c r="Y19" s="73"/>
      <c r="Z19" s="105"/>
      <c r="AA19" s="73"/>
      <c r="AB19" s="73"/>
      <c r="AC19" s="105"/>
      <c r="AD19" s="73"/>
      <c r="AE19" s="73"/>
      <c r="AF19" s="105"/>
      <c r="AG19" s="73"/>
      <c r="AH19" s="73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8"/>
      <c r="BT19" s="75" t="e">
        <f t="shared" si="36"/>
        <v>#DIV/0!</v>
      </c>
      <c r="BU19" s="75" t="e">
        <f t="shared" si="36"/>
        <v>#DIV/0!</v>
      </c>
      <c r="BV19" s="75"/>
    </row>
    <row r="20" spans="1:74" ht="15" customHeight="1" x14ac:dyDescent="0.25">
      <c r="A20" s="76" t="s">
        <v>29</v>
      </c>
      <c r="B20" s="77" t="s">
        <v>30</v>
      </c>
      <c r="C20" s="112">
        <v>783</v>
      </c>
      <c r="D20" s="112">
        <v>976</v>
      </c>
      <c r="E20" s="112">
        <v>1759</v>
      </c>
      <c r="F20" s="112">
        <f t="shared" ref="F20:H35" si="37">C20*1.2</f>
        <v>939.59999999999991</v>
      </c>
      <c r="G20" s="112">
        <f t="shared" si="37"/>
        <v>1171.2</v>
      </c>
      <c r="H20" s="112">
        <f t="shared" si="37"/>
        <v>2110.7999999999997</v>
      </c>
      <c r="I20" s="112">
        <f t="shared" ref="I20:K35" si="38">F20+C20*0.06</f>
        <v>986.57999999999993</v>
      </c>
      <c r="J20" s="112">
        <f t="shared" si="38"/>
        <v>1229.76</v>
      </c>
      <c r="K20" s="112">
        <f t="shared" si="38"/>
        <v>2216.3399999999997</v>
      </c>
      <c r="L20" s="112">
        <f t="shared" ref="L20:N35" si="39">I20+C20*0.14</f>
        <v>1096.1999999999998</v>
      </c>
      <c r="M20" s="112">
        <f t="shared" si="39"/>
        <v>1366.4</v>
      </c>
      <c r="N20" s="112">
        <f t="shared" si="39"/>
        <v>2462.6</v>
      </c>
      <c r="O20" s="112">
        <v>1096.1999999999998</v>
      </c>
      <c r="P20" s="112">
        <v>1366.4</v>
      </c>
      <c r="Q20" s="112">
        <v>2462.6</v>
      </c>
      <c r="R20" s="112">
        <f t="shared" ref="R20:S35" si="40">ROUND(L20*1.143,0)</f>
        <v>1253</v>
      </c>
      <c r="S20" s="112">
        <f t="shared" si="40"/>
        <v>1562</v>
      </c>
      <c r="T20" s="112">
        <f t="shared" ref="T20:T35" si="41">R20+S20</f>
        <v>2815</v>
      </c>
      <c r="U20" s="112">
        <f t="shared" ref="U20:V35" si="42">+R20+(C20*0.1)</f>
        <v>1331.3</v>
      </c>
      <c r="V20" s="112">
        <f t="shared" si="42"/>
        <v>1659.6</v>
      </c>
      <c r="W20" s="112">
        <f t="shared" ref="W20:W35" si="43">U20+V20</f>
        <v>2990.8999999999996</v>
      </c>
      <c r="X20" s="112">
        <f t="shared" ref="X20:Y35" si="44">+U20+(C20*0.15)</f>
        <v>1448.75</v>
      </c>
      <c r="Y20" s="112">
        <f t="shared" si="44"/>
        <v>1806</v>
      </c>
      <c r="Z20" s="112">
        <f t="shared" ref="Z20:Z35" si="45">X20+Y20</f>
        <v>3254.75</v>
      </c>
      <c r="AA20" s="112">
        <v>1668</v>
      </c>
      <c r="AB20" s="112">
        <v>2079</v>
      </c>
      <c r="AC20" s="112">
        <v>3747</v>
      </c>
      <c r="AD20" s="109">
        <f t="shared" ref="AD20:AE35" si="46">+ROUND(AA20*(1+0.25),0)</f>
        <v>2085</v>
      </c>
      <c r="AE20" s="109">
        <f t="shared" si="46"/>
        <v>2599</v>
      </c>
      <c r="AF20" s="112">
        <f t="shared" ref="AF20:AF35" si="47">AD20+AE20</f>
        <v>4684</v>
      </c>
      <c r="AG20" s="109">
        <f t="shared" ref="AG20:AH35" si="48">+ROUND(AD20+AA20*0.2,0)</f>
        <v>2419</v>
      </c>
      <c r="AH20" s="109">
        <f t="shared" si="48"/>
        <v>3015</v>
      </c>
      <c r="AI20" s="112">
        <f t="shared" ref="AI20:AI35" si="49">AG20+AH20</f>
        <v>5434</v>
      </c>
      <c r="AJ20" s="109">
        <f t="shared" ref="AJ20:AK35" si="50">ROUND(AG20+0.15*AA20,2)</f>
        <v>2669.2</v>
      </c>
      <c r="AK20" s="109">
        <f t="shared" si="50"/>
        <v>3326.85</v>
      </c>
      <c r="AL20" s="109">
        <f t="shared" ref="AL20:AL35" si="51">AJ20+AK20</f>
        <v>5996.0499999999993</v>
      </c>
      <c r="AM20" s="109">
        <f t="shared" ref="AM20:AN35" si="52">AJ20</f>
        <v>2669.2</v>
      </c>
      <c r="AN20" s="109">
        <f t="shared" si="52"/>
        <v>3326.85</v>
      </c>
      <c r="AO20" s="109"/>
      <c r="AP20" s="109">
        <f t="shared" ref="AP20:AP35" si="53">AM20+AN20+AO20</f>
        <v>5996.0499999999993</v>
      </c>
      <c r="AQ20" s="109">
        <f t="shared" ref="AQ20:AR35" si="54">ROUND(AM20*(1+4.5%),2)</f>
        <v>2789.31</v>
      </c>
      <c r="AR20" s="109">
        <f t="shared" si="54"/>
        <v>3476.56</v>
      </c>
      <c r="AS20" s="109"/>
      <c r="AT20" s="109">
        <f t="shared" ref="AT20:AT35" si="55">AQ20+AR20+AS20</f>
        <v>6265.87</v>
      </c>
      <c r="AU20" s="109">
        <f t="shared" ref="AU20:AV35" si="56">ROUND(AQ20+(AM20*4%),2)</f>
        <v>2896.08</v>
      </c>
      <c r="AV20" s="109">
        <f t="shared" si="56"/>
        <v>3609.63</v>
      </c>
      <c r="AW20" s="109"/>
      <c r="AX20" s="109">
        <f t="shared" ref="AX20:AX35" si="57">AU20+AV20+AW20</f>
        <v>6505.71</v>
      </c>
      <c r="AY20" s="109">
        <f t="shared" ref="AY20:AY35" si="58">ROUND(AU20+(AU20*$AY$3),2)</f>
        <v>3127.77</v>
      </c>
      <c r="AZ20" s="109">
        <f t="shared" ref="AZ20:AZ35" si="59">ROUND(AV20+(AV20*$AZ$4),2)</f>
        <v>4259.3599999999997</v>
      </c>
      <c r="BA20" s="109"/>
      <c r="BB20" s="109">
        <f t="shared" ref="BB20:BB35" si="60">AY20+AZ20+BA20</f>
        <v>7387.1299999999992</v>
      </c>
      <c r="BC20" s="109">
        <f t="shared" ref="BC20:BC35" si="61">ROUND(AY20+(AY20*$BC$3),2)</f>
        <v>3409.27</v>
      </c>
      <c r="BD20" s="109">
        <f t="shared" ref="BD20:BD35" si="62">ROUND(AZ20+(AZ20*$BD$4),2)</f>
        <v>4642.7</v>
      </c>
      <c r="BE20" s="109"/>
      <c r="BF20" s="109">
        <f t="shared" ref="BF20:BF35" si="63">BC20+BD20+BE20</f>
        <v>8051.9699999999993</v>
      </c>
      <c r="BG20" s="109">
        <f t="shared" ref="BG20:BG35" si="64">ROUND(BC20+ $AY20*$BG$3,2)</f>
        <v>3565.66</v>
      </c>
      <c r="BH20" s="109">
        <f t="shared" ref="BH20:BH35" si="65">ROUND(BD20+ $AZ20*$BH$4,2)</f>
        <v>4855.67</v>
      </c>
      <c r="BI20" s="109"/>
      <c r="BJ20" s="109">
        <f t="shared" ref="BJ20:BJ35" si="66">BG20+BH20+BI20</f>
        <v>8421.33</v>
      </c>
      <c r="BK20" s="109">
        <f t="shared" ref="BK20:BK35" si="67">ROUND(BG20+ $AY20*$BK$3,2)</f>
        <v>3722.05</v>
      </c>
      <c r="BL20" s="109">
        <f t="shared" ref="BL20:BL35" si="68">ROUND(BH20+ $AZ20*$BL$4,2)</f>
        <v>5068.6400000000003</v>
      </c>
      <c r="BM20" s="109"/>
      <c r="BN20" s="109">
        <f t="shared" ref="BN20:BN35" si="69">BK20+BL20+BM20</f>
        <v>8790.69</v>
      </c>
      <c r="BO20" s="109">
        <f t="shared" ref="BO20:BO35" si="70">ROUND(BK20+ $AY20*$BO$3,2)</f>
        <v>3815.88</v>
      </c>
      <c r="BP20" s="109">
        <f t="shared" ref="BP20:BP35" si="71">ROUND(BL20+ $AZ20*$BP$4,2)</f>
        <v>5196.42</v>
      </c>
      <c r="BQ20" s="109"/>
      <c r="BR20" s="109">
        <f t="shared" ref="BR20:BR35" si="72">+BO20+BP20+BQ20</f>
        <v>9012.2999999999993</v>
      </c>
      <c r="BS20" s="110"/>
      <c r="BT20" s="75">
        <f t="shared" si="36"/>
        <v>2.9999008878530048E-2</v>
      </c>
      <c r="BU20" s="75">
        <f t="shared" si="36"/>
        <v>2.9999812178355376E-2</v>
      </c>
      <c r="BV20" s="75"/>
    </row>
    <row r="21" spans="1:74" ht="15" customHeight="1" x14ac:dyDescent="0.25">
      <c r="A21" s="76" t="s">
        <v>31</v>
      </c>
      <c r="B21" s="77" t="s">
        <v>32</v>
      </c>
      <c r="C21" s="112">
        <v>424</v>
      </c>
      <c r="D21" s="112">
        <v>531</v>
      </c>
      <c r="E21" s="112">
        <v>955</v>
      </c>
      <c r="F21" s="112">
        <f t="shared" si="37"/>
        <v>508.79999999999995</v>
      </c>
      <c r="G21" s="112">
        <f t="shared" si="37"/>
        <v>637.19999999999993</v>
      </c>
      <c r="H21" s="112">
        <f t="shared" si="37"/>
        <v>1146</v>
      </c>
      <c r="I21" s="112">
        <f t="shared" si="38"/>
        <v>534.24</v>
      </c>
      <c r="J21" s="112">
        <f t="shared" si="38"/>
        <v>669.06</v>
      </c>
      <c r="K21" s="112">
        <f t="shared" si="38"/>
        <v>1203.3</v>
      </c>
      <c r="L21" s="112">
        <f t="shared" si="39"/>
        <v>593.6</v>
      </c>
      <c r="M21" s="112">
        <f t="shared" si="39"/>
        <v>743.4</v>
      </c>
      <c r="N21" s="112">
        <f t="shared" si="39"/>
        <v>1337</v>
      </c>
      <c r="O21" s="112">
        <v>593.6</v>
      </c>
      <c r="P21" s="112">
        <v>743.4</v>
      </c>
      <c r="Q21" s="112">
        <v>1337</v>
      </c>
      <c r="R21" s="112">
        <f t="shared" si="40"/>
        <v>678</v>
      </c>
      <c r="S21" s="112">
        <f t="shared" si="40"/>
        <v>850</v>
      </c>
      <c r="T21" s="112">
        <f t="shared" si="41"/>
        <v>1528</v>
      </c>
      <c r="U21" s="112">
        <f t="shared" si="42"/>
        <v>720.4</v>
      </c>
      <c r="V21" s="112">
        <f t="shared" si="42"/>
        <v>903.1</v>
      </c>
      <c r="W21" s="112">
        <f t="shared" si="43"/>
        <v>1623.5</v>
      </c>
      <c r="X21" s="112">
        <f t="shared" si="44"/>
        <v>784</v>
      </c>
      <c r="Y21" s="112">
        <f t="shared" si="44"/>
        <v>982.75</v>
      </c>
      <c r="Z21" s="112">
        <f t="shared" si="45"/>
        <v>1766.75</v>
      </c>
      <c r="AA21" s="112">
        <v>903</v>
      </c>
      <c r="AB21" s="112">
        <v>1131</v>
      </c>
      <c r="AC21" s="112">
        <v>2034</v>
      </c>
      <c r="AD21" s="109">
        <f t="shared" si="46"/>
        <v>1129</v>
      </c>
      <c r="AE21" s="109">
        <f t="shared" si="46"/>
        <v>1414</v>
      </c>
      <c r="AF21" s="112">
        <f t="shared" si="47"/>
        <v>2543</v>
      </c>
      <c r="AG21" s="109">
        <f t="shared" si="48"/>
        <v>1310</v>
      </c>
      <c r="AH21" s="109">
        <f t="shared" si="48"/>
        <v>1640</v>
      </c>
      <c r="AI21" s="112">
        <f t="shared" si="49"/>
        <v>2950</v>
      </c>
      <c r="AJ21" s="109">
        <f t="shared" si="50"/>
        <v>1445.45</v>
      </c>
      <c r="AK21" s="109">
        <f t="shared" si="50"/>
        <v>1809.65</v>
      </c>
      <c r="AL21" s="109">
        <f t="shared" si="51"/>
        <v>3255.1000000000004</v>
      </c>
      <c r="AM21" s="109">
        <f t="shared" si="52"/>
        <v>1445.45</v>
      </c>
      <c r="AN21" s="109">
        <f t="shared" si="52"/>
        <v>1809.65</v>
      </c>
      <c r="AO21" s="109"/>
      <c r="AP21" s="109">
        <f t="shared" si="53"/>
        <v>3255.1000000000004</v>
      </c>
      <c r="AQ21" s="109">
        <f t="shared" si="54"/>
        <v>1510.5</v>
      </c>
      <c r="AR21" s="109">
        <f t="shared" si="54"/>
        <v>1891.08</v>
      </c>
      <c r="AS21" s="109"/>
      <c r="AT21" s="109">
        <f t="shared" si="55"/>
        <v>3401.58</v>
      </c>
      <c r="AU21" s="109">
        <f t="shared" si="56"/>
        <v>1568.32</v>
      </c>
      <c r="AV21" s="109">
        <f t="shared" si="56"/>
        <v>1963.47</v>
      </c>
      <c r="AW21" s="109"/>
      <c r="AX21" s="109">
        <f t="shared" si="57"/>
        <v>3531.79</v>
      </c>
      <c r="AY21" s="109">
        <f t="shared" si="58"/>
        <v>1693.79</v>
      </c>
      <c r="AZ21" s="109">
        <f t="shared" si="59"/>
        <v>2316.89</v>
      </c>
      <c r="BA21" s="109"/>
      <c r="BB21" s="109">
        <f t="shared" si="60"/>
        <v>4010.68</v>
      </c>
      <c r="BC21" s="109">
        <f t="shared" si="61"/>
        <v>1846.23</v>
      </c>
      <c r="BD21" s="109">
        <f t="shared" si="62"/>
        <v>2525.41</v>
      </c>
      <c r="BE21" s="109"/>
      <c r="BF21" s="109">
        <f t="shared" si="63"/>
        <v>4371.6399999999994</v>
      </c>
      <c r="BG21" s="109">
        <f t="shared" si="64"/>
        <v>1930.92</v>
      </c>
      <c r="BH21" s="109">
        <f t="shared" si="65"/>
        <v>2641.25</v>
      </c>
      <c r="BI21" s="109"/>
      <c r="BJ21" s="109">
        <f t="shared" si="66"/>
        <v>4572.17</v>
      </c>
      <c r="BK21" s="109">
        <f t="shared" si="67"/>
        <v>2015.61</v>
      </c>
      <c r="BL21" s="109">
        <f t="shared" si="68"/>
        <v>2757.09</v>
      </c>
      <c r="BM21" s="109"/>
      <c r="BN21" s="109">
        <f t="shared" si="69"/>
        <v>4772.7</v>
      </c>
      <c r="BO21" s="109">
        <f t="shared" si="70"/>
        <v>2066.42</v>
      </c>
      <c r="BP21" s="109">
        <f t="shared" si="71"/>
        <v>2826.6</v>
      </c>
      <c r="BQ21" s="109"/>
      <c r="BR21" s="109">
        <f t="shared" si="72"/>
        <v>4893.0200000000004</v>
      </c>
      <c r="BS21" s="110"/>
      <c r="BT21" s="75">
        <f t="shared" si="36"/>
        <v>2.9997815549743578E-2</v>
      </c>
      <c r="BU21" s="75">
        <f t="shared" si="36"/>
        <v>3.0001424323122708E-2</v>
      </c>
      <c r="BV21" s="75"/>
    </row>
    <row r="22" spans="1:74" ht="15" customHeight="1" x14ac:dyDescent="0.25">
      <c r="A22" s="76" t="s">
        <v>33</v>
      </c>
      <c r="B22" s="77" t="s">
        <v>34</v>
      </c>
      <c r="C22" s="112">
        <v>362</v>
      </c>
      <c r="D22" s="112">
        <v>531</v>
      </c>
      <c r="E22" s="112">
        <v>893</v>
      </c>
      <c r="F22" s="112">
        <f t="shared" si="37"/>
        <v>434.4</v>
      </c>
      <c r="G22" s="112">
        <f t="shared" si="37"/>
        <v>637.19999999999993</v>
      </c>
      <c r="H22" s="112">
        <f t="shared" si="37"/>
        <v>1071.5999999999999</v>
      </c>
      <c r="I22" s="112">
        <f t="shared" si="38"/>
        <v>456.12</v>
      </c>
      <c r="J22" s="112">
        <f t="shared" si="38"/>
        <v>669.06</v>
      </c>
      <c r="K22" s="112">
        <f t="shared" si="38"/>
        <v>1125.1799999999998</v>
      </c>
      <c r="L22" s="112">
        <f t="shared" si="39"/>
        <v>506.8</v>
      </c>
      <c r="M22" s="112">
        <f t="shared" si="39"/>
        <v>743.4</v>
      </c>
      <c r="N22" s="112">
        <f t="shared" si="39"/>
        <v>1250.1999999999998</v>
      </c>
      <c r="O22" s="112">
        <v>506.8</v>
      </c>
      <c r="P22" s="112">
        <v>743.4</v>
      </c>
      <c r="Q22" s="112">
        <v>1250.1999999999998</v>
      </c>
      <c r="R22" s="112">
        <f t="shared" si="40"/>
        <v>579</v>
      </c>
      <c r="S22" s="112">
        <f t="shared" si="40"/>
        <v>850</v>
      </c>
      <c r="T22" s="112">
        <f t="shared" si="41"/>
        <v>1429</v>
      </c>
      <c r="U22" s="112">
        <f t="shared" si="42"/>
        <v>615.20000000000005</v>
      </c>
      <c r="V22" s="112">
        <f t="shared" si="42"/>
        <v>903.1</v>
      </c>
      <c r="W22" s="112">
        <f t="shared" si="43"/>
        <v>1518.3000000000002</v>
      </c>
      <c r="X22" s="112">
        <f t="shared" si="44"/>
        <v>669.5</v>
      </c>
      <c r="Y22" s="112">
        <f t="shared" si="44"/>
        <v>982.75</v>
      </c>
      <c r="Z22" s="112">
        <f t="shared" si="45"/>
        <v>1652.25</v>
      </c>
      <c r="AA22" s="112">
        <v>771</v>
      </c>
      <c r="AB22" s="112">
        <v>1131</v>
      </c>
      <c r="AC22" s="112">
        <v>1902</v>
      </c>
      <c r="AD22" s="109">
        <f t="shared" si="46"/>
        <v>964</v>
      </c>
      <c r="AE22" s="109">
        <f t="shared" si="46"/>
        <v>1414</v>
      </c>
      <c r="AF22" s="112">
        <f t="shared" si="47"/>
        <v>2378</v>
      </c>
      <c r="AG22" s="109">
        <f t="shared" si="48"/>
        <v>1118</v>
      </c>
      <c r="AH22" s="109">
        <f t="shared" si="48"/>
        <v>1640</v>
      </c>
      <c r="AI22" s="112">
        <f t="shared" si="49"/>
        <v>2758</v>
      </c>
      <c r="AJ22" s="109">
        <f t="shared" si="50"/>
        <v>1233.6500000000001</v>
      </c>
      <c r="AK22" s="109">
        <f t="shared" si="50"/>
        <v>1809.65</v>
      </c>
      <c r="AL22" s="109">
        <f t="shared" si="51"/>
        <v>3043.3</v>
      </c>
      <c r="AM22" s="109">
        <f t="shared" si="52"/>
        <v>1233.6500000000001</v>
      </c>
      <c r="AN22" s="109">
        <f t="shared" si="52"/>
        <v>1809.65</v>
      </c>
      <c r="AO22" s="109"/>
      <c r="AP22" s="109">
        <f t="shared" si="53"/>
        <v>3043.3</v>
      </c>
      <c r="AQ22" s="109">
        <f t="shared" si="54"/>
        <v>1289.1600000000001</v>
      </c>
      <c r="AR22" s="109">
        <f t="shared" si="54"/>
        <v>1891.08</v>
      </c>
      <c r="AS22" s="109"/>
      <c r="AT22" s="109">
        <f t="shared" si="55"/>
        <v>3180.24</v>
      </c>
      <c r="AU22" s="109">
        <f t="shared" si="56"/>
        <v>1338.51</v>
      </c>
      <c r="AV22" s="109">
        <f t="shared" si="56"/>
        <v>1963.47</v>
      </c>
      <c r="AW22" s="109"/>
      <c r="AX22" s="109">
        <f t="shared" si="57"/>
        <v>3301.98</v>
      </c>
      <c r="AY22" s="109">
        <f t="shared" si="58"/>
        <v>1445.59</v>
      </c>
      <c r="AZ22" s="109">
        <f t="shared" si="59"/>
        <v>2316.89</v>
      </c>
      <c r="BA22" s="109"/>
      <c r="BB22" s="109">
        <f t="shared" si="60"/>
        <v>3762.4799999999996</v>
      </c>
      <c r="BC22" s="109">
        <f t="shared" si="61"/>
        <v>1575.69</v>
      </c>
      <c r="BD22" s="109">
        <f t="shared" si="62"/>
        <v>2525.41</v>
      </c>
      <c r="BE22" s="109"/>
      <c r="BF22" s="109">
        <f t="shared" si="63"/>
        <v>4101.1000000000004</v>
      </c>
      <c r="BG22" s="109">
        <f t="shared" si="64"/>
        <v>1647.97</v>
      </c>
      <c r="BH22" s="109">
        <f t="shared" si="65"/>
        <v>2641.25</v>
      </c>
      <c r="BI22" s="109"/>
      <c r="BJ22" s="109">
        <f t="shared" si="66"/>
        <v>4289.22</v>
      </c>
      <c r="BK22" s="109">
        <f t="shared" si="67"/>
        <v>1720.25</v>
      </c>
      <c r="BL22" s="109">
        <f t="shared" si="68"/>
        <v>2757.09</v>
      </c>
      <c r="BM22" s="109"/>
      <c r="BN22" s="109">
        <f t="shared" si="69"/>
        <v>4477.34</v>
      </c>
      <c r="BO22" s="109">
        <f t="shared" si="70"/>
        <v>1763.62</v>
      </c>
      <c r="BP22" s="109">
        <f t="shared" si="71"/>
        <v>2826.6</v>
      </c>
      <c r="BQ22" s="109"/>
      <c r="BR22" s="109">
        <f t="shared" si="72"/>
        <v>4590.2199999999993</v>
      </c>
      <c r="BS22" s="110"/>
      <c r="BT22" s="75">
        <f t="shared" si="36"/>
        <v>3.0001591045870472E-2</v>
      </c>
      <c r="BU22" s="75">
        <f t="shared" si="36"/>
        <v>3.0001424323122708E-2</v>
      </c>
      <c r="BV22" s="75"/>
    </row>
    <row r="23" spans="1:74" ht="15" customHeight="1" x14ac:dyDescent="0.25">
      <c r="A23" s="76" t="s">
        <v>35</v>
      </c>
      <c r="B23" s="77" t="s">
        <v>36</v>
      </c>
      <c r="C23" s="112">
        <v>169</v>
      </c>
      <c r="D23" s="112">
        <v>326</v>
      </c>
      <c r="E23" s="112">
        <v>495</v>
      </c>
      <c r="F23" s="112">
        <f t="shared" si="37"/>
        <v>202.79999999999998</v>
      </c>
      <c r="G23" s="112">
        <f t="shared" si="37"/>
        <v>391.2</v>
      </c>
      <c r="H23" s="112">
        <f t="shared" si="37"/>
        <v>594</v>
      </c>
      <c r="I23" s="112">
        <f t="shared" si="38"/>
        <v>212.93999999999997</v>
      </c>
      <c r="J23" s="112">
        <f t="shared" si="38"/>
        <v>410.76</v>
      </c>
      <c r="K23" s="112">
        <f t="shared" si="38"/>
        <v>623.70000000000005</v>
      </c>
      <c r="L23" s="112">
        <f t="shared" si="39"/>
        <v>236.59999999999997</v>
      </c>
      <c r="M23" s="112">
        <f t="shared" si="39"/>
        <v>456.4</v>
      </c>
      <c r="N23" s="112">
        <f t="shared" si="39"/>
        <v>693</v>
      </c>
      <c r="O23" s="112">
        <v>236.59999999999997</v>
      </c>
      <c r="P23" s="112">
        <v>456.4</v>
      </c>
      <c r="Q23" s="112">
        <v>693</v>
      </c>
      <c r="R23" s="112">
        <f t="shared" si="40"/>
        <v>270</v>
      </c>
      <c r="S23" s="112">
        <f t="shared" si="40"/>
        <v>522</v>
      </c>
      <c r="T23" s="112">
        <f t="shared" si="41"/>
        <v>792</v>
      </c>
      <c r="U23" s="112">
        <f t="shared" si="42"/>
        <v>286.89999999999998</v>
      </c>
      <c r="V23" s="112">
        <f t="shared" si="42"/>
        <v>554.6</v>
      </c>
      <c r="W23" s="112">
        <f t="shared" si="43"/>
        <v>841.5</v>
      </c>
      <c r="X23" s="112">
        <f t="shared" si="44"/>
        <v>312.25</v>
      </c>
      <c r="Y23" s="112">
        <f t="shared" si="44"/>
        <v>603.5</v>
      </c>
      <c r="Z23" s="112">
        <f t="shared" si="45"/>
        <v>915.75</v>
      </c>
      <c r="AA23" s="112">
        <v>360</v>
      </c>
      <c r="AB23" s="112">
        <v>695</v>
      </c>
      <c r="AC23" s="112">
        <v>1055</v>
      </c>
      <c r="AD23" s="109">
        <f t="shared" si="46"/>
        <v>450</v>
      </c>
      <c r="AE23" s="109">
        <f t="shared" si="46"/>
        <v>869</v>
      </c>
      <c r="AF23" s="112">
        <f t="shared" si="47"/>
        <v>1319</v>
      </c>
      <c r="AG23" s="109">
        <f t="shared" si="48"/>
        <v>522</v>
      </c>
      <c r="AH23" s="109">
        <f t="shared" si="48"/>
        <v>1008</v>
      </c>
      <c r="AI23" s="112">
        <f t="shared" si="49"/>
        <v>1530</v>
      </c>
      <c r="AJ23" s="109">
        <f t="shared" si="50"/>
        <v>576</v>
      </c>
      <c r="AK23" s="109">
        <f t="shared" si="50"/>
        <v>1112.25</v>
      </c>
      <c r="AL23" s="109">
        <f t="shared" si="51"/>
        <v>1688.25</v>
      </c>
      <c r="AM23" s="109">
        <f t="shared" si="52"/>
        <v>576</v>
      </c>
      <c r="AN23" s="109">
        <f t="shared" si="52"/>
        <v>1112.25</v>
      </c>
      <c r="AO23" s="109"/>
      <c r="AP23" s="109">
        <f t="shared" si="53"/>
        <v>1688.25</v>
      </c>
      <c r="AQ23" s="109">
        <f t="shared" si="54"/>
        <v>601.91999999999996</v>
      </c>
      <c r="AR23" s="109">
        <f t="shared" si="54"/>
        <v>1162.3</v>
      </c>
      <c r="AS23" s="109"/>
      <c r="AT23" s="109">
        <f t="shared" si="55"/>
        <v>1764.2199999999998</v>
      </c>
      <c r="AU23" s="109">
        <f t="shared" si="56"/>
        <v>624.96</v>
      </c>
      <c r="AV23" s="109">
        <f t="shared" si="56"/>
        <v>1206.79</v>
      </c>
      <c r="AW23" s="109"/>
      <c r="AX23" s="109">
        <f t="shared" si="57"/>
        <v>1831.75</v>
      </c>
      <c r="AY23" s="109">
        <f t="shared" si="58"/>
        <v>674.96</v>
      </c>
      <c r="AZ23" s="109">
        <f t="shared" si="59"/>
        <v>1424.01</v>
      </c>
      <c r="BA23" s="109"/>
      <c r="BB23" s="109">
        <f t="shared" si="60"/>
        <v>2098.9700000000003</v>
      </c>
      <c r="BC23" s="109">
        <f t="shared" si="61"/>
        <v>735.71</v>
      </c>
      <c r="BD23" s="109">
        <f t="shared" si="62"/>
        <v>1552.17</v>
      </c>
      <c r="BE23" s="109"/>
      <c r="BF23" s="109">
        <f t="shared" si="63"/>
        <v>2287.88</v>
      </c>
      <c r="BG23" s="109">
        <f t="shared" si="64"/>
        <v>769.46</v>
      </c>
      <c r="BH23" s="109">
        <f t="shared" si="65"/>
        <v>1623.37</v>
      </c>
      <c r="BI23" s="109"/>
      <c r="BJ23" s="109">
        <f t="shared" si="66"/>
        <v>2392.83</v>
      </c>
      <c r="BK23" s="109">
        <f t="shared" si="67"/>
        <v>803.21</v>
      </c>
      <c r="BL23" s="109">
        <f t="shared" si="68"/>
        <v>1694.57</v>
      </c>
      <c r="BM23" s="109"/>
      <c r="BN23" s="109">
        <f t="shared" si="69"/>
        <v>2497.7799999999997</v>
      </c>
      <c r="BO23" s="109">
        <f t="shared" si="70"/>
        <v>823.46</v>
      </c>
      <c r="BP23" s="109">
        <f t="shared" si="71"/>
        <v>1737.29</v>
      </c>
      <c r="BQ23" s="109"/>
      <c r="BR23" s="109">
        <f t="shared" si="72"/>
        <v>2560.75</v>
      </c>
      <c r="BS23" s="110"/>
      <c r="BT23" s="75">
        <f t="shared" si="36"/>
        <v>3.0001777883133813E-2</v>
      </c>
      <c r="BU23" s="75">
        <f t="shared" si="36"/>
        <v>2.9999789327322158E-2</v>
      </c>
      <c r="BV23" s="75"/>
    </row>
    <row r="24" spans="1:74" ht="15" customHeight="1" x14ac:dyDescent="0.25">
      <c r="A24" s="76" t="s">
        <v>37</v>
      </c>
      <c r="B24" s="113" t="s">
        <v>38</v>
      </c>
      <c r="C24" s="112">
        <v>4142</v>
      </c>
      <c r="D24" s="112">
        <v>8632</v>
      </c>
      <c r="E24" s="112">
        <v>12774</v>
      </c>
      <c r="F24" s="112">
        <f t="shared" si="37"/>
        <v>4970.3999999999996</v>
      </c>
      <c r="G24" s="112">
        <f t="shared" si="37"/>
        <v>10358.4</v>
      </c>
      <c r="H24" s="112">
        <f t="shared" si="37"/>
        <v>15328.8</v>
      </c>
      <c r="I24" s="112">
        <f t="shared" si="38"/>
        <v>5218.92</v>
      </c>
      <c r="J24" s="112">
        <f t="shared" si="38"/>
        <v>10876.32</v>
      </c>
      <c r="K24" s="112">
        <f t="shared" si="38"/>
        <v>16095.24</v>
      </c>
      <c r="L24" s="112">
        <f t="shared" si="39"/>
        <v>5798.8</v>
      </c>
      <c r="M24" s="112">
        <f t="shared" si="39"/>
        <v>12084.8</v>
      </c>
      <c r="N24" s="112">
        <f t="shared" si="39"/>
        <v>17883.599999999999</v>
      </c>
      <c r="O24" s="112">
        <v>5798.8</v>
      </c>
      <c r="P24" s="112">
        <v>12084.8</v>
      </c>
      <c r="Q24" s="112">
        <v>17883.599999999999</v>
      </c>
      <c r="R24" s="112">
        <f t="shared" si="40"/>
        <v>6628</v>
      </c>
      <c r="S24" s="112">
        <f t="shared" si="40"/>
        <v>13813</v>
      </c>
      <c r="T24" s="112">
        <f t="shared" si="41"/>
        <v>20441</v>
      </c>
      <c r="U24" s="112">
        <f t="shared" si="42"/>
        <v>7042.2</v>
      </c>
      <c r="V24" s="112">
        <f t="shared" si="42"/>
        <v>14676.2</v>
      </c>
      <c r="W24" s="112">
        <f t="shared" si="43"/>
        <v>21718.400000000001</v>
      </c>
      <c r="X24" s="112">
        <f t="shared" si="44"/>
        <v>7663.5</v>
      </c>
      <c r="Y24" s="112">
        <f t="shared" si="44"/>
        <v>15971</v>
      </c>
      <c r="Z24" s="112">
        <f t="shared" si="45"/>
        <v>23634.5</v>
      </c>
      <c r="AA24" s="112">
        <v>8823</v>
      </c>
      <c r="AB24" s="112">
        <v>18388</v>
      </c>
      <c r="AC24" s="112">
        <v>27211</v>
      </c>
      <c r="AD24" s="109">
        <f t="shared" si="46"/>
        <v>11029</v>
      </c>
      <c r="AE24" s="109">
        <f t="shared" si="46"/>
        <v>22985</v>
      </c>
      <c r="AF24" s="112">
        <f t="shared" si="47"/>
        <v>34014</v>
      </c>
      <c r="AG24" s="109">
        <f t="shared" si="48"/>
        <v>12794</v>
      </c>
      <c r="AH24" s="109">
        <f t="shared" si="48"/>
        <v>26663</v>
      </c>
      <c r="AI24" s="112">
        <f t="shared" si="49"/>
        <v>39457</v>
      </c>
      <c r="AJ24" s="109">
        <f t="shared" si="50"/>
        <v>14117.45</v>
      </c>
      <c r="AK24" s="109">
        <f t="shared" si="50"/>
        <v>29421.200000000001</v>
      </c>
      <c r="AL24" s="109">
        <f t="shared" si="51"/>
        <v>43538.65</v>
      </c>
      <c r="AM24" s="109">
        <f t="shared" si="52"/>
        <v>14117.45</v>
      </c>
      <c r="AN24" s="109">
        <f t="shared" si="52"/>
        <v>29421.200000000001</v>
      </c>
      <c r="AO24" s="109"/>
      <c r="AP24" s="109">
        <f t="shared" si="53"/>
        <v>43538.65</v>
      </c>
      <c r="AQ24" s="109">
        <f t="shared" si="54"/>
        <v>14752.74</v>
      </c>
      <c r="AR24" s="109">
        <f t="shared" si="54"/>
        <v>30745.15</v>
      </c>
      <c r="AS24" s="109"/>
      <c r="AT24" s="109">
        <f t="shared" si="55"/>
        <v>45497.89</v>
      </c>
      <c r="AU24" s="109">
        <f t="shared" si="56"/>
        <v>15317.44</v>
      </c>
      <c r="AV24" s="109">
        <f t="shared" si="56"/>
        <v>31922</v>
      </c>
      <c r="AW24" s="109"/>
      <c r="AX24" s="109">
        <f t="shared" si="57"/>
        <v>47239.44</v>
      </c>
      <c r="AY24" s="109">
        <f t="shared" si="58"/>
        <v>16542.84</v>
      </c>
      <c r="AZ24" s="109">
        <f t="shared" si="59"/>
        <v>37667.96</v>
      </c>
      <c r="BA24" s="109"/>
      <c r="BB24" s="109">
        <f t="shared" si="60"/>
        <v>54210.8</v>
      </c>
      <c r="BC24" s="109">
        <f t="shared" si="61"/>
        <v>18031.7</v>
      </c>
      <c r="BD24" s="109">
        <f t="shared" si="62"/>
        <v>41058.080000000002</v>
      </c>
      <c r="BE24" s="109"/>
      <c r="BF24" s="109">
        <f t="shared" si="63"/>
        <v>59089.78</v>
      </c>
      <c r="BG24" s="109">
        <f t="shared" si="64"/>
        <v>18858.84</v>
      </c>
      <c r="BH24" s="109">
        <f t="shared" si="65"/>
        <v>42941.48</v>
      </c>
      <c r="BI24" s="109"/>
      <c r="BJ24" s="109">
        <f t="shared" si="66"/>
        <v>61800.320000000007</v>
      </c>
      <c r="BK24" s="109">
        <f t="shared" si="67"/>
        <v>19685.98</v>
      </c>
      <c r="BL24" s="109">
        <f t="shared" si="68"/>
        <v>44824.88</v>
      </c>
      <c r="BM24" s="109"/>
      <c r="BN24" s="109">
        <f t="shared" si="69"/>
        <v>64510.86</v>
      </c>
      <c r="BO24" s="109">
        <f t="shared" si="70"/>
        <v>20182.27</v>
      </c>
      <c r="BP24" s="109">
        <f t="shared" si="71"/>
        <v>45954.92</v>
      </c>
      <c r="BQ24" s="109"/>
      <c r="BR24" s="109">
        <f t="shared" si="72"/>
        <v>66137.19</v>
      </c>
      <c r="BS24" s="110"/>
      <c r="BT24" s="75">
        <f t="shared" si="36"/>
        <v>3.0000290155741148E-2</v>
      </c>
      <c r="BU24" s="75">
        <f t="shared" si="36"/>
        <v>3.0000031857313241E-2</v>
      </c>
      <c r="BV24" s="75"/>
    </row>
    <row r="25" spans="1:74" ht="15" customHeight="1" x14ac:dyDescent="0.25">
      <c r="A25" s="76" t="s">
        <v>39</v>
      </c>
      <c r="B25" s="77" t="s">
        <v>40</v>
      </c>
      <c r="C25" s="112">
        <v>190</v>
      </c>
      <c r="D25" s="112">
        <v>326</v>
      </c>
      <c r="E25" s="112">
        <v>516</v>
      </c>
      <c r="F25" s="112">
        <f t="shared" si="37"/>
        <v>228</v>
      </c>
      <c r="G25" s="112">
        <f t="shared" si="37"/>
        <v>391.2</v>
      </c>
      <c r="H25" s="112">
        <f t="shared" si="37"/>
        <v>619.19999999999993</v>
      </c>
      <c r="I25" s="112">
        <f t="shared" si="38"/>
        <v>239.4</v>
      </c>
      <c r="J25" s="112">
        <f t="shared" si="38"/>
        <v>410.76</v>
      </c>
      <c r="K25" s="112">
        <f t="shared" si="38"/>
        <v>650.16</v>
      </c>
      <c r="L25" s="112">
        <f t="shared" si="39"/>
        <v>266</v>
      </c>
      <c r="M25" s="112">
        <f t="shared" si="39"/>
        <v>456.4</v>
      </c>
      <c r="N25" s="112">
        <f t="shared" si="39"/>
        <v>722.4</v>
      </c>
      <c r="O25" s="112">
        <v>266</v>
      </c>
      <c r="P25" s="112">
        <v>456.4</v>
      </c>
      <c r="Q25" s="112">
        <v>722.4</v>
      </c>
      <c r="R25" s="112">
        <f t="shared" si="40"/>
        <v>304</v>
      </c>
      <c r="S25" s="112">
        <f t="shared" si="40"/>
        <v>522</v>
      </c>
      <c r="T25" s="112">
        <f t="shared" si="41"/>
        <v>826</v>
      </c>
      <c r="U25" s="112">
        <f t="shared" si="42"/>
        <v>323</v>
      </c>
      <c r="V25" s="112">
        <f t="shared" si="42"/>
        <v>554.6</v>
      </c>
      <c r="W25" s="112">
        <f t="shared" si="43"/>
        <v>877.6</v>
      </c>
      <c r="X25" s="112">
        <f t="shared" si="44"/>
        <v>351.5</v>
      </c>
      <c r="Y25" s="112">
        <f t="shared" si="44"/>
        <v>603.5</v>
      </c>
      <c r="Z25" s="112">
        <f t="shared" si="45"/>
        <v>955</v>
      </c>
      <c r="AA25" s="112">
        <v>405</v>
      </c>
      <c r="AB25" s="112">
        <v>695</v>
      </c>
      <c r="AC25" s="112">
        <v>1100</v>
      </c>
      <c r="AD25" s="109">
        <f t="shared" si="46"/>
        <v>506</v>
      </c>
      <c r="AE25" s="109">
        <f t="shared" si="46"/>
        <v>869</v>
      </c>
      <c r="AF25" s="112">
        <f t="shared" si="47"/>
        <v>1375</v>
      </c>
      <c r="AG25" s="109">
        <f t="shared" si="48"/>
        <v>587</v>
      </c>
      <c r="AH25" s="109">
        <f t="shared" si="48"/>
        <v>1008</v>
      </c>
      <c r="AI25" s="112">
        <f t="shared" si="49"/>
        <v>1595</v>
      </c>
      <c r="AJ25" s="109">
        <f t="shared" si="50"/>
        <v>647.75</v>
      </c>
      <c r="AK25" s="109">
        <f t="shared" si="50"/>
        <v>1112.25</v>
      </c>
      <c r="AL25" s="109">
        <f t="shared" si="51"/>
        <v>1760</v>
      </c>
      <c r="AM25" s="109">
        <f t="shared" si="52"/>
        <v>647.75</v>
      </c>
      <c r="AN25" s="109">
        <f t="shared" si="52"/>
        <v>1112.25</v>
      </c>
      <c r="AO25" s="109"/>
      <c r="AP25" s="109">
        <f t="shared" si="53"/>
        <v>1760</v>
      </c>
      <c r="AQ25" s="109">
        <f t="shared" si="54"/>
        <v>676.9</v>
      </c>
      <c r="AR25" s="109">
        <f t="shared" si="54"/>
        <v>1162.3</v>
      </c>
      <c r="AS25" s="109"/>
      <c r="AT25" s="109">
        <f t="shared" si="55"/>
        <v>1839.1999999999998</v>
      </c>
      <c r="AU25" s="109">
        <f t="shared" si="56"/>
        <v>702.81</v>
      </c>
      <c r="AV25" s="109">
        <f t="shared" si="56"/>
        <v>1206.79</v>
      </c>
      <c r="AW25" s="109"/>
      <c r="AX25" s="109">
        <f t="shared" si="57"/>
        <v>1909.6</v>
      </c>
      <c r="AY25" s="109">
        <f t="shared" si="58"/>
        <v>759.03</v>
      </c>
      <c r="AZ25" s="109">
        <f t="shared" si="59"/>
        <v>1424.01</v>
      </c>
      <c r="BA25" s="109"/>
      <c r="BB25" s="109">
        <f t="shared" si="60"/>
        <v>2183.04</v>
      </c>
      <c r="BC25" s="109">
        <f t="shared" si="61"/>
        <v>827.34</v>
      </c>
      <c r="BD25" s="109">
        <f t="shared" si="62"/>
        <v>1552.17</v>
      </c>
      <c r="BE25" s="109"/>
      <c r="BF25" s="109">
        <f t="shared" si="63"/>
        <v>2379.5100000000002</v>
      </c>
      <c r="BG25" s="109">
        <f t="shared" si="64"/>
        <v>865.29</v>
      </c>
      <c r="BH25" s="109">
        <f t="shared" si="65"/>
        <v>1623.37</v>
      </c>
      <c r="BI25" s="109"/>
      <c r="BJ25" s="109">
        <f t="shared" si="66"/>
        <v>2488.66</v>
      </c>
      <c r="BK25" s="109">
        <f t="shared" si="67"/>
        <v>903.24</v>
      </c>
      <c r="BL25" s="109">
        <f t="shared" si="68"/>
        <v>1694.57</v>
      </c>
      <c r="BM25" s="109"/>
      <c r="BN25" s="109">
        <f t="shared" si="69"/>
        <v>2597.81</v>
      </c>
      <c r="BO25" s="109">
        <f t="shared" si="70"/>
        <v>926.01</v>
      </c>
      <c r="BP25" s="109">
        <f t="shared" si="71"/>
        <v>1737.29</v>
      </c>
      <c r="BQ25" s="109"/>
      <c r="BR25" s="109">
        <f t="shared" si="72"/>
        <v>2663.3</v>
      </c>
      <c r="BS25" s="110"/>
      <c r="BT25" s="75">
        <f t="shared" si="36"/>
        <v>2.9998814276115546E-2</v>
      </c>
      <c r="BU25" s="75">
        <f t="shared" si="36"/>
        <v>2.9999789327322158E-2</v>
      </c>
      <c r="BV25" s="75"/>
    </row>
    <row r="26" spans="1:74" ht="15" customHeight="1" x14ac:dyDescent="0.25">
      <c r="A26" s="76" t="s">
        <v>41</v>
      </c>
      <c r="B26" s="77" t="s">
        <v>42</v>
      </c>
      <c r="C26" s="112">
        <v>190</v>
      </c>
      <c r="D26" s="112">
        <v>326</v>
      </c>
      <c r="E26" s="112">
        <v>516</v>
      </c>
      <c r="F26" s="112">
        <f t="shared" si="37"/>
        <v>228</v>
      </c>
      <c r="G26" s="112">
        <f t="shared" si="37"/>
        <v>391.2</v>
      </c>
      <c r="H26" s="112">
        <f t="shared" si="37"/>
        <v>619.19999999999993</v>
      </c>
      <c r="I26" s="112">
        <f t="shared" si="38"/>
        <v>239.4</v>
      </c>
      <c r="J26" s="112">
        <f t="shared" si="38"/>
        <v>410.76</v>
      </c>
      <c r="K26" s="112">
        <f t="shared" si="38"/>
        <v>650.16</v>
      </c>
      <c r="L26" s="112">
        <f t="shared" si="39"/>
        <v>266</v>
      </c>
      <c r="M26" s="112">
        <f t="shared" si="39"/>
        <v>456.4</v>
      </c>
      <c r="N26" s="112">
        <f t="shared" si="39"/>
        <v>722.4</v>
      </c>
      <c r="O26" s="112">
        <v>266</v>
      </c>
      <c r="P26" s="112">
        <v>456.4</v>
      </c>
      <c r="Q26" s="112">
        <v>722.4</v>
      </c>
      <c r="R26" s="112">
        <f t="shared" si="40"/>
        <v>304</v>
      </c>
      <c r="S26" s="112">
        <f t="shared" si="40"/>
        <v>522</v>
      </c>
      <c r="T26" s="112">
        <f t="shared" si="41"/>
        <v>826</v>
      </c>
      <c r="U26" s="112">
        <f t="shared" si="42"/>
        <v>323</v>
      </c>
      <c r="V26" s="112">
        <f t="shared" si="42"/>
        <v>554.6</v>
      </c>
      <c r="W26" s="112">
        <f t="shared" si="43"/>
        <v>877.6</v>
      </c>
      <c r="X26" s="112">
        <f t="shared" si="44"/>
        <v>351.5</v>
      </c>
      <c r="Y26" s="112">
        <f t="shared" si="44"/>
        <v>603.5</v>
      </c>
      <c r="Z26" s="112">
        <f t="shared" si="45"/>
        <v>955</v>
      </c>
      <c r="AA26" s="112">
        <v>405</v>
      </c>
      <c r="AB26" s="112">
        <v>695</v>
      </c>
      <c r="AC26" s="112">
        <v>1100</v>
      </c>
      <c r="AD26" s="109">
        <f t="shared" si="46"/>
        <v>506</v>
      </c>
      <c r="AE26" s="109">
        <f t="shared" si="46"/>
        <v>869</v>
      </c>
      <c r="AF26" s="112">
        <f t="shared" si="47"/>
        <v>1375</v>
      </c>
      <c r="AG26" s="109">
        <f t="shared" si="48"/>
        <v>587</v>
      </c>
      <c r="AH26" s="109">
        <f t="shared" si="48"/>
        <v>1008</v>
      </c>
      <c r="AI26" s="112">
        <f t="shared" si="49"/>
        <v>1595</v>
      </c>
      <c r="AJ26" s="109">
        <f t="shared" si="50"/>
        <v>647.75</v>
      </c>
      <c r="AK26" s="109">
        <f t="shared" si="50"/>
        <v>1112.25</v>
      </c>
      <c r="AL26" s="109">
        <f t="shared" si="51"/>
        <v>1760</v>
      </c>
      <c r="AM26" s="109">
        <f t="shared" si="52"/>
        <v>647.75</v>
      </c>
      <c r="AN26" s="109">
        <f t="shared" si="52"/>
        <v>1112.25</v>
      </c>
      <c r="AO26" s="109"/>
      <c r="AP26" s="109">
        <f t="shared" si="53"/>
        <v>1760</v>
      </c>
      <c r="AQ26" s="109">
        <f t="shared" si="54"/>
        <v>676.9</v>
      </c>
      <c r="AR26" s="109">
        <f t="shared" si="54"/>
        <v>1162.3</v>
      </c>
      <c r="AS26" s="109"/>
      <c r="AT26" s="109">
        <f t="shared" si="55"/>
        <v>1839.1999999999998</v>
      </c>
      <c r="AU26" s="109">
        <f t="shared" si="56"/>
        <v>702.81</v>
      </c>
      <c r="AV26" s="109">
        <f t="shared" si="56"/>
        <v>1206.79</v>
      </c>
      <c r="AW26" s="109"/>
      <c r="AX26" s="109">
        <f t="shared" si="57"/>
        <v>1909.6</v>
      </c>
      <c r="AY26" s="109">
        <f t="shared" si="58"/>
        <v>759.03</v>
      </c>
      <c r="AZ26" s="109">
        <f t="shared" si="59"/>
        <v>1424.01</v>
      </c>
      <c r="BA26" s="109"/>
      <c r="BB26" s="109">
        <f t="shared" si="60"/>
        <v>2183.04</v>
      </c>
      <c r="BC26" s="109">
        <f t="shared" si="61"/>
        <v>827.34</v>
      </c>
      <c r="BD26" s="109">
        <f t="shared" si="62"/>
        <v>1552.17</v>
      </c>
      <c r="BE26" s="109"/>
      <c r="BF26" s="109">
        <f t="shared" si="63"/>
        <v>2379.5100000000002</v>
      </c>
      <c r="BG26" s="109">
        <f t="shared" si="64"/>
        <v>865.29</v>
      </c>
      <c r="BH26" s="109">
        <f t="shared" si="65"/>
        <v>1623.37</v>
      </c>
      <c r="BI26" s="109"/>
      <c r="BJ26" s="109">
        <f t="shared" si="66"/>
        <v>2488.66</v>
      </c>
      <c r="BK26" s="109">
        <f t="shared" si="67"/>
        <v>903.24</v>
      </c>
      <c r="BL26" s="109">
        <f t="shared" si="68"/>
        <v>1694.57</v>
      </c>
      <c r="BM26" s="109"/>
      <c r="BN26" s="109">
        <f t="shared" si="69"/>
        <v>2597.81</v>
      </c>
      <c r="BO26" s="109">
        <f t="shared" si="70"/>
        <v>926.01</v>
      </c>
      <c r="BP26" s="109">
        <f t="shared" si="71"/>
        <v>1737.29</v>
      </c>
      <c r="BQ26" s="109"/>
      <c r="BR26" s="109">
        <f t="shared" si="72"/>
        <v>2663.3</v>
      </c>
      <c r="BS26" s="110"/>
      <c r="BT26" s="75">
        <f t="shared" si="36"/>
        <v>2.9998814276115546E-2</v>
      </c>
      <c r="BU26" s="75">
        <f t="shared" si="36"/>
        <v>2.9999789327322158E-2</v>
      </c>
      <c r="BV26" s="75"/>
    </row>
    <row r="27" spans="1:74" ht="15" customHeight="1" x14ac:dyDescent="0.25">
      <c r="A27" s="76" t="s">
        <v>43</v>
      </c>
      <c r="B27" s="77" t="s">
        <v>44</v>
      </c>
      <c r="C27" s="112">
        <v>424</v>
      </c>
      <c r="D27" s="112">
        <v>531</v>
      </c>
      <c r="E27" s="112">
        <v>955</v>
      </c>
      <c r="F27" s="112">
        <f t="shared" si="37"/>
        <v>508.79999999999995</v>
      </c>
      <c r="G27" s="112">
        <f t="shared" si="37"/>
        <v>637.19999999999993</v>
      </c>
      <c r="H27" s="112">
        <f t="shared" si="37"/>
        <v>1146</v>
      </c>
      <c r="I27" s="112">
        <f t="shared" si="38"/>
        <v>534.24</v>
      </c>
      <c r="J27" s="112">
        <f t="shared" si="38"/>
        <v>669.06</v>
      </c>
      <c r="K27" s="112">
        <f t="shared" si="38"/>
        <v>1203.3</v>
      </c>
      <c r="L27" s="112">
        <f t="shared" si="39"/>
        <v>593.6</v>
      </c>
      <c r="M27" s="112">
        <f t="shared" si="39"/>
        <v>743.4</v>
      </c>
      <c r="N27" s="112">
        <f t="shared" si="39"/>
        <v>1337</v>
      </c>
      <c r="O27" s="112">
        <v>593.6</v>
      </c>
      <c r="P27" s="112">
        <v>743.4</v>
      </c>
      <c r="Q27" s="112">
        <v>1337</v>
      </c>
      <c r="R27" s="112">
        <f t="shared" si="40"/>
        <v>678</v>
      </c>
      <c r="S27" s="112">
        <f t="shared" si="40"/>
        <v>850</v>
      </c>
      <c r="T27" s="112">
        <f t="shared" si="41"/>
        <v>1528</v>
      </c>
      <c r="U27" s="112">
        <f t="shared" si="42"/>
        <v>720.4</v>
      </c>
      <c r="V27" s="112">
        <f t="shared" si="42"/>
        <v>903.1</v>
      </c>
      <c r="W27" s="112">
        <f t="shared" si="43"/>
        <v>1623.5</v>
      </c>
      <c r="X27" s="112">
        <f t="shared" si="44"/>
        <v>784</v>
      </c>
      <c r="Y27" s="112">
        <f t="shared" si="44"/>
        <v>982.75</v>
      </c>
      <c r="Z27" s="112">
        <f t="shared" si="45"/>
        <v>1766.75</v>
      </c>
      <c r="AA27" s="112">
        <v>903</v>
      </c>
      <c r="AB27" s="112">
        <v>1131</v>
      </c>
      <c r="AC27" s="112">
        <v>2034</v>
      </c>
      <c r="AD27" s="109">
        <f t="shared" si="46"/>
        <v>1129</v>
      </c>
      <c r="AE27" s="109">
        <f t="shared" si="46"/>
        <v>1414</v>
      </c>
      <c r="AF27" s="112">
        <f t="shared" si="47"/>
        <v>2543</v>
      </c>
      <c r="AG27" s="109">
        <f t="shared" si="48"/>
        <v>1310</v>
      </c>
      <c r="AH27" s="109">
        <f t="shared" si="48"/>
        <v>1640</v>
      </c>
      <c r="AI27" s="112">
        <f t="shared" si="49"/>
        <v>2950</v>
      </c>
      <c r="AJ27" s="109">
        <f t="shared" si="50"/>
        <v>1445.45</v>
      </c>
      <c r="AK27" s="109">
        <f t="shared" si="50"/>
        <v>1809.65</v>
      </c>
      <c r="AL27" s="109">
        <f t="shared" si="51"/>
        <v>3255.1000000000004</v>
      </c>
      <c r="AM27" s="109">
        <f t="shared" si="52"/>
        <v>1445.45</v>
      </c>
      <c r="AN27" s="109">
        <f t="shared" si="52"/>
        <v>1809.65</v>
      </c>
      <c r="AO27" s="109"/>
      <c r="AP27" s="109">
        <f t="shared" si="53"/>
        <v>3255.1000000000004</v>
      </c>
      <c r="AQ27" s="109">
        <f t="shared" si="54"/>
        <v>1510.5</v>
      </c>
      <c r="AR27" s="109">
        <f t="shared" si="54"/>
        <v>1891.08</v>
      </c>
      <c r="AS27" s="109"/>
      <c r="AT27" s="109">
        <f t="shared" si="55"/>
        <v>3401.58</v>
      </c>
      <c r="AU27" s="109">
        <f t="shared" si="56"/>
        <v>1568.32</v>
      </c>
      <c r="AV27" s="109">
        <f t="shared" si="56"/>
        <v>1963.47</v>
      </c>
      <c r="AW27" s="109"/>
      <c r="AX27" s="109">
        <f t="shared" si="57"/>
        <v>3531.79</v>
      </c>
      <c r="AY27" s="109">
        <f t="shared" si="58"/>
        <v>1693.79</v>
      </c>
      <c r="AZ27" s="109">
        <f t="shared" si="59"/>
        <v>2316.89</v>
      </c>
      <c r="BA27" s="109"/>
      <c r="BB27" s="109">
        <f t="shared" si="60"/>
        <v>4010.68</v>
      </c>
      <c r="BC27" s="109">
        <f t="shared" si="61"/>
        <v>1846.23</v>
      </c>
      <c r="BD27" s="109">
        <f t="shared" si="62"/>
        <v>2525.41</v>
      </c>
      <c r="BE27" s="109"/>
      <c r="BF27" s="109">
        <f t="shared" si="63"/>
        <v>4371.6399999999994</v>
      </c>
      <c r="BG27" s="109">
        <f t="shared" si="64"/>
        <v>1930.92</v>
      </c>
      <c r="BH27" s="109">
        <f t="shared" si="65"/>
        <v>2641.25</v>
      </c>
      <c r="BI27" s="109"/>
      <c r="BJ27" s="109">
        <f t="shared" si="66"/>
        <v>4572.17</v>
      </c>
      <c r="BK27" s="109">
        <f t="shared" si="67"/>
        <v>2015.61</v>
      </c>
      <c r="BL27" s="109">
        <f t="shared" si="68"/>
        <v>2757.09</v>
      </c>
      <c r="BM27" s="109"/>
      <c r="BN27" s="109">
        <f t="shared" si="69"/>
        <v>4772.7</v>
      </c>
      <c r="BO27" s="109">
        <f t="shared" si="70"/>
        <v>2066.42</v>
      </c>
      <c r="BP27" s="109">
        <f t="shared" si="71"/>
        <v>2826.6</v>
      </c>
      <c r="BQ27" s="109"/>
      <c r="BR27" s="109">
        <f t="shared" si="72"/>
        <v>4893.0200000000004</v>
      </c>
      <c r="BS27" s="110"/>
      <c r="BT27" s="75">
        <f t="shared" si="36"/>
        <v>2.9997815549743578E-2</v>
      </c>
      <c r="BU27" s="75">
        <f t="shared" si="36"/>
        <v>3.0001424323122708E-2</v>
      </c>
      <c r="BV27" s="75"/>
    </row>
    <row r="28" spans="1:74" ht="15" customHeight="1" x14ac:dyDescent="0.25">
      <c r="A28" s="76" t="s">
        <v>45</v>
      </c>
      <c r="B28" s="77" t="s">
        <v>46</v>
      </c>
      <c r="C28" s="112">
        <v>279</v>
      </c>
      <c r="D28" s="112">
        <v>531</v>
      </c>
      <c r="E28" s="112">
        <v>810</v>
      </c>
      <c r="F28" s="112">
        <f t="shared" si="37"/>
        <v>334.8</v>
      </c>
      <c r="G28" s="112">
        <f t="shared" si="37"/>
        <v>637.19999999999993</v>
      </c>
      <c r="H28" s="112">
        <f t="shared" si="37"/>
        <v>972</v>
      </c>
      <c r="I28" s="112">
        <f t="shared" si="38"/>
        <v>351.54</v>
      </c>
      <c r="J28" s="112">
        <f t="shared" si="38"/>
        <v>669.06</v>
      </c>
      <c r="K28" s="112">
        <f t="shared" si="38"/>
        <v>1020.6</v>
      </c>
      <c r="L28" s="112">
        <f t="shared" si="39"/>
        <v>390.6</v>
      </c>
      <c r="M28" s="112">
        <f t="shared" si="39"/>
        <v>743.4</v>
      </c>
      <c r="N28" s="112">
        <f t="shared" si="39"/>
        <v>1134</v>
      </c>
      <c r="O28" s="112">
        <v>390.6</v>
      </c>
      <c r="P28" s="112">
        <v>743.4</v>
      </c>
      <c r="Q28" s="112">
        <v>1134</v>
      </c>
      <c r="R28" s="112">
        <f t="shared" si="40"/>
        <v>446</v>
      </c>
      <c r="S28" s="112">
        <f t="shared" si="40"/>
        <v>850</v>
      </c>
      <c r="T28" s="112">
        <f t="shared" si="41"/>
        <v>1296</v>
      </c>
      <c r="U28" s="112">
        <f t="shared" si="42"/>
        <v>473.9</v>
      </c>
      <c r="V28" s="112">
        <f t="shared" si="42"/>
        <v>903.1</v>
      </c>
      <c r="W28" s="112">
        <f t="shared" si="43"/>
        <v>1377</v>
      </c>
      <c r="X28" s="112">
        <f t="shared" si="44"/>
        <v>515.75</v>
      </c>
      <c r="Y28" s="112">
        <f t="shared" si="44"/>
        <v>982.75</v>
      </c>
      <c r="Z28" s="112">
        <f t="shared" si="45"/>
        <v>1498.5</v>
      </c>
      <c r="AA28" s="112">
        <v>594</v>
      </c>
      <c r="AB28" s="112">
        <v>1131</v>
      </c>
      <c r="AC28" s="112">
        <v>1725</v>
      </c>
      <c r="AD28" s="109">
        <f t="shared" si="46"/>
        <v>743</v>
      </c>
      <c r="AE28" s="109">
        <f t="shared" si="46"/>
        <v>1414</v>
      </c>
      <c r="AF28" s="112">
        <f t="shared" si="47"/>
        <v>2157</v>
      </c>
      <c r="AG28" s="109">
        <f t="shared" si="48"/>
        <v>862</v>
      </c>
      <c r="AH28" s="109">
        <f t="shared" si="48"/>
        <v>1640</v>
      </c>
      <c r="AI28" s="112">
        <f t="shared" si="49"/>
        <v>2502</v>
      </c>
      <c r="AJ28" s="109">
        <f t="shared" si="50"/>
        <v>951.1</v>
      </c>
      <c r="AK28" s="109">
        <f t="shared" si="50"/>
        <v>1809.65</v>
      </c>
      <c r="AL28" s="109">
        <f t="shared" si="51"/>
        <v>2760.75</v>
      </c>
      <c r="AM28" s="109">
        <f t="shared" si="52"/>
        <v>951.1</v>
      </c>
      <c r="AN28" s="109">
        <f t="shared" si="52"/>
        <v>1809.65</v>
      </c>
      <c r="AO28" s="109"/>
      <c r="AP28" s="109">
        <f t="shared" si="53"/>
        <v>2760.75</v>
      </c>
      <c r="AQ28" s="109">
        <f t="shared" si="54"/>
        <v>993.9</v>
      </c>
      <c r="AR28" s="109">
        <f t="shared" si="54"/>
        <v>1891.08</v>
      </c>
      <c r="AS28" s="109"/>
      <c r="AT28" s="109">
        <f t="shared" si="55"/>
        <v>2884.98</v>
      </c>
      <c r="AU28" s="109">
        <f t="shared" si="56"/>
        <v>1031.94</v>
      </c>
      <c r="AV28" s="109">
        <f t="shared" si="56"/>
        <v>1963.47</v>
      </c>
      <c r="AW28" s="109"/>
      <c r="AX28" s="109">
        <f t="shared" si="57"/>
        <v>2995.41</v>
      </c>
      <c r="AY28" s="109">
        <f t="shared" si="58"/>
        <v>1114.5</v>
      </c>
      <c r="AZ28" s="109">
        <f t="shared" si="59"/>
        <v>2316.89</v>
      </c>
      <c r="BA28" s="109"/>
      <c r="BB28" s="109">
        <f t="shared" si="60"/>
        <v>3431.39</v>
      </c>
      <c r="BC28" s="109">
        <f t="shared" si="61"/>
        <v>1214.81</v>
      </c>
      <c r="BD28" s="109">
        <f t="shared" si="62"/>
        <v>2525.41</v>
      </c>
      <c r="BE28" s="109"/>
      <c r="BF28" s="109">
        <f t="shared" si="63"/>
        <v>3740.22</v>
      </c>
      <c r="BG28" s="109">
        <f t="shared" si="64"/>
        <v>1270.54</v>
      </c>
      <c r="BH28" s="109">
        <f t="shared" si="65"/>
        <v>2641.25</v>
      </c>
      <c r="BI28" s="109"/>
      <c r="BJ28" s="109">
        <f t="shared" si="66"/>
        <v>3911.79</v>
      </c>
      <c r="BK28" s="109">
        <f t="shared" si="67"/>
        <v>1326.27</v>
      </c>
      <c r="BL28" s="109">
        <f t="shared" si="68"/>
        <v>2757.09</v>
      </c>
      <c r="BM28" s="109"/>
      <c r="BN28" s="109">
        <f t="shared" si="69"/>
        <v>4083.36</v>
      </c>
      <c r="BO28" s="109">
        <f t="shared" si="70"/>
        <v>1359.71</v>
      </c>
      <c r="BP28" s="109">
        <f t="shared" si="71"/>
        <v>2826.6</v>
      </c>
      <c r="BQ28" s="109"/>
      <c r="BR28" s="109">
        <f t="shared" si="72"/>
        <v>4186.3099999999995</v>
      </c>
      <c r="BS28" s="110"/>
      <c r="BT28" s="75">
        <f t="shared" si="36"/>
        <v>3.0004486316734011E-2</v>
      </c>
      <c r="BU28" s="75">
        <f t="shared" si="36"/>
        <v>3.0001424323122708E-2</v>
      </c>
      <c r="BV28" s="75"/>
    </row>
    <row r="29" spans="1:74" ht="15" customHeight="1" x14ac:dyDescent="0.25">
      <c r="A29" s="76" t="s">
        <v>47</v>
      </c>
      <c r="B29" s="77" t="s">
        <v>48</v>
      </c>
      <c r="C29" s="112">
        <v>3819</v>
      </c>
      <c r="D29" s="112">
        <v>8881</v>
      </c>
      <c r="E29" s="112">
        <v>12700</v>
      </c>
      <c r="F29" s="112">
        <f t="shared" si="37"/>
        <v>4582.8</v>
      </c>
      <c r="G29" s="112">
        <f t="shared" si="37"/>
        <v>10657.199999999999</v>
      </c>
      <c r="H29" s="112">
        <f t="shared" si="37"/>
        <v>15240</v>
      </c>
      <c r="I29" s="112">
        <f t="shared" si="38"/>
        <v>4811.9400000000005</v>
      </c>
      <c r="J29" s="112">
        <f t="shared" si="38"/>
        <v>11190.06</v>
      </c>
      <c r="K29" s="112">
        <f t="shared" si="38"/>
        <v>16002</v>
      </c>
      <c r="L29" s="112">
        <f t="shared" si="39"/>
        <v>5346.6</v>
      </c>
      <c r="M29" s="112">
        <f t="shared" si="39"/>
        <v>12433.4</v>
      </c>
      <c r="N29" s="112">
        <f t="shared" si="39"/>
        <v>17780</v>
      </c>
      <c r="O29" s="112">
        <v>5346.6</v>
      </c>
      <c r="P29" s="112">
        <v>12433.4</v>
      </c>
      <c r="Q29" s="112">
        <v>17780</v>
      </c>
      <c r="R29" s="112">
        <f t="shared" si="40"/>
        <v>6111</v>
      </c>
      <c r="S29" s="112">
        <f t="shared" si="40"/>
        <v>14211</v>
      </c>
      <c r="T29" s="112">
        <f t="shared" si="41"/>
        <v>20322</v>
      </c>
      <c r="U29" s="112">
        <f t="shared" si="42"/>
        <v>6492.9</v>
      </c>
      <c r="V29" s="112">
        <f t="shared" si="42"/>
        <v>15099.1</v>
      </c>
      <c r="W29" s="112">
        <f t="shared" si="43"/>
        <v>21592</v>
      </c>
      <c r="X29" s="112">
        <f t="shared" si="44"/>
        <v>7065.75</v>
      </c>
      <c r="Y29" s="112">
        <f t="shared" si="44"/>
        <v>16431.25</v>
      </c>
      <c r="Z29" s="112">
        <f t="shared" si="45"/>
        <v>23497</v>
      </c>
      <c r="AA29" s="112">
        <v>8135</v>
      </c>
      <c r="AB29" s="112">
        <v>18918</v>
      </c>
      <c r="AC29" s="112">
        <v>27053</v>
      </c>
      <c r="AD29" s="109">
        <f t="shared" si="46"/>
        <v>10169</v>
      </c>
      <c r="AE29" s="109">
        <f t="shared" si="46"/>
        <v>23648</v>
      </c>
      <c r="AF29" s="112">
        <f t="shared" si="47"/>
        <v>33817</v>
      </c>
      <c r="AG29" s="109">
        <f t="shared" si="48"/>
        <v>11796</v>
      </c>
      <c r="AH29" s="109">
        <f t="shared" si="48"/>
        <v>27432</v>
      </c>
      <c r="AI29" s="112">
        <f t="shared" si="49"/>
        <v>39228</v>
      </c>
      <c r="AJ29" s="109">
        <f t="shared" si="50"/>
        <v>13016.25</v>
      </c>
      <c r="AK29" s="109">
        <f t="shared" si="50"/>
        <v>30269.7</v>
      </c>
      <c r="AL29" s="109">
        <f t="shared" si="51"/>
        <v>43285.95</v>
      </c>
      <c r="AM29" s="109">
        <f t="shared" si="52"/>
        <v>13016.25</v>
      </c>
      <c r="AN29" s="109">
        <f t="shared" si="52"/>
        <v>30269.7</v>
      </c>
      <c r="AO29" s="109"/>
      <c r="AP29" s="109">
        <f t="shared" si="53"/>
        <v>43285.95</v>
      </c>
      <c r="AQ29" s="109">
        <f t="shared" si="54"/>
        <v>13601.98</v>
      </c>
      <c r="AR29" s="109">
        <f t="shared" si="54"/>
        <v>31631.84</v>
      </c>
      <c r="AS29" s="109"/>
      <c r="AT29" s="109">
        <f t="shared" si="55"/>
        <v>45233.82</v>
      </c>
      <c r="AU29" s="109">
        <f t="shared" si="56"/>
        <v>14122.63</v>
      </c>
      <c r="AV29" s="109">
        <f t="shared" si="56"/>
        <v>32842.629999999997</v>
      </c>
      <c r="AW29" s="109"/>
      <c r="AX29" s="109">
        <f t="shared" si="57"/>
        <v>46965.259999999995</v>
      </c>
      <c r="AY29" s="109">
        <f t="shared" si="58"/>
        <v>15252.44</v>
      </c>
      <c r="AZ29" s="109">
        <f t="shared" si="59"/>
        <v>38754.300000000003</v>
      </c>
      <c r="BA29" s="109"/>
      <c r="BB29" s="109">
        <f t="shared" si="60"/>
        <v>54006.740000000005</v>
      </c>
      <c r="BC29" s="109">
        <f t="shared" si="61"/>
        <v>16625.16</v>
      </c>
      <c r="BD29" s="109">
        <f t="shared" si="62"/>
        <v>42242.19</v>
      </c>
      <c r="BE29" s="109"/>
      <c r="BF29" s="109">
        <f t="shared" si="63"/>
        <v>58867.350000000006</v>
      </c>
      <c r="BG29" s="109">
        <f t="shared" si="64"/>
        <v>17387.78</v>
      </c>
      <c r="BH29" s="109">
        <f t="shared" si="65"/>
        <v>44179.91</v>
      </c>
      <c r="BI29" s="109"/>
      <c r="BJ29" s="109">
        <f t="shared" si="66"/>
        <v>61567.69</v>
      </c>
      <c r="BK29" s="109">
        <f t="shared" si="67"/>
        <v>18150.400000000001</v>
      </c>
      <c r="BL29" s="109">
        <f t="shared" si="68"/>
        <v>46117.63</v>
      </c>
      <c r="BM29" s="109"/>
      <c r="BN29" s="109">
        <f t="shared" si="69"/>
        <v>64268.03</v>
      </c>
      <c r="BO29" s="109">
        <f t="shared" si="70"/>
        <v>18607.97</v>
      </c>
      <c r="BP29" s="109">
        <f t="shared" si="71"/>
        <v>47280.26</v>
      </c>
      <c r="BQ29" s="109"/>
      <c r="BR29" s="109">
        <f t="shared" si="72"/>
        <v>65888.23000000001</v>
      </c>
      <c r="BS29" s="110"/>
      <c r="BT29" s="75">
        <f t="shared" ref="BT29:BU44" si="73">+(BO29-BK29)/AY29</f>
        <v>2.9999790197502804E-2</v>
      </c>
      <c r="BU29" s="75">
        <f t="shared" si="73"/>
        <v>3.0000025803588366E-2</v>
      </c>
      <c r="BV29" s="75"/>
    </row>
    <row r="30" spans="1:74" ht="15" customHeight="1" x14ac:dyDescent="0.25">
      <c r="A30" s="76" t="s">
        <v>49</v>
      </c>
      <c r="B30" s="77" t="s">
        <v>50</v>
      </c>
      <c r="C30" s="112">
        <v>383</v>
      </c>
      <c r="D30" s="112">
        <v>587</v>
      </c>
      <c r="E30" s="112">
        <v>970</v>
      </c>
      <c r="F30" s="112">
        <f t="shared" si="37"/>
        <v>459.59999999999997</v>
      </c>
      <c r="G30" s="112">
        <f t="shared" si="37"/>
        <v>704.4</v>
      </c>
      <c r="H30" s="112">
        <f t="shared" si="37"/>
        <v>1164</v>
      </c>
      <c r="I30" s="112">
        <f t="shared" si="38"/>
        <v>482.58</v>
      </c>
      <c r="J30" s="112">
        <f t="shared" si="38"/>
        <v>739.62</v>
      </c>
      <c r="K30" s="112">
        <f t="shared" si="38"/>
        <v>1222.2</v>
      </c>
      <c r="L30" s="112">
        <f t="shared" si="39"/>
        <v>536.20000000000005</v>
      </c>
      <c r="M30" s="112">
        <f t="shared" si="39"/>
        <v>821.8</v>
      </c>
      <c r="N30" s="112">
        <f t="shared" si="39"/>
        <v>1358</v>
      </c>
      <c r="O30" s="112">
        <v>536.20000000000005</v>
      </c>
      <c r="P30" s="112">
        <v>821.8</v>
      </c>
      <c r="Q30" s="112">
        <v>1358</v>
      </c>
      <c r="R30" s="112">
        <f t="shared" si="40"/>
        <v>613</v>
      </c>
      <c r="S30" s="112">
        <f t="shared" si="40"/>
        <v>939</v>
      </c>
      <c r="T30" s="112">
        <f t="shared" si="41"/>
        <v>1552</v>
      </c>
      <c r="U30" s="112">
        <f t="shared" si="42"/>
        <v>651.29999999999995</v>
      </c>
      <c r="V30" s="112">
        <f t="shared" si="42"/>
        <v>997.7</v>
      </c>
      <c r="W30" s="112">
        <f t="shared" si="43"/>
        <v>1649</v>
      </c>
      <c r="X30" s="112">
        <f t="shared" si="44"/>
        <v>708.75</v>
      </c>
      <c r="Y30" s="112">
        <f t="shared" si="44"/>
        <v>1085.75</v>
      </c>
      <c r="Z30" s="112">
        <f t="shared" si="45"/>
        <v>1794.5</v>
      </c>
      <c r="AA30" s="112">
        <v>816</v>
      </c>
      <c r="AB30" s="112">
        <v>1250</v>
      </c>
      <c r="AC30" s="112">
        <v>2066</v>
      </c>
      <c r="AD30" s="109">
        <f t="shared" si="46"/>
        <v>1020</v>
      </c>
      <c r="AE30" s="109">
        <f t="shared" si="46"/>
        <v>1563</v>
      </c>
      <c r="AF30" s="112">
        <f t="shared" si="47"/>
        <v>2583</v>
      </c>
      <c r="AG30" s="109">
        <f t="shared" si="48"/>
        <v>1183</v>
      </c>
      <c r="AH30" s="109">
        <f t="shared" si="48"/>
        <v>1813</v>
      </c>
      <c r="AI30" s="112">
        <f t="shared" si="49"/>
        <v>2996</v>
      </c>
      <c r="AJ30" s="109">
        <f t="shared" si="50"/>
        <v>1305.4000000000001</v>
      </c>
      <c r="AK30" s="109">
        <f t="shared" si="50"/>
        <v>2000.5</v>
      </c>
      <c r="AL30" s="109">
        <f t="shared" si="51"/>
        <v>3305.9</v>
      </c>
      <c r="AM30" s="109">
        <f t="shared" si="52"/>
        <v>1305.4000000000001</v>
      </c>
      <c r="AN30" s="109">
        <f t="shared" si="52"/>
        <v>2000.5</v>
      </c>
      <c r="AO30" s="109"/>
      <c r="AP30" s="109">
        <f t="shared" si="53"/>
        <v>3305.9</v>
      </c>
      <c r="AQ30" s="109">
        <f t="shared" si="54"/>
        <v>1364.14</v>
      </c>
      <c r="AR30" s="109">
        <f t="shared" si="54"/>
        <v>2090.52</v>
      </c>
      <c r="AS30" s="109"/>
      <c r="AT30" s="109">
        <f t="shared" si="55"/>
        <v>3454.66</v>
      </c>
      <c r="AU30" s="109">
        <f t="shared" si="56"/>
        <v>1416.36</v>
      </c>
      <c r="AV30" s="109">
        <f t="shared" si="56"/>
        <v>2170.54</v>
      </c>
      <c r="AW30" s="109"/>
      <c r="AX30" s="109">
        <f t="shared" si="57"/>
        <v>3586.8999999999996</v>
      </c>
      <c r="AY30" s="109">
        <f t="shared" si="58"/>
        <v>1529.67</v>
      </c>
      <c r="AZ30" s="109">
        <f t="shared" si="59"/>
        <v>2561.2399999999998</v>
      </c>
      <c r="BA30" s="109"/>
      <c r="BB30" s="109">
        <f t="shared" si="60"/>
        <v>4090.91</v>
      </c>
      <c r="BC30" s="109">
        <f t="shared" si="61"/>
        <v>1667.34</v>
      </c>
      <c r="BD30" s="109">
        <f t="shared" si="62"/>
        <v>2791.75</v>
      </c>
      <c r="BE30" s="109"/>
      <c r="BF30" s="109">
        <f t="shared" si="63"/>
        <v>4459.09</v>
      </c>
      <c r="BG30" s="109">
        <f t="shared" si="64"/>
        <v>1743.82</v>
      </c>
      <c r="BH30" s="109">
        <f t="shared" si="65"/>
        <v>2919.81</v>
      </c>
      <c r="BI30" s="109"/>
      <c r="BJ30" s="109">
        <f t="shared" si="66"/>
        <v>4663.63</v>
      </c>
      <c r="BK30" s="109">
        <f t="shared" si="67"/>
        <v>1820.3</v>
      </c>
      <c r="BL30" s="109">
        <f t="shared" si="68"/>
        <v>3047.87</v>
      </c>
      <c r="BM30" s="109"/>
      <c r="BN30" s="109">
        <f t="shared" si="69"/>
        <v>4868.17</v>
      </c>
      <c r="BO30" s="109">
        <f t="shared" si="70"/>
        <v>1866.19</v>
      </c>
      <c r="BP30" s="109">
        <f t="shared" si="71"/>
        <v>3124.71</v>
      </c>
      <c r="BQ30" s="109"/>
      <c r="BR30" s="109">
        <f t="shared" si="72"/>
        <v>4990.8999999999996</v>
      </c>
      <c r="BS30" s="110"/>
      <c r="BT30" s="75">
        <f t="shared" si="73"/>
        <v>2.9999934626422756E-2</v>
      </c>
      <c r="BU30" s="75">
        <f t="shared" si="73"/>
        <v>3.0001093220471394E-2</v>
      </c>
      <c r="BV30" s="75"/>
    </row>
    <row r="31" spans="1:74" ht="15" customHeight="1" x14ac:dyDescent="0.25">
      <c r="A31" s="76" t="s">
        <v>51</v>
      </c>
      <c r="B31" s="77" t="s">
        <v>52</v>
      </c>
      <c r="C31" s="112">
        <v>424</v>
      </c>
      <c r="D31" s="112">
        <v>531</v>
      </c>
      <c r="E31" s="112">
        <v>955</v>
      </c>
      <c r="F31" s="112">
        <f t="shared" si="37"/>
        <v>508.79999999999995</v>
      </c>
      <c r="G31" s="112">
        <f t="shared" si="37"/>
        <v>637.19999999999993</v>
      </c>
      <c r="H31" s="112">
        <f t="shared" si="37"/>
        <v>1146</v>
      </c>
      <c r="I31" s="112">
        <f t="shared" si="38"/>
        <v>534.24</v>
      </c>
      <c r="J31" s="112">
        <f t="shared" si="38"/>
        <v>669.06</v>
      </c>
      <c r="K31" s="112">
        <f t="shared" si="38"/>
        <v>1203.3</v>
      </c>
      <c r="L31" s="112">
        <f t="shared" si="39"/>
        <v>593.6</v>
      </c>
      <c r="M31" s="112">
        <f t="shared" si="39"/>
        <v>743.4</v>
      </c>
      <c r="N31" s="112">
        <f t="shared" si="39"/>
        <v>1337</v>
      </c>
      <c r="O31" s="112">
        <v>593.6</v>
      </c>
      <c r="P31" s="112">
        <v>743.4</v>
      </c>
      <c r="Q31" s="112">
        <v>1337</v>
      </c>
      <c r="R31" s="112">
        <f t="shared" si="40"/>
        <v>678</v>
      </c>
      <c r="S31" s="112">
        <f t="shared" si="40"/>
        <v>850</v>
      </c>
      <c r="T31" s="112">
        <f t="shared" si="41"/>
        <v>1528</v>
      </c>
      <c r="U31" s="112">
        <f t="shared" si="42"/>
        <v>720.4</v>
      </c>
      <c r="V31" s="112">
        <f t="shared" si="42"/>
        <v>903.1</v>
      </c>
      <c r="W31" s="112">
        <f t="shared" si="43"/>
        <v>1623.5</v>
      </c>
      <c r="X31" s="112">
        <f t="shared" si="44"/>
        <v>784</v>
      </c>
      <c r="Y31" s="112">
        <f t="shared" si="44"/>
        <v>982.75</v>
      </c>
      <c r="Z31" s="112">
        <f t="shared" si="45"/>
        <v>1766.75</v>
      </c>
      <c r="AA31" s="112">
        <v>903</v>
      </c>
      <c r="AB31" s="112">
        <v>1131</v>
      </c>
      <c r="AC31" s="112">
        <v>2034</v>
      </c>
      <c r="AD31" s="109">
        <f t="shared" si="46"/>
        <v>1129</v>
      </c>
      <c r="AE31" s="109">
        <f t="shared" si="46"/>
        <v>1414</v>
      </c>
      <c r="AF31" s="112">
        <f t="shared" si="47"/>
        <v>2543</v>
      </c>
      <c r="AG31" s="109">
        <f t="shared" si="48"/>
        <v>1310</v>
      </c>
      <c r="AH31" s="109">
        <f t="shared" si="48"/>
        <v>1640</v>
      </c>
      <c r="AI31" s="112">
        <f t="shared" si="49"/>
        <v>2950</v>
      </c>
      <c r="AJ31" s="109">
        <f t="shared" si="50"/>
        <v>1445.45</v>
      </c>
      <c r="AK31" s="109">
        <f t="shared" si="50"/>
        <v>1809.65</v>
      </c>
      <c r="AL31" s="109">
        <f t="shared" si="51"/>
        <v>3255.1000000000004</v>
      </c>
      <c r="AM31" s="109">
        <f t="shared" si="52"/>
        <v>1445.45</v>
      </c>
      <c r="AN31" s="109">
        <f t="shared" si="52"/>
        <v>1809.65</v>
      </c>
      <c r="AO31" s="109"/>
      <c r="AP31" s="109">
        <f t="shared" si="53"/>
        <v>3255.1000000000004</v>
      </c>
      <c r="AQ31" s="109">
        <f t="shared" si="54"/>
        <v>1510.5</v>
      </c>
      <c r="AR31" s="109">
        <f t="shared" si="54"/>
        <v>1891.08</v>
      </c>
      <c r="AS31" s="109"/>
      <c r="AT31" s="109">
        <f t="shared" si="55"/>
        <v>3401.58</v>
      </c>
      <c r="AU31" s="109">
        <f t="shared" si="56"/>
        <v>1568.32</v>
      </c>
      <c r="AV31" s="109">
        <f t="shared" si="56"/>
        <v>1963.47</v>
      </c>
      <c r="AW31" s="109"/>
      <c r="AX31" s="109">
        <f t="shared" si="57"/>
        <v>3531.79</v>
      </c>
      <c r="AY31" s="109">
        <f t="shared" si="58"/>
        <v>1693.79</v>
      </c>
      <c r="AZ31" s="109">
        <f t="shared" si="59"/>
        <v>2316.89</v>
      </c>
      <c r="BA31" s="109"/>
      <c r="BB31" s="109">
        <f t="shared" si="60"/>
        <v>4010.68</v>
      </c>
      <c r="BC31" s="109">
        <f t="shared" si="61"/>
        <v>1846.23</v>
      </c>
      <c r="BD31" s="109">
        <f t="shared" si="62"/>
        <v>2525.41</v>
      </c>
      <c r="BE31" s="109"/>
      <c r="BF31" s="109">
        <f t="shared" si="63"/>
        <v>4371.6399999999994</v>
      </c>
      <c r="BG31" s="109">
        <f t="shared" si="64"/>
        <v>1930.92</v>
      </c>
      <c r="BH31" s="109">
        <f t="shared" si="65"/>
        <v>2641.25</v>
      </c>
      <c r="BI31" s="109"/>
      <c r="BJ31" s="109">
        <f t="shared" si="66"/>
        <v>4572.17</v>
      </c>
      <c r="BK31" s="109">
        <f t="shared" si="67"/>
        <v>2015.61</v>
      </c>
      <c r="BL31" s="109">
        <f t="shared" si="68"/>
        <v>2757.09</v>
      </c>
      <c r="BM31" s="109"/>
      <c r="BN31" s="109">
        <f t="shared" si="69"/>
        <v>4772.7</v>
      </c>
      <c r="BO31" s="109">
        <f t="shared" si="70"/>
        <v>2066.42</v>
      </c>
      <c r="BP31" s="109">
        <f t="shared" si="71"/>
        <v>2826.6</v>
      </c>
      <c r="BQ31" s="109"/>
      <c r="BR31" s="109">
        <f t="shared" si="72"/>
        <v>4893.0200000000004</v>
      </c>
      <c r="BS31" s="110"/>
      <c r="BT31" s="75">
        <f t="shared" si="73"/>
        <v>2.9997815549743578E-2</v>
      </c>
      <c r="BU31" s="75">
        <f t="shared" si="73"/>
        <v>3.0001424323122708E-2</v>
      </c>
      <c r="BV31" s="75"/>
    </row>
    <row r="32" spans="1:74" ht="30" customHeight="1" x14ac:dyDescent="0.25">
      <c r="A32" s="76" t="s">
        <v>53</v>
      </c>
      <c r="B32" s="77" t="s">
        <v>54</v>
      </c>
      <c r="C32" s="112">
        <v>3164</v>
      </c>
      <c r="D32" s="112">
        <v>6856</v>
      </c>
      <c r="E32" s="112">
        <v>10020</v>
      </c>
      <c r="F32" s="112">
        <f t="shared" si="37"/>
        <v>3796.7999999999997</v>
      </c>
      <c r="G32" s="112">
        <f t="shared" si="37"/>
        <v>8227.1999999999989</v>
      </c>
      <c r="H32" s="112">
        <f t="shared" si="37"/>
        <v>12024</v>
      </c>
      <c r="I32" s="112">
        <f t="shared" si="38"/>
        <v>3986.64</v>
      </c>
      <c r="J32" s="112">
        <f t="shared" si="38"/>
        <v>8638.56</v>
      </c>
      <c r="K32" s="112">
        <f t="shared" si="38"/>
        <v>12625.2</v>
      </c>
      <c r="L32" s="112">
        <f t="shared" si="39"/>
        <v>4429.6000000000004</v>
      </c>
      <c r="M32" s="112">
        <f t="shared" si="39"/>
        <v>9598.4</v>
      </c>
      <c r="N32" s="112">
        <f t="shared" si="39"/>
        <v>14028</v>
      </c>
      <c r="O32" s="112">
        <v>4429.6000000000004</v>
      </c>
      <c r="P32" s="112">
        <v>9598.4</v>
      </c>
      <c r="Q32" s="112">
        <v>14028</v>
      </c>
      <c r="R32" s="112">
        <f t="shared" si="40"/>
        <v>5063</v>
      </c>
      <c r="S32" s="112">
        <f t="shared" si="40"/>
        <v>10971</v>
      </c>
      <c r="T32" s="112">
        <f t="shared" si="41"/>
        <v>16034</v>
      </c>
      <c r="U32" s="112">
        <f t="shared" si="42"/>
        <v>5379.4</v>
      </c>
      <c r="V32" s="112">
        <f t="shared" si="42"/>
        <v>11656.6</v>
      </c>
      <c r="W32" s="112">
        <f t="shared" si="43"/>
        <v>17036</v>
      </c>
      <c r="X32" s="112">
        <f t="shared" si="44"/>
        <v>5854</v>
      </c>
      <c r="Y32" s="112">
        <f t="shared" si="44"/>
        <v>12685</v>
      </c>
      <c r="Z32" s="112">
        <f t="shared" si="45"/>
        <v>18539</v>
      </c>
      <c r="AA32" s="112">
        <v>6740</v>
      </c>
      <c r="AB32" s="112">
        <v>14605</v>
      </c>
      <c r="AC32" s="112">
        <v>21345</v>
      </c>
      <c r="AD32" s="109">
        <f t="shared" si="46"/>
        <v>8425</v>
      </c>
      <c r="AE32" s="109">
        <f t="shared" si="46"/>
        <v>18256</v>
      </c>
      <c r="AF32" s="112">
        <f t="shared" si="47"/>
        <v>26681</v>
      </c>
      <c r="AG32" s="109">
        <f t="shared" si="48"/>
        <v>9773</v>
      </c>
      <c r="AH32" s="109">
        <f t="shared" si="48"/>
        <v>21177</v>
      </c>
      <c r="AI32" s="112">
        <f t="shared" si="49"/>
        <v>30950</v>
      </c>
      <c r="AJ32" s="109">
        <f t="shared" si="50"/>
        <v>10784</v>
      </c>
      <c r="AK32" s="109">
        <f t="shared" si="50"/>
        <v>23367.75</v>
      </c>
      <c r="AL32" s="109">
        <f t="shared" si="51"/>
        <v>34151.75</v>
      </c>
      <c r="AM32" s="109">
        <f t="shared" si="52"/>
        <v>10784</v>
      </c>
      <c r="AN32" s="109">
        <f t="shared" si="52"/>
        <v>23367.75</v>
      </c>
      <c r="AO32" s="109"/>
      <c r="AP32" s="109">
        <f t="shared" si="53"/>
        <v>34151.75</v>
      </c>
      <c r="AQ32" s="109">
        <f t="shared" si="54"/>
        <v>11269.28</v>
      </c>
      <c r="AR32" s="109">
        <f t="shared" si="54"/>
        <v>24419.3</v>
      </c>
      <c r="AS32" s="109"/>
      <c r="AT32" s="109">
        <f t="shared" si="55"/>
        <v>35688.58</v>
      </c>
      <c r="AU32" s="109">
        <f t="shared" si="56"/>
        <v>11700.64</v>
      </c>
      <c r="AV32" s="109">
        <f t="shared" si="56"/>
        <v>25354.01</v>
      </c>
      <c r="AW32" s="109"/>
      <c r="AX32" s="109">
        <f t="shared" si="57"/>
        <v>37054.649999999994</v>
      </c>
      <c r="AY32" s="109">
        <f t="shared" si="58"/>
        <v>12636.69</v>
      </c>
      <c r="AZ32" s="109">
        <f t="shared" si="59"/>
        <v>29917.73</v>
      </c>
      <c r="BA32" s="109"/>
      <c r="BB32" s="109">
        <f t="shared" si="60"/>
        <v>42554.42</v>
      </c>
      <c r="BC32" s="109">
        <f t="shared" si="61"/>
        <v>13773.99</v>
      </c>
      <c r="BD32" s="109">
        <f t="shared" si="62"/>
        <v>32610.33</v>
      </c>
      <c r="BE32" s="109"/>
      <c r="BF32" s="109">
        <f t="shared" si="63"/>
        <v>46384.32</v>
      </c>
      <c r="BG32" s="109">
        <f t="shared" si="64"/>
        <v>14405.82</v>
      </c>
      <c r="BH32" s="109">
        <f t="shared" si="65"/>
        <v>34106.22</v>
      </c>
      <c r="BI32" s="109"/>
      <c r="BJ32" s="109">
        <f t="shared" si="66"/>
        <v>48512.04</v>
      </c>
      <c r="BK32" s="109">
        <f t="shared" si="67"/>
        <v>15037.65</v>
      </c>
      <c r="BL32" s="109">
        <f t="shared" si="68"/>
        <v>35602.11</v>
      </c>
      <c r="BM32" s="109"/>
      <c r="BN32" s="109">
        <f t="shared" si="69"/>
        <v>50639.76</v>
      </c>
      <c r="BO32" s="109">
        <f t="shared" si="70"/>
        <v>15416.75</v>
      </c>
      <c r="BP32" s="109">
        <f t="shared" si="71"/>
        <v>36499.64</v>
      </c>
      <c r="BQ32" s="109"/>
      <c r="BR32" s="109">
        <f t="shared" si="72"/>
        <v>51916.39</v>
      </c>
      <c r="BS32" s="110"/>
      <c r="BT32" s="75">
        <f t="shared" si="73"/>
        <v>2.9999944605747262E-2</v>
      </c>
      <c r="BU32" s="75">
        <f t="shared" si="73"/>
        <v>2.9999936492507914E-2</v>
      </c>
      <c r="BV32" s="75"/>
    </row>
    <row r="33" spans="1:74" ht="15" customHeight="1" x14ac:dyDescent="0.25">
      <c r="A33" s="76" t="s">
        <v>55</v>
      </c>
      <c r="B33" s="77" t="s">
        <v>56</v>
      </c>
      <c r="C33" s="112">
        <v>190</v>
      </c>
      <c r="D33" s="112">
        <v>326</v>
      </c>
      <c r="E33" s="112">
        <v>516</v>
      </c>
      <c r="F33" s="112">
        <f t="shared" si="37"/>
        <v>228</v>
      </c>
      <c r="G33" s="112">
        <f t="shared" si="37"/>
        <v>391.2</v>
      </c>
      <c r="H33" s="112">
        <f t="shared" si="37"/>
        <v>619.19999999999993</v>
      </c>
      <c r="I33" s="112">
        <f t="shared" si="38"/>
        <v>239.4</v>
      </c>
      <c r="J33" s="112">
        <f t="shared" si="38"/>
        <v>410.76</v>
      </c>
      <c r="K33" s="112">
        <f t="shared" si="38"/>
        <v>650.16</v>
      </c>
      <c r="L33" s="112">
        <f t="shared" si="39"/>
        <v>266</v>
      </c>
      <c r="M33" s="112">
        <f t="shared" si="39"/>
        <v>456.4</v>
      </c>
      <c r="N33" s="112">
        <f t="shared" si="39"/>
        <v>722.4</v>
      </c>
      <c r="O33" s="112">
        <v>266</v>
      </c>
      <c r="P33" s="112">
        <v>456.4</v>
      </c>
      <c r="Q33" s="112">
        <v>722.4</v>
      </c>
      <c r="R33" s="112">
        <f t="shared" si="40"/>
        <v>304</v>
      </c>
      <c r="S33" s="112">
        <f t="shared" si="40"/>
        <v>522</v>
      </c>
      <c r="T33" s="112">
        <f t="shared" si="41"/>
        <v>826</v>
      </c>
      <c r="U33" s="112">
        <f t="shared" si="42"/>
        <v>323</v>
      </c>
      <c r="V33" s="112">
        <f t="shared" si="42"/>
        <v>554.6</v>
      </c>
      <c r="W33" s="112">
        <f t="shared" si="43"/>
        <v>877.6</v>
      </c>
      <c r="X33" s="112">
        <f t="shared" si="44"/>
        <v>351.5</v>
      </c>
      <c r="Y33" s="112">
        <f t="shared" si="44"/>
        <v>603.5</v>
      </c>
      <c r="Z33" s="112">
        <f t="shared" si="45"/>
        <v>955</v>
      </c>
      <c r="AA33" s="112">
        <v>405</v>
      </c>
      <c r="AB33" s="112">
        <v>695</v>
      </c>
      <c r="AC33" s="112">
        <v>1100</v>
      </c>
      <c r="AD33" s="109">
        <f t="shared" si="46"/>
        <v>506</v>
      </c>
      <c r="AE33" s="109">
        <f t="shared" si="46"/>
        <v>869</v>
      </c>
      <c r="AF33" s="112">
        <f t="shared" si="47"/>
        <v>1375</v>
      </c>
      <c r="AG33" s="109">
        <f t="shared" si="48"/>
        <v>587</v>
      </c>
      <c r="AH33" s="109">
        <f t="shared" si="48"/>
        <v>1008</v>
      </c>
      <c r="AI33" s="112">
        <f t="shared" si="49"/>
        <v>1595</v>
      </c>
      <c r="AJ33" s="109">
        <f t="shared" si="50"/>
        <v>647.75</v>
      </c>
      <c r="AK33" s="109">
        <f t="shared" si="50"/>
        <v>1112.25</v>
      </c>
      <c r="AL33" s="109">
        <f t="shared" si="51"/>
        <v>1760</v>
      </c>
      <c r="AM33" s="109">
        <f t="shared" si="52"/>
        <v>647.75</v>
      </c>
      <c r="AN33" s="109">
        <f t="shared" si="52"/>
        <v>1112.25</v>
      </c>
      <c r="AO33" s="109"/>
      <c r="AP33" s="109">
        <f t="shared" si="53"/>
        <v>1760</v>
      </c>
      <c r="AQ33" s="109">
        <f t="shared" si="54"/>
        <v>676.9</v>
      </c>
      <c r="AR33" s="109">
        <f t="shared" si="54"/>
        <v>1162.3</v>
      </c>
      <c r="AS33" s="109"/>
      <c r="AT33" s="109">
        <f t="shared" si="55"/>
        <v>1839.1999999999998</v>
      </c>
      <c r="AU33" s="109">
        <f t="shared" si="56"/>
        <v>702.81</v>
      </c>
      <c r="AV33" s="109">
        <f t="shared" si="56"/>
        <v>1206.79</v>
      </c>
      <c r="AW33" s="109"/>
      <c r="AX33" s="109">
        <f t="shared" si="57"/>
        <v>1909.6</v>
      </c>
      <c r="AY33" s="109">
        <f t="shared" si="58"/>
        <v>759.03</v>
      </c>
      <c r="AZ33" s="109">
        <f t="shared" si="59"/>
        <v>1424.01</v>
      </c>
      <c r="BA33" s="109"/>
      <c r="BB33" s="109">
        <f t="shared" si="60"/>
        <v>2183.04</v>
      </c>
      <c r="BC33" s="109">
        <f t="shared" si="61"/>
        <v>827.34</v>
      </c>
      <c r="BD33" s="109">
        <f t="shared" si="62"/>
        <v>1552.17</v>
      </c>
      <c r="BE33" s="109"/>
      <c r="BF33" s="109">
        <f t="shared" si="63"/>
        <v>2379.5100000000002</v>
      </c>
      <c r="BG33" s="109">
        <f t="shared" si="64"/>
        <v>865.29</v>
      </c>
      <c r="BH33" s="109">
        <f t="shared" si="65"/>
        <v>1623.37</v>
      </c>
      <c r="BI33" s="109"/>
      <c r="BJ33" s="109">
        <f t="shared" si="66"/>
        <v>2488.66</v>
      </c>
      <c r="BK33" s="109">
        <f t="shared" si="67"/>
        <v>903.24</v>
      </c>
      <c r="BL33" s="109">
        <f t="shared" si="68"/>
        <v>1694.57</v>
      </c>
      <c r="BM33" s="109"/>
      <c r="BN33" s="109">
        <f t="shared" si="69"/>
        <v>2597.81</v>
      </c>
      <c r="BO33" s="109">
        <f t="shared" si="70"/>
        <v>926.01</v>
      </c>
      <c r="BP33" s="109">
        <f t="shared" si="71"/>
        <v>1737.29</v>
      </c>
      <c r="BQ33" s="109"/>
      <c r="BR33" s="109">
        <f t="shared" si="72"/>
        <v>2663.3</v>
      </c>
      <c r="BS33" s="110"/>
      <c r="BT33" s="75">
        <f t="shared" si="73"/>
        <v>2.9998814276115546E-2</v>
      </c>
      <c r="BU33" s="75">
        <f t="shared" si="73"/>
        <v>2.9999789327322158E-2</v>
      </c>
      <c r="BV33" s="75"/>
    </row>
    <row r="34" spans="1:74" ht="15" customHeight="1" x14ac:dyDescent="0.25">
      <c r="A34" s="76" t="s">
        <v>57</v>
      </c>
      <c r="B34" s="77" t="s">
        <v>58</v>
      </c>
      <c r="C34" s="112">
        <v>3164</v>
      </c>
      <c r="D34" s="112">
        <v>6856</v>
      </c>
      <c r="E34" s="112">
        <v>10020</v>
      </c>
      <c r="F34" s="112">
        <f t="shared" si="37"/>
        <v>3796.7999999999997</v>
      </c>
      <c r="G34" s="112">
        <f t="shared" si="37"/>
        <v>8227.1999999999989</v>
      </c>
      <c r="H34" s="112">
        <f t="shared" si="37"/>
        <v>12024</v>
      </c>
      <c r="I34" s="112">
        <f t="shared" si="38"/>
        <v>3986.64</v>
      </c>
      <c r="J34" s="112">
        <f t="shared" si="38"/>
        <v>8638.56</v>
      </c>
      <c r="K34" s="112">
        <f t="shared" si="38"/>
        <v>12625.2</v>
      </c>
      <c r="L34" s="112">
        <f t="shared" si="39"/>
        <v>4429.6000000000004</v>
      </c>
      <c r="M34" s="112">
        <f t="shared" si="39"/>
        <v>9598.4</v>
      </c>
      <c r="N34" s="112">
        <f t="shared" si="39"/>
        <v>14028</v>
      </c>
      <c r="O34" s="112">
        <v>4429.6000000000004</v>
      </c>
      <c r="P34" s="112">
        <v>9598.4</v>
      </c>
      <c r="Q34" s="112">
        <v>14028</v>
      </c>
      <c r="R34" s="112">
        <f t="shared" si="40"/>
        <v>5063</v>
      </c>
      <c r="S34" s="112">
        <f t="shared" si="40"/>
        <v>10971</v>
      </c>
      <c r="T34" s="112">
        <f t="shared" si="41"/>
        <v>16034</v>
      </c>
      <c r="U34" s="112">
        <f t="shared" si="42"/>
        <v>5379.4</v>
      </c>
      <c r="V34" s="112">
        <f t="shared" si="42"/>
        <v>11656.6</v>
      </c>
      <c r="W34" s="112">
        <f t="shared" si="43"/>
        <v>17036</v>
      </c>
      <c r="X34" s="112">
        <f t="shared" si="44"/>
        <v>5854</v>
      </c>
      <c r="Y34" s="112">
        <f t="shared" si="44"/>
        <v>12685</v>
      </c>
      <c r="Z34" s="112">
        <f t="shared" si="45"/>
        <v>18539</v>
      </c>
      <c r="AA34" s="112">
        <v>6740</v>
      </c>
      <c r="AB34" s="112">
        <v>14605</v>
      </c>
      <c r="AC34" s="112">
        <v>21345</v>
      </c>
      <c r="AD34" s="109">
        <f t="shared" si="46"/>
        <v>8425</v>
      </c>
      <c r="AE34" s="109">
        <f t="shared" si="46"/>
        <v>18256</v>
      </c>
      <c r="AF34" s="112">
        <f t="shared" si="47"/>
        <v>26681</v>
      </c>
      <c r="AG34" s="109">
        <f t="shared" si="48"/>
        <v>9773</v>
      </c>
      <c r="AH34" s="109">
        <f t="shared" si="48"/>
        <v>21177</v>
      </c>
      <c r="AI34" s="112">
        <f t="shared" si="49"/>
        <v>30950</v>
      </c>
      <c r="AJ34" s="109">
        <f t="shared" si="50"/>
        <v>10784</v>
      </c>
      <c r="AK34" s="109">
        <f t="shared" si="50"/>
        <v>23367.75</v>
      </c>
      <c r="AL34" s="109">
        <f t="shared" si="51"/>
        <v>34151.75</v>
      </c>
      <c r="AM34" s="109">
        <f t="shared" si="52"/>
        <v>10784</v>
      </c>
      <c r="AN34" s="109">
        <f t="shared" si="52"/>
        <v>23367.75</v>
      </c>
      <c r="AO34" s="109"/>
      <c r="AP34" s="109">
        <f t="shared" si="53"/>
        <v>34151.75</v>
      </c>
      <c r="AQ34" s="109">
        <f t="shared" si="54"/>
        <v>11269.28</v>
      </c>
      <c r="AR34" s="109">
        <f t="shared" si="54"/>
        <v>24419.3</v>
      </c>
      <c r="AS34" s="109"/>
      <c r="AT34" s="109">
        <f t="shared" si="55"/>
        <v>35688.58</v>
      </c>
      <c r="AU34" s="109">
        <f t="shared" si="56"/>
        <v>11700.64</v>
      </c>
      <c r="AV34" s="109">
        <f t="shared" si="56"/>
        <v>25354.01</v>
      </c>
      <c r="AW34" s="109"/>
      <c r="AX34" s="109">
        <f t="shared" si="57"/>
        <v>37054.649999999994</v>
      </c>
      <c r="AY34" s="109">
        <f t="shared" si="58"/>
        <v>12636.69</v>
      </c>
      <c r="AZ34" s="109">
        <f t="shared" si="59"/>
        <v>29917.73</v>
      </c>
      <c r="BA34" s="109"/>
      <c r="BB34" s="109">
        <f t="shared" si="60"/>
        <v>42554.42</v>
      </c>
      <c r="BC34" s="109">
        <f t="shared" si="61"/>
        <v>13773.99</v>
      </c>
      <c r="BD34" s="109">
        <f t="shared" si="62"/>
        <v>32610.33</v>
      </c>
      <c r="BE34" s="109"/>
      <c r="BF34" s="109">
        <f t="shared" si="63"/>
        <v>46384.32</v>
      </c>
      <c r="BG34" s="109">
        <f t="shared" si="64"/>
        <v>14405.82</v>
      </c>
      <c r="BH34" s="109">
        <f t="shared" si="65"/>
        <v>34106.22</v>
      </c>
      <c r="BI34" s="109"/>
      <c r="BJ34" s="109">
        <f t="shared" si="66"/>
        <v>48512.04</v>
      </c>
      <c r="BK34" s="109">
        <f t="shared" si="67"/>
        <v>15037.65</v>
      </c>
      <c r="BL34" s="109">
        <f t="shared" si="68"/>
        <v>35602.11</v>
      </c>
      <c r="BM34" s="109"/>
      <c r="BN34" s="109">
        <f t="shared" si="69"/>
        <v>50639.76</v>
      </c>
      <c r="BO34" s="109">
        <f t="shared" si="70"/>
        <v>15416.75</v>
      </c>
      <c r="BP34" s="109">
        <f t="shared" si="71"/>
        <v>36499.64</v>
      </c>
      <c r="BQ34" s="109"/>
      <c r="BR34" s="109">
        <f t="shared" si="72"/>
        <v>51916.39</v>
      </c>
      <c r="BS34" s="110"/>
      <c r="BT34" s="75">
        <f t="shared" si="73"/>
        <v>2.9999944605747262E-2</v>
      </c>
      <c r="BU34" s="75">
        <f t="shared" si="73"/>
        <v>2.9999936492507914E-2</v>
      </c>
      <c r="BV34" s="75"/>
    </row>
    <row r="35" spans="1:74" ht="15" customHeight="1" x14ac:dyDescent="0.25">
      <c r="A35" s="76" t="s">
        <v>59</v>
      </c>
      <c r="B35" s="77" t="s">
        <v>60</v>
      </c>
      <c r="C35" s="112">
        <v>424</v>
      </c>
      <c r="D35" s="112">
        <v>854</v>
      </c>
      <c r="E35" s="112">
        <v>1278</v>
      </c>
      <c r="F35" s="112">
        <f t="shared" si="37"/>
        <v>508.79999999999995</v>
      </c>
      <c r="G35" s="112">
        <f t="shared" si="37"/>
        <v>1024.8</v>
      </c>
      <c r="H35" s="112">
        <f t="shared" si="37"/>
        <v>1533.6</v>
      </c>
      <c r="I35" s="112">
        <f t="shared" si="38"/>
        <v>534.24</v>
      </c>
      <c r="J35" s="112">
        <f t="shared" si="38"/>
        <v>1076.04</v>
      </c>
      <c r="K35" s="112">
        <f t="shared" si="38"/>
        <v>1610.28</v>
      </c>
      <c r="L35" s="112">
        <f t="shared" si="39"/>
        <v>593.6</v>
      </c>
      <c r="M35" s="112">
        <f t="shared" si="39"/>
        <v>1195.5999999999999</v>
      </c>
      <c r="N35" s="112">
        <f t="shared" si="39"/>
        <v>1789.2</v>
      </c>
      <c r="O35" s="112">
        <v>593.6</v>
      </c>
      <c r="P35" s="112">
        <v>1195.5999999999999</v>
      </c>
      <c r="Q35" s="112">
        <v>1789.2</v>
      </c>
      <c r="R35" s="112">
        <f t="shared" si="40"/>
        <v>678</v>
      </c>
      <c r="S35" s="112">
        <f t="shared" si="40"/>
        <v>1367</v>
      </c>
      <c r="T35" s="112">
        <f t="shared" si="41"/>
        <v>2045</v>
      </c>
      <c r="U35" s="112">
        <f t="shared" si="42"/>
        <v>720.4</v>
      </c>
      <c r="V35" s="112">
        <f t="shared" si="42"/>
        <v>1452.4</v>
      </c>
      <c r="W35" s="112">
        <f t="shared" si="43"/>
        <v>2172.8000000000002</v>
      </c>
      <c r="X35" s="112">
        <f t="shared" si="44"/>
        <v>784</v>
      </c>
      <c r="Y35" s="112">
        <f t="shared" si="44"/>
        <v>1580.5</v>
      </c>
      <c r="Z35" s="112">
        <f t="shared" si="45"/>
        <v>2364.5</v>
      </c>
      <c r="AA35" s="112">
        <v>903</v>
      </c>
      <c r="AB35" s="112">
        <v>1820</v>
      </c>
      <c r="AC35" s="112">
        <v>2723</v>
      </c>
      <c r="AD35" s="109">
        <f t="shared" si="46"/>
        <v>1129</v>
      </c>
      <c r="AE35" s="109">
        <f t="shared" si="46"/>
        <v>2275</v>
      </c>
      <c r="AF35" s="112">
        <f t="shared" si="47"/>
        <v>3404</v>
      </c>
      <c r="AG35" s="109">
        <f t="shared" si="48"/>
        <v>1310</v>
      </c>
      <c r="AH35" s="109">
        <f t="shared" si="48"/>
        <v>2639</v>
      </c>
      <c r="AI35" s="112">
        <f t="shared" si="49"/>
        <v>3949</v>
      </c>
      <c r="AJ35" s="109">
        <f t="shared" si="50"/>
        <v>1445.45</v>
      </c>
      <c r="AK35" s="109">
        <f t="shared" si="50"/>
        <v>2912</v>
      </c>
      <c r="AL35" s="109">
        <f t="shared" si="51"/>
        <v>4357.45</v>
      </c>
      <c r="AM35" s="109">
        <f t="shared" si="52"/>
        <v>1445.45</v>
      </c>
      <c r="AN35" s="109">
        <f t="shared" si="52"/>
        <v>2912</v>
      </c>
      <c r="AO35" s="109"/>
      <c r="AP35" s="109">
        <f t="shared" si="53"/>
        <v>4357.45</v>
      </c>
      <c r="AQ35" s="109">
        <f t="shared" si="54"/>
        <v>1510.5</v>
      </c>
      <c r="AR35" s="109">
        <f t="shared" si="54"/>
        <v>3043.04</v>
      </c>
      <c r="AS35" s="109"/>
      <c r="AT35" s="109">
        <f t="shared" si="55"/>
        <v>4553.54</v>
      </c>
      <c r="AU35" s="109">
        <f t="shared" si="56"/>
        <v>1568.32</v>
      </c>
      <c r="AV35" s="109">
        <f t="shared" si="56"/>
        <v>3159.52</v>
      </c>
      <c r="AW35" s="109"/>
      <c r="AX35" s="109">
        <f t="shared" si="57"/>
        <v>4727.84</v>
      </c>
      <c r="AY35" s="109">
        <f t="shared" si="58"/>
        <v>1693.79</v>
      </c>
      <c r="AZ35" s="109">
        <f t="shared" si="59"/>
        <v>3728.23</v>
      </c>
      <c r="BA35" s="109"/>
      <c r="BB35" s="109">
        <f t="shared" si="60"/>
        <v>5422.02</v>
      </c>
      <c r="BC35" s="109">
        <f t="shared" si="61"/>
        <v>1846.23</v>
      </c>
      <c r="BD35" s="109">
        <f t="shared" si="62"/>
        <v>4063.77</v>
      </c>
      <c r="BE35" s="109"/>
      <c r="BF35" s="109">
        <f t="shared" si="63"/>
        <v>5910</v>
      </c>
      <c r="BG35" s="109">
        <f t="shared" si="64"/>
        <v>1930.92</v>
      </c>
      <c r="BH35" s="109">
        <f t="shared" si="65"/>
        <v>4250.18</v>
      </c>
      <c r="BI35" s="109"/>
      <c r="BJ35" s="109">
        <f t="shared" si="66"/>
        <v>6181.1</v>
      </c>
      <c r="BK35" s="109">
        <f t="shared" si="67"/>
        <v>2015.61</v>
      </c>
      <c r="BL35" s="109">
        <f t="shared" si="68"/>
        <v>4436.59</v>
      </c>
      <c r="BM35" s="109"/>
      <c r="BN35" s="109">
        <f t="shared" si="69"/>
        <v>6452.2</v>
      </c>
      <c r="BO35" s="109">
        <f t="shared" si="70"/>
        <v>2066.42</v>
      </c>
      <c r="BP35" s="109">
        <f t="shared" si="71"/>
        <v>4548.4399999999996</v>
      </c>
      <c r="BQ35" s="109"/>
      <c r="BR35" s="109">
        <f t="shared" si="72"/>
        <v>6614.86</v>
      </c>
      <c r="BS35" s="110"/>
      <c r="BT35" s="75">
        <f t="shared" si="73"/>
        <v>2.9997815549743578E-2</v>
      </c>
      <c r="BU35" s="75">
        <f t="shared" si="73"/>
        <v>3.0000831493764993E-2</v>
      </c>
      <c r="BV35" s="75"/>
    </row>
    <row r="36" spans="1:74" ht="15.75" customHeight="1" x14ac:dyDescent="0.25">
      <c r="A36" s="70" t="s">
        <v>2425</v>
      </c>
      <c r="B36" s="111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105"/>
      <c r="O36" s="73"/>
      <c r="P36" s="73"/>
      <c r="Q36" s="73"/>
      <c r="R36" s="73"/>
      <c r="S36" s="73"/>
      <c r="T36" s="105"/>
      <c r="U36" s="73"/>
      <c r="V36" s="73"/>
      <c r="W36" s="73"/>
      <c r="X36" s="73"/>
      <c r="Y36" s="73"/>
      <c r="Z36" s="105"/>
      <c r="AA36" s="73"/>
      <c r="AB36" s="73"/>
      <c r="AC36" s="105"/>
      <c r="AD36" s="73"/>
      <c r="AE36" s="73"/>
      <c r="AF36" s="105"/>
      <c r="AG36" s="73"/>
      <c r="AH36" s="73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8"/>
      <c r="BT36" s="75" t="e">
        <f t="shared" si="73"/>
        <v>#DIV/0!</v>
      </c>
      <c r="BU36" s="75" t="e">
        <f t="shared" si="73"/>
        <v>#DIV/0!</v>
      </c>
      <c r="BV36" s="75"/>
    </row>
    <row r="37" spans="1:74" ht="15" customHeight="1" x14ac:dyDescent="0.25">
      <c r="A37" s="76" t="s">
        <v>61</v>
      </c>
      <c r="B37" s="77" t="s">
        <v>62</v>
      </c>
      <c r="C37" s="112">
        <v>783</v>
      </c>
      <c r="D37" s="112">
        <v>854</v>
      </c>
      <c r="E37" s="112">
        <v>1637</v>
      </c>
      <c r="F37" s="112">
        <f t="shared" ref="F37:H38" si="74">C37*1.2</f>
        <v>939.59999999999991</v>
      </c>
      <c r="G37" s="112">
        <f t="shared" si="74"/>
        <v>1024.8</v>
      </c>
      <c r="H37" s="112">
        <f t="shared" si="74"/>
        <v>1964.3999999999999</v>
      </c>
      <c r="I37" s="112">
        <f t="shared" ref="I37:K38" si="75">F37+C37*0.06</f>
        <v>986.57999999999993</v>
      </c>
      <c r="J37" s="112">
        <f t="shared" si="75"/>
        <v>1076.04</v>
      </c>
      <c r="K37" s="112">
        <f t="shared" si="75"/>
        <v>2062.62</v>
      </c>
      <c r="L37" s="112">
        <f t="shared" ref="L37:N38" si="76">I37+C37*0.14</f>
        <v>1096.1999999999998</v>
      </c>
      <c r="M37" s="112">
        <f t="shared" si="76"/>
        <v>1195.5999999999999</v>
      </c>
      <c r="N37" s="112">
        <f t="shared" si="76"/>
        <v>2291.7999999999997</v>
      </c>
      <c r="O37" s="112">
        <v>1096.1999999999998</v>
      </c>
      <c r="P37" s="112">
        <v>1195.5999999999999</v>
      </c>
      <c r="Q37" s="112">
        <v>2291.7999999999997</v>
      </c>
      <c r="R37" s="112">
        <f t="shared" ref="R37:S38" si="77">ROUND(L37*1.143,0)</f>
        <v>1253</v>
      </c>
      <c r="S37" s="112">
        <f t="shared" si="77"/>
        <v>1367</v>
      </c>
      <c r="T37" s="112">
        <f t="shared" ref="T37:T38" si="78">R37+S37</f>
        <v>2620</v>
      </c>
      <c r="U37" s="112">
        <f t="shared" ref="U37:V38" si="79">+R37+(C37*0.1)</f>
        <v>1331.3</v>
      </c>
      <c r="V37" s="112">
        <f t="shared" si="79"/>
        <v>1452.4</v>
      </c>
      <c r="W37" s="112">
        <f t="shared" ref="W37:W38" si="80">U37+V37</f>
        <v>2783.7</v>
      </c>
      <c r="X37" s="112">
        <f t="shared" ref="X37:Y38" si="81">+U37+(C37*0.15)</f>
        <v>1448.75</v>
      </c>
      <c r="Y37" s="112">
        <f t="shared" si="81"/>
        <v>1580.5</v>
      </c>
      <c r="Z37" s="112">
        <f t="shared" ref="Z37:Z38" si="82">X37+Y37</f>
        <v>3029.25</v>
      </c>
      <c r="AA37" s="112">
        <v>1668</v>
      </c>
      <c r="AB37" s="112">
        <v>1820</v>
      </c>
      <c r="AC37" s="112">
        <v>3488</v>
      </c>
      <c r="AD37" s="109">
        <f t="shared" ref="AD37:AE38" si="83">+ROUND(AA37*(1+0.25),0)</f>
        <v>2085</v>
      </c>
      <c r="AE37" s="109">
        <f t="shared" si="83"/>
        <v>2275</v>
      </c>
      <c r="AF37" s="112">
        <f t="shared" ref="AF37:AF38" si="84">AD37+AE37</f>
        <v>4360</v>
      </c>
      <c r="AG37" s="109">
        <f t="shared" ref="AG37:AH38" si="85">+ROUND(AD37+AA37*0.2,0)</f>
        <v>2419</v>
      </c>
      <c r="AH37" s="109">
        <f t="shared" si="85"/>
        <v>2639</v>
      </c>
      <c r="AI37" s="112">
        <f t="shared" ref="AI37:AI38" si="86">AG37+AH37</f>
        <v>5058</v>
      </c>
      <c r="AJ37" s="109">
        <f t="shared" ref="AJ37:AK38" si="87">ROUND(AG37+0.15*AA37,2)</f>
        <v>2669.2</v>
      </c>
      <c r="AK37" s="109">
        <f t="shared" si="87"/>
        <v>2912</v>
      </c>
      <c r="AL37" s="109">
        <f t="shared" ref="AL37:AL38" si="88">AJ37+AK37</f>
        <v>5581.2</v>
      </c>
      <c r="AM37" s="109">
        <f t="shared" ref="AM37:AN38" si="89">AJ37</f>
        <v>2669.2</v>
      </c>
      <c r="AN37" s="109">
        <f t="shared" si="89"/>
        <v>2912</v>
      </c>
      <c r="AO37" s="109"/>
      <c r="AP37" s="109">
        <f t="shared" ref="AP37:AP38" si="90">AM37+AN37+AO37</f>
        <v>5581.2</v>
      </c>
      <c r="AQ37" s="109">
        <f t="shared" ref="AQ37:AR38" si="91">ROUND(AM37*(1+4.5%),2)</f>
        <v>2789.31</v>
      </c>
      <c r="AR37" s="109">
        <f t="shared" si="91"/>
        <v>3043.04</v>
      </c>
      <c r="AS37" s="109"/>
      <c r="AT37" s="109">
        <f t="shared" ref="AT37:AT38" si="92">AQ37+AR37+AS37</f>
        <v>5832.35</v>
      </c>
      <c r="AU37" s="109">
        <f t="shared" ref="AU37:AV38" si="93">ROUND(AQ37+(AM37*4%),2)</f>
        <v>2896.08</v>
      </c>
      <c r="AV37" s="109">
        <f t="shared" si="93"/>
        <v>3159.52</v>
      </c>
      <c r="AW37" s="109"/>
      <c r="AX37" s="109">
        <f t="shared" ref="AX37:AX38" si="94">AU37+AV37+AW37</f>
        <v>6055.6</v>
      </c>
      <c r="AY37" s="109">
        <f t="shared" ref="AY37:AY38" si="95">ROUND(AU37+(AU37*$AY$3),2)</f>
        <v>3127.77</v>
      </c>
      <c r="AZ37" s="109">
        <f t="shared" ref="AZ37:AZ38" si="96">ROUND(AV37+(AV37*$AZ$4),2)</f>
        <v>3728.23</v>
      </c>
      <c r="BA37" s="109"/>
      <c r="BB37" s="109">
        <f t="shared" ref="BB37:BB38" si="97">AY37+AZ37+BA37</f>
        <v>6856</v>
      </c>
      <c r="BC37" s="109">
        <f t="shared" ref="BC37:BC38" si="98">ROUND(AY37+(AY37*$BC$3),2)</f>
        <v>3409.27</v>
      </c>
      <c r="BD37" s="109">
        <f t="shared" ref="BD37:BD38" si="99">ROUND(AZ37+(AZ37*$BD$4),2)</f>
        <v>4063.77</v>
      </c>
      <c r="BE37" s="109"/>
      <c r="BF37" s="109">
        <f t="shared" ref="BF37:BF38" si="100">BC37+BD37+BE37</f>
        <v>7473.04</v>
      </c>
      <c r="BG37" s="109">
        <f t="shared" ref="BG37:BG38" si="101">ROUND(BC37+ $AY37*$BG$3,2)</f>
        <v>3565.66</v>
      </c>
      <c r="BH37" s="109">
        <f t="shared" ref="BH37:BH38" si="102">ROUND(BD37+ $AZ37*$BH$4,2)</f>
        <v>4250.18</v>
      </c>
      <c r="BI37" s="109"/>
      <c r="BJ37" s="109">
        <f t="shared" ref="BJ37:BJ38" si="103">BG37+BH37+BI37</f>
        <v>7815.84</v>
      </c>
      <c r="BK37" s="109">
        <f t="shared" ref="BK37:BK38" si="104">ROUND(BG37+ $AY37*$BK$3,2)</f>
        <v>3722.05</v>
      </c>
      <c r="BL37" s="109">
        <f t="shared" ref="BL37:BL38" si="105">ROUND(BH37+ $AZ37*$BL$4,2)</f>
        <v>4436.59</v>
      </c>
      <c r="BM37" s="109"/>
      <c r="BN37" s="109">
        <f t="shared" ref="BN37:BN38" si="106">BK37+BL37+BM37</f>
        <v>8158.64</v>
      </c>
      <c r="BO37" s="109">
        <f t="shared" ref="BO37:BO38" si="107">ROUND(BK37+ $AY37*$BO$3,2)</f>
        <v>3815.88</v>
      </c>
      <c r="BP37" s="109">
        <f t="shared" ref="BP37:BP38" si="108">ROUND(BL37+ $AZ37*$BP$4,2)</f>
        <v>4548.4399999999996</v>
      </c>
      <c r="BQ37" s="109"/>
      <c r="BR37" s="109">
        <f t="shared" ref="BR37:BR38" si="109">+BO37+BP37+BQ37</f>
        <v>8364.32</v>
      </c>
      <c r="BS37" s="110"/>
      <c r="BT37" s="75">
        <f t="shared" si="73"/>
        <v>2.9999008878530048E-2</v>
      </c>
      <c r="BU37" s="75">
        <f t="shared" si="73"/>
        <v>3.0000831493764993E-2</v>
      </c>
      <c r="BV37" s="75"/>
    </row>
    <row r="38" spans="1:74" ht="15" customHeight="1" x14ac:dyDescent="0.25">
      <c r="A38" s="76" t="s">
        <v>63</v>
      </c>
      <c r="B38" s="77" t="s">
        <v>64</v>
      </c>
      <c r="C38" s="112">
        <v>783</v>
      </c>
      <c r="D38" s="112">
        <v>854</v>
      </c>
      <c r="E38" s="112">
        <v>1637</v>
      </c>
      <c r="F38" s="112">
        <f t="shared" si="74"/>
        <v>939.59999999999991</v>
      </c>
      <c r="G38" s="112">
        <f t="shared" si="74"/>
        <v>1024.8</v>
      </c>
      <c r="H38" s="112">
        <f t="shared" si="74"/>
        <v>1964.3999999999999</v>
      </c>
      <c r="I38" s="112">
        <f t="shared" si="75"/>
        <v>986.57999999999993</v>
      </c>
      <c r="J38" s="112">
        <f t="shared" si="75"/>
        <v>1076.04</v>
      </c>
      <c r="K38" s="112">
        <f t="shared" si="75"/>
        <v>2062.62</v>
      </c>
      <c r="L38" s="112">
        <f t="shared" si="76"/>
        <v>1096.1999999999998</v>
      </c>
      <c r="M38" s="112">
        <f t="shared" si="76"/>
        <v>1195.5999999999999</v>
      </c>
      <c r="N38" s="112">
        <f t="shared" si="76"/>
        <v>2291.7999999999997</v>
      </c>
      <c r="O38" s="112">
        <v>1096.1999999999998</v>
      </c>
      <c r="P38" s="112">
        <v>1195.5999999999999</v>
      </c>
      <c r="Q38" s="112">
        <v>2291.7999999999997</v>
      </c>
      <c r="R38" s="112">
        <f t="shared" si="77"/>
        <v>1253</v>
      </c>
      <c r="S38" s="112">
        <f t="shared" si="77"/>
        <v>1367</v>
      </c>
      <c r="T38" s="112">
        <f t="shared" si="78"/>
        <v>2620</v>
      </c>
      <c r="U38" s="112">
        <f t="shared" si="79"/>
        <v>1331.3</v>
      </c>
      <c r="V38" s="112">
        <f t="shared" si="79"/>
        <v>1452.4</v>
      </c>
      <c r="W38" s="112">
        <f t="shared" si="80"/>
        <v>2783.7</v>
      </c>
      <c r="X38" s="112">
        <f t="shared" si="81"/>
        <v>1448.75</v>
      </c>
      <c r="Y38" s="112">
        <f t="shared" si="81"/>
        <v>1580.5</v>
      </c>
      <c r="Z38" s="112">
        <f t="shared" si="82"/>
        <v>3029.25</v>
      </c>
      <c r="AA38" s="112">
        <v>1668</v>
      </c>
      <c r="AB38" s="112">
        <v>1820</v>
      </c>
      <c r="AC38" s="112">
        <v>3488</v>
      </c>
      <c r="AD38" s="109">
        <f t="shared" si="83"/>
        <v>2085</v>
      </c>
      <c r="AE38" s="109">
        <f t="shared" si="83"/>
        <v>2275</v>
      </c>
      <c r="AF38" s="112">
        <f t="shared" si="84"/>
        <v>4360</v>
      </c>
      <c r="AG38" s="109">
        <f t="shared" si="85"/>
        <v>2419</v>
      </c>
      <c r="AH38" s="109">
        <f t="shared" si="85"/>
        <v>2639</v>
      </c>
      <c r="AI38" s="112">
        <f t="shared" si="86"/>
        <v>5058</v>
      </c>
      <c r="AJ38" s="109">
        <f t="shared" si="87"/>
        <v>2669.2</v>
      </c>
      <c r="AK38" s="109">
        <f t="shared" si="87"/>
        <v>2912</v>
      </c>
      <c r="AL38" s="109">
        <f t="shared" si="88"/>
        <v>5581.2</v>
      </c>
      <c r="AM38" s="109">
        <f t="shared" si="89"/>
        <v>2669.2</v>
      </c>
      <c r="AN38" s="109">
        <f t="shared" si="89"/>
        <v>2912</v>
      </c>
      <c r="AO38" s="109"/>
      <c r="AP38" s="109">
        <f t="shared" si="90"/>
        <v>5581.2</v>
      </c>
      <c r="AQ38" s="109">
        <f t="shared" si="91"/>
        <v>2789.31</v>
      </c>
      <c r="AR38" s="109">
        <f t="shared" si="91"/>
        <v>3043.04</v>
      </c>
      <c r="AS38" s="109"/>
      <c r="AT38" s="109">
        <f t="shared" si="92"/>
        <v>5832.35</v>
      </c>
      <c r="AU38" s="109">
        <f t="shared" si="93"/>
        <v>2896.08</v>
      </c>
      <c r="AV38" s="109">
        <f t="shared" si="93"/>
        <v>3159.52</v>
      </c>
      <c r="AW38" s="109"/>
      <c r="AX38" s="109">
        <f t="shared" si="94"/>
        <v>6055.6</v>
      </c>
      <c r="AY38" s="109">
        <f t="shared" si="95"/>
        <v>3127.77</v>
      </c>
      <c r="AZ38" s="109">
        <f t="shared" si="96"/>
        <v>3728.23</v>
      </c>
      <c r="BA38" s="109"/>
      <c r="BB38" s="109">
        <f t="shared" si="97"/>
        <v>6856</v>
      </c>
      <c r="BC38" s="109">
        <f t="shared" si="98"/>
        <v>3409.27</v>
      </c>
      <c r="BD38" s="109">
        <f t="shared" si="99"/>
        <v>4063.77</v>
      </c>
      <c r="BE38" s="109"/>
      <c r="BF38" s="109">
        <f t="shared" si="100"/>
        <v>7473.04</v>
      </c>
      <c r="BG38" s="109">
        <f t="shared" si="101"/>
        <v>3565.66</v>
      </c>
      <c r="BH38" s="109">
        <f t="shared" si="102"/>
        <v>4250.18</v>
      </c>
      <c r="BI38" s="109"/>
      <c r="BJ38" s="109">
        <f t="shared" si="103"/>
        <v>7815.84</v>
      </c>
      <c r="BK38" s="109">
        <f t="shared" si="104"/>
        <v>3722.05</v>
      </c>
      <c r="BL38" s="109">
        <f t="shared" si="105"/>
        <v>4436.59</v>
      </c>
      <c r="BM38" s="109"/>
      <c r="BN38" s="109">
        <f t="shared" si="106"/>
        <v>8158.64</v>
      </c>
      <c r="BO38" s="109">
        <f t="shared" si="107"/>
        <v>3815.88</v>
      </c>
      <c r="BP38" s="109">
        <f t="shared" si="108"/>
        <v>4548.4399999999996</v>
      </c>
      <c r="BQ38" s="109"/>
      <c r="BR38" s="109">
        <f t="shared" si="109"/>
        <v>8364.32</v>
      </c>
      <c r="BS38" s="110"/>
      <c r="BT38" s="75">
        <f t="shared" si="73"/>
        <v>2.9999008878530048E-2</v>
      </c>
      <c r="BU38" s="75">
        <f t="shared" si="73"/>
        <v>3.0000831493764993E-2</v>
      </c>
      <c r="BV38" s="75"/>
    </row>
    <row r="39" spans="1:74" ht="15.75" customHeight="1" x14ac:dyDescent="0.25">
      <c r="A39" s="70" t="s">
        <v>2426</v>
      </c>
      <c r="B39" s="11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105"/>
      <c r="O39" s="73"/>
      <c r="P39" s="73"/>
      <c r="Q39" s="73"/>
      <c r="R39" s="73"/>
      <c r="S39" s="73"/>
      <c r="T39" s="105"/>
      <c r="U39" s="73"/>
      <c r="V39" s="73"/>
      <c r="W39" s="73"/>
      <c r="X39" s="73"/>
      <c r="Y39" s="73"/>
      <c r="Z39" s="105"/>
      <c r="AA39" s="73"/>
      <c r="AB39" s="73"/>
      <c r="AC39" s="105"/>
      <c r="AD39" s="73"/>
      <c r="AE39" s="73"/>
      <c r="AF39" s="105"/>
      <c r="AG39" s="73"/>
      <c r="AH39" s="73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8"/>
      <c r="BT39" s="75" t="e">
        <f t="shared" si="73"/>
        <v>#DIV/0!</v>
      </c>
      <c r="BU39" s="75" t="e">
        <f t="shared" si="73"/>
        <v>#DIV/0!</v>
      </c>
      <c r="BV39" s="75"/>
    </row>
    <row r="40" spans="1:74" ht="15" customHeight="1" x14ac:dyDescent="0.25">
      <c r="A40" s="76" t="s">
        <v>65</v>
      </c>
      <c r="B40" s="77" t="s">
        <v>66</v>
      </c>
      <c r="C40" s="112">
        <v>1133</v>
      </c>
      <c r="D40" s="112">
        <v>554</v>
      </c>
      <c r="E40" s="112">
        <v>1687</v>
      </c>
      <c r="F40" s="112">
        <f t="shared" ref="F40:H46" si="110">C40*1.2</f>
        <v>1359.6</v>
      </c>
      <c r="G40" s="112">
        <f t="shared" si="110"/>
        <v>664.8</v>
      </c>
      <c r="H40" s="112">
        <f t="shared" si="110"/>
        <v>2024.3999999999999</v>
      </c>
      <c r="I40" s="112">
        <f t="shared" ref="I40:K46" si="111">F40+C40*0.06</f>
        <v>1427.58</v>
      </c>
      <c r="J40" s="112">
        <f t="shared" si="111"/>
        <v>698.04</v>
      </c>
      <c r="K40" s="112">
        <f t="shared" si="111"/>
        <v>2125.62</v>
      </c>
      <c r="L40" s="112">
        <f t="shared" ref="L40:N46" si="112">I40+C40*0.14</f>
        <v>1586.1999999999998</v>
      </c>
      <c r="M40" s="112">
        <f t="shared" si="112"/>
        <v>775.59999999999991</v>
      </c>
      <c r="N40" s="112">
        <f t="shared" si="112"/>
        <v>2361.7999999999997</v>
      </c>
      <c r="O40" s="112">
        <v>1586.1999999999998</v>
      </c>
      <c r="P40" s="112">
        <v>775.59999999999991</v>
      </c>
      <c r="Q40" s="112">
        <v>2361.7999999999997</v>
      </c>
      <c r="R40" s="112">
        <f t="shared" ref="R40:S42" si="113">ROUND(L40*1.143,0)</f>
        <v>1813</v>
      </c>
      <c r="S40" s="112">
        <f t="shared" si="113"/>
        <v>887</v>
      </c>
      <c r="T40" s="112">
        <f t="shared" ref="T40:T42" si="114">R40+S40</f>
        <v>2700</v>
      </c>
      <c r="U40" s="112">
        <f t="shared" ref="U40:V42" si="115">+R40+(C40*0.1)</f>
        <v>1926.3</v>
      </c>
      <c r="V40" s="112">
        <f t="shared" si="115"/>
        <v>942.4</v>
      </c>
      <c r="W40" s="112">
        <f t="shared" ref="W40:W42" si="116">U40+V40</f>
        <v>2868.7</v>
      </c>
      <c r="X40" s="112">
        <f t="shared" ref="X40:Y42" si="117">+U40+(C40*0.15)</f>
        <v>2096.25</v>
      </c>
      <c r="Y40" s="112">
        <f t="shared" si="117"/>
        <v>1025.5</v>
      </c>
      <c r="Z40" s="112">
        <f t="shared" ref="Z40:Z42" si="118">X40+Y40</f>
        <v>3121.75</v>
      </c>
      <c r="AA40" s="112">
        <v>2413</v>
      </c>
      <c r="AB40" s="112">
        <v>1181</v>
      </c>
      <c r="AC40" s="112">
        <v>3594</v>
      </c>
      <c r="AD40" s="109">
        <f t="shared" ref="AD40:AE42" si="119">+ROUND(AA40*(1+0.25),0)</f>
        <v>3016</v>
      </c>
      <c r="AE40" s="109">
        <f t="shared" si="119"/>
        <v>1476</v>
      </c>
      <c r="AF40" s="112">
        <f t="shared" ref="AF40:AF42" si="120">AD40+AE40</f>
        <v>4492</v>
      </c>
      <c r="AG40" s="109">
        <f t="shared" ref="AG40:AH42" si="121">+ROUND(AD40+AA40*0.2,0)</f>
        <v>3499</v>
      </c>
      <c r="AH40" s="109">
        <f t="shared" si="121"/>
        <v>1712</v>
      </c>
      <c r="AI40" s="112">
        <f t="shared" ref="AI40:AI42" si="122">AG40+AH40</f>
        <v>5211</v>
      </c>
      <c r="AJ40" s="109">
        <f t="shared" ref="AJ40:AK42" si="123">ROUND(AG40+0.15*AA40,2)</f>
        <v>3860.95</v>
      </c>
      <c r="AK40" s="109">
        <f t="shared" si="123"/>
        <v>1889.15</v>
      </c>
      <c r="AL40" s="109">
        <f t="shared" ref="AL40:AL42" si="124">AJ40+AK40</f>
        <v>5750.1</v>
      </c>
      <c r="AM40" s="109">
        <f t="shared" ref="AM40:AN42" si="125">AJ40</f>
        <v>3860.95</v>
      </c>
      <c r="AN40" s="109">
        <f t="shared" si="125"/>
        <v>1889.15</v>
      </c>
      <c r="AO40" s="109"/>
      <c r="AP40" s="109">
        <f t="shared" ref="AP40:AP42" si="126">AM40+AN40+AO40</f>
        <v>5750.1</v>
      </c>
      <c r="AQ40" s="109">
        <f t="shared" ref="AQ40:AR42" si="127">ROUND(AM40*(1+4.5%),2)</f>
        <v>4034.69</v>
      </c>
      <c r="AR40" s="109">
        <f t="shared" si="127"/>
        <v>1974.16</v>
      </c>
      <c r="AS40" s="109"/>
      <c r="AT40" s="109">
        <f t="shared" ref="AT40:AT42" si="128">AQ40+AR40+AS40</f>
        <v>6008.85</v>
      </c>
      <c r="AU40" s="109">
        <f t="shared" ref="AU40:AV42" si="129">ROUND(AQ40+(AM40*4%),2)</f>
        <v>4189.13</v>
      </c>
      <c r="AV40" s="109">
        <f t="shared" si="129"/>
        <v>2049.73</v>
      </c>
      <c r="AW40" s="109"/>
      <c r="AX40" s="109">
        <f t="shared" ref="AX40:AX42" si="130">AU40+AV40+AW40</f>
        <v>6238.8600000000006</v>
      </c>
      <c r="AY40" s="109">
        <f t="shared" ref="AY40:AY42" si="131">ROUND(AU40+(AU40*$AY$3),2)</f>
        <v>4524.26</v>
      </c>
      <c r="AZ40" s="109">
        <f t="shared" ref="AZ40:AZ42" si="132">ROUND(AV40+(AV40*$AZ$4),2)</f>
        <v>2418.6799999999998</v>
      </c>
      <c r="BA40" s="109"/>
      <c r="BB40" s="109">
        <f t="shared" ref="BB40:BB42" si="133">AY40+AZ40+BA40</f>
        <v>6942.9400000000005</v>
      </c>
      <c r="BC40" s="109">
        <f t="shared" ref="BC40:BC42" si="134">ROUND(AY40+(AY40*$BC$3),2)</f>
        <v>4931.4399999999996</v>
      </c>
      <c r="BD40" s="109">
        <f t="shared" ref="BD40:BD42" si="135">ROUND(AZ40+(AZ40*$BD$4),2)</f>
        <v>2636.36</v>
      </c>
      <c r="BE40" s="109"/>
      <c r="BF40" s="109">
        <f t="shared" ref="BF40:BF42" si="136">BC40+BD40+BE40</f>
        <v>7567.7999999999993</v>
      </c>
      <c r="BG40" s="109">
        <f t="shared" ref="BG40:BG42" si="137">ROUND(BC40+ $AY40*$BG$3,2)</f>
        <v>5157.6499999999996</v>
      </c>
      <c r="BH40" s="109">
        <f t="shared" ref="BH40:BH41" si="138">ROUND(BD40+(AV40*5%),2)</f>
        <v>2738.85</v>
      </c>
      <c r="BI40" s="109"/>
      <c r="BJ40" s="109">
        <f t="shared" ref="BJ40:BJ42" si="139">BG40+BH40+BI40</f>
        <v>7896.5</v>
      </c>
      <c r="BK40" s="109">
        <f t="shared" ref="BK40:BK42" si="140">ROUND(BG40+ $AY40*$BK$3,2)</f>
        <v>5383.86</v>
      </c>
      <c r="BL40" s="109">
        <f t="shared" ref="BL40:BL41" si="141">ROUND(BH40+(AZ40*5%),2)</f>
        <v>2859.78</v>
      </c>
      <c r="BM40" s="109"/>
      <c r="BN40" s="109">
        <f t="shared" ref="BN40:BN42" si="142">BK40+BL40+BM40</f>
        <v>8243.64</v>
      </c>
      <c r="BO40" s="109">
        <f t="shared" ref="BO40:BO42" si="143">ROUND(BK40+ $AY40*$BO$3,2)</f>
        <v>5519.59</v>
      </c>
      <c r="BP40" s="109">
        <f t="shared" ref="BP40:BP42" si="144">ROUND(BL40+ $AZ40*$BP$4,2)</f>
        <v>2932.34</v>
      </c>
      <c r="BQ40" s="109"/>
      <c r="BR40" s="109">
        <f t="shared" ref="BR40:BR42" si="145">+BO40+BP40+BQ40</f>
        <v>8451.93</v>
      </c>
      <c r="BS40" s="110"/>
      <c r="BT40" s="75">
        <f t="shared" si="73"/>
        <v>3.0000486267367583E-2</v>
      </c>
      <c r="BU40" s="75">
        <f t="shared" si="73"/>
        <v>2.9999834620536802E-2</v>
      </c>
      <c r="BV40" s="75"/>
    </row>
    <row r="41" spans="1:74" ht="15" customHeight="1" x14ac:dyDescent="0.25">
      <c r="A41" s="76" t="s">
        <v>67</v>
      </c>
      <c r="B41" s="77" t="s">
        <v>68</v>
      </c>
      <c r="C41" s="112">
        <v>1352</v>
      </c>
      <c r="D41" s="112">
        <v>587</v>
      </c>
      <c r="E41" s="112">
        <v>1939</v>
      </c>
      <c r="F41" s="112">
        <f t="shared" si="110"/>
        <v>1622.3999999999999</v>
      </c>
      <c r="G41" s="112">
        <f t="shared" si="110"/>
        <v>704.4</v>
      </c>
      <c r="H41" s="112">
        <f t="shared" si="110"/>
        <v>2326.7999999999997</v>
      </c>
      <c r="I41" s="112">
        <f t="shared" si="111"/>
        <v>1703.5199999999998</v>
      </c>
      <c r="J41" s="112">
        <f t="shared" si="111"/>
        <v>739.62</v>
      </c>
      <c r="K41" s="112">
        <f t="shared" si="111"/>
        <v>2443.14</v>
      </c>
      <c r="L41" s="112">
        <f t="shared" si="112"/>
        <v>1892.7999999999997</v>
      </c>
      <c r="M41" s="112">
        <f t="shared" si="112"/>
        <v>821.8</v>
      </c>
      <c r="N41" s="112">
        <f t="shared" si="112"/>
        <v>2714.6</v>
      </c>
      <c r="O41" s="112">
        <v>1892.7999999999997</v>
      </c>
      <c r="P41" s="112">
        <v>821.8</v>
      </c>
      <c r="Q41" s="112">
        <v>2714.6</v>
      </c>
      <c r="R41" s="112">
        <f t="shared" si="113"/>
        <v>2163</v>
      </c>
      <c r="S41" s="112">
        <f t="shared" si="113"/>
        <v>939</v>
      </c>
      <c r="T41" s="112">
        <f t="shared" si="114"/>
        <v>3102</v>
      </c>
      <c r="U41" s="112">
        <f t="shared" si="115"/>
        <v>2298.1999999999998</v>
      </c>
      <c r="V41" s="112">
        <f t="shared" si="115"/>
        <v>997.7</v>
      </c>
      <c r="W41" s="112">
        <f t="shared" si="116"/>
        <v>3295.8999999999996</v>
      </c>
      <c r="X41" s="112">
        <f t="shared" si="117"/>
        <v>2501</v>
      </c>
      <c r="Y41" s="112">
        <f t="shared" si="117"/>
        <v>1085.75</v>
      </c>
      <c r="Z41" s="112">
        <f t="shared" si="118"/>
        <v>3586.75</v>
      </c>
      <c r="AA41" s="112">
        <v>2880</v>
      </c>
      <c r="AB41" s="112">
        <v>1250</v>
      </c>
      <c r="AC41" s="112">
        <v>4130</v>
      </c>
      <c r="AD41" s="109">
        <f t="shared" si="119"/>
        <v>3600</v>
      </c>
      <c r="AE41" s="109">
        <f t="shared" si="119"/>
        <v>1563</v>
      </c>
      <c r="AF41" s="112">
        <f t="shared" si="120"/>
        <v>5163</v>
      </c>
      <c r="AG41" s="109">
        <f t="shared" si="121"/>
        <v>4176</v>
      </c>
      <c r="AH41" s="109">
        <f t="shared" si="121"/>
        <v>1813</v>
      </c>
      <c r="AI41" s="112">
        <f t="shared" si="122"/>
        <v>5989</v>
      </c>
      <c r="AJ41" s="109">
        <f t="shared" si="123"/>
        <v>4608</v>
      </c>
      <c r="AK41" s="109">
        <f t="shared" si="123"/>
        <v>2000.5</v>
      </c>
      <c r="AL41" s="109">
        <f t="shared" si="124"/>
        <v>6608.5</v>
      </c>
      <c r="AM41" s="109">
        <f t="shared" si="125"/>
        <v>4608</v>
      </c>
      <c r="AN41" s="109">
        <f t="shared" si="125"/>
        <v>2000.5</v>
      </c>
      <c r="AO41" s="109"/>
      <c r="AP41" s="109">
        <f t="shared" si="126"/>
        <v>6608.5</v>
      </c>
      <c r="AQ41" s="109">
        <f t="shared" si="127"/>
        <v>4815.3599999999997</v>
      </c>
      <c r="AR41" s="109">
        <f t="shared" si="127"/>
        <v>2090.52</v>
      </c>
      <c r="AS41" s="109"/>
      <c r="AT41" s="109">
        <f t="shared" si="128"/>
        <v>6905.8799999999992</v>
      </c>
      <c r="AU41" s="109">
        <f t="shared" si="129"/>
        <v>4999.68</v>
      </c>
      <c r="AV41" s="109">
        <f t="shared" si="129"/>
        <v>2170.54</v>
      </c>
      <c r="AW41" s="109"/>
      <c r="AX41" s="109">
        <f t="shared" si="130"/>
        <v>7170.22</v>
      </c>
      <c r="AY41" s="109">
        <f t="shared" si="131"/>
        <v>5399.65</v>
      </c>
      <c r="AZ41" s="109">
        <f t="shared" si="132"/>
        <v>2561.2399999999998</v>
      </c>
      <c r="BA41" s="109"/>
      <c r="BB41" s="109">
        <f t="shared" si="133"/>
        <v>7960.8899999999994</v>
      </c>
      <c r="BC41" s="109">
        <f t="shared" si="134"/>
        <v>5885.62</v>
      </c>
      <c r="BD41" s="109">
        <f t="shared" si="135"/>
        <v>2791.75</v>
      </c>
      <c r="BE41" s="109"/>
      <c r="BF41" s="109">
        <f t="shared" si="136"/>
        <v>8677.369999999999</v>
      </c>
      <c r="BG41" s="109">
        <f t="shared" si="137"/>
        <v>6155.6</v>
      </c>
      <c r="BH41" s="109">
        <f t="shared" si="138"/>
        <v>2900.28</v>
      </c>
      <c r="BI41" s="109"/>
      <c r="BJ41" s="109">
        <f t="shared" si="139"/>
        <v>9055.880000000001</v>
      </c>
      <c r="BK41" s="109">
        <f t="shared" si="140"/>
        <v>6425.58</v>
      </c>
      <c r="BL41" s="109">
        <f t="shared" si="141"/>
        <v>3028.34</v>
      </c>
      <c r="BM41" s="109"/>
      <c r="BN41" s="109">
        <f t="shared" si="142"/>
        <v>9453.92</v>
      </c>
      <c r="BO41" s="109">
        <f t="shared" si="143"/>
        <v>6587.57</v>
      </c>
      <c r="BP41" s="109">
        <f t="shared" si="144"/>
        <v>3105.18</v>
      </c>
      <c r="BQ41" s="109"/>
      <c r="BR41" s="109">
        <f t="shared" si="145"/>
        <v>9692.75</v>
      </c>
      <c r="BS41" s="110"/>
      <c r="BT41" s="75">
        <f t="shared" si="73"/>
        <v>3.0000092598594316E-2</v>
      </c>
      <c r="BU41" s="75">
        <f t="shared" si="73"/>
        <v>3.0001093220471217E-2</v>
      </c>
      <c r="BV41" s="75"/>
    </row>
    <row r="42" spans="1:74" ht="15" customHeight="1" x14ac:dyDescent="0.25">
      <c r="A42" s="76" t="s">
        <v>69</v>
      </c>
      <c r="B42" s="77" t="s">
        <v>70</v>
      </c>
      <c r="C42" s="112">
        <v>4142</v>
      </c>
      <c r="D42" s="112">
        <v>2681</v>
      </c>
      <c r="E42" s="112">
        <v>6823</v>
      </c>
      <c r="F42" s="112">
        <f t="shared" si="110"/>
        <v>4970.3999999999996</v>
      </c>
      <c r="G42" s="112">
        <f t="shared" si="110"/>
        <v>3217.2</v>
      </c>
      <c r="H42" s="112">
        <f t="shared" si="110"/>
        <v>8187.5999999999995</v>
      </c>
      <c r="I42" s="112">
        <f t="shared" si="111"/>
        <v>5218.92</v>
      </c>
      <c r="J42" s="112">
        <f t="shared" si="111"/>
        <v>3378.06</v>
      </c>
      <c r="K42" s="112">
        <f t="shared" si="111"/>
        <v>8596.98</v>
      </c>
      <c r="L42" s="112">
        <f t="shared" si="112"/>
        <v>5798.8</v>
      </c>
      <c r="M42" s="112">
        <f t="shared" si="112"/>
        <v>3753.4</v>
      </c>
      <c r="N42" s="112">
        <f t="shared" si="112"/>
        <v>9552.1999999999989</v>
      </c>
      <c r="O42" s="112">
        <v>5798.8</v>
      </c>
      <c r="P42" s="112">
        <v>3753.4</v>
      </c>
      <c r="Q42" s="112">
        <v>9552.1999999999989</v>
      </c>
      <c r="R42" s="112">
        <f t="shared" si="113"/>
        <v>6628</v>
      </c>
      <c r="S42" s="112">
        <f t="shared" si="113"/>
        <v>4290</v>
      </c>
      <c r="T42" s="112">
        <f t="shared" si="114"/>
        <v>10918</v>
      </c>
      <c r="U42" s="112">
        <f t="shared" si="115"/>
        <v>7042.2</v>
      </c>
      <c r="V42" s="112">
        <f t="shared" si="115"/>
        <v>4558.1000000000004</v>
      </c>
      <c r="W42" s="112">
        <f t="shared" si="116"/>
        <v>11600.3</v>
      </c>
      <c r="X42" s="112">
        <f t="shared" si="117"/>
        <v>7663.5</v>
      </c>
      <c r="Y42" s="112">
        <f t="shared" si="117"/>
        <v>4960.25</v>
      </c>
      <c r="Z42" s="112">
        <f t="shared" si="118"/>
        <v>12623.75</v>
      </c>
      <c r="AA42" s="112">
        <v>8823</v>
      </c>
      <c r="AB42" s="112">
        <v>5711</v>
      </c>
      <c r="AC42" s="112">
        <v>14534</v>
      </c>
      <c r="AD42" s="109">
        <f t="shared" si="119"/>
        <v>11029</v>
      </c>
      <c r="AE42" s="109">
        <f t="shared" si="119"/>
        <v>7139</v>
      </c>
      <c r="AF42" s="112">
        <f t="shared" si="120"/>
        <v>18168</v>
      </c>
      <c r="AG42" s="109">
        <f t="shared" si="121"/>
        <v>12794</v>
      </c>
      <c r="AH42" s="109">
        <f t="shared" si="121"/>
        <v>8281</v>
      </c>
      <c r="AI42" s="112">
        <f t="shared" si="122"/>
        <v>21075</v>
      </c>
      <c r="AJ42" s="109">
        <f t="shared" si="123"/>
        <v>14117.45</v>
      </c>
      <c r="AK42" s="109">
        <f t="shared" si="123"/>
        <v>9137.65</v>
      </c>
      <c r="AL42" s="109">
        <f t="shared" si="124"/>
        <v>23255.1</v>
      </c>
      <c r="AM42" s="109">
        <f t="shared" si="125"/>
        <v>14117.45</v>
      </c>
      <c r="AN42" s="109">
        <f t="shared" si="125"/>
        <v>9137.65</v>
      </c>
      <c r="AO42" s="109"/>
      <c r="AP42" s="109">
        <f t="shared" si="126"/>
        <v>23255.1</v>
      </c>
      <c r="AQ42" s="109">
        <f t="shared" si="127"/>
        <v>14752.74</v>
      </c>
      <c r="AR42" s="109">
        <f t="shared" si="127"/>
        <v>9548.84</v>
      </c>
      <c r="AS42" s="109"/>
      <c r="AT42" s="109">
        <f t="shared" si="128"/>
        <v>24301.58</v>
      </c>
      <c r="AU42" s="109">
        <f t="shared" si="129"/>
        <v>15317.44</v>
      </c>
      <c r="AV42" s="109">
        <f t="shared" si="129"/>
        <v>9914.35</v>
      </c>
      <c r="AW42" s="109"/>
      <c r="AX42" s="109">
        <f t="shared" si="130"/>
        <v>25231.79</v>
      </c>
      <c r="AY42" s="109">
        <f t="shared" si="131"/>
        <v>16542.84</v>
      </c>
      <c r="AZ42" s="109">
        <f t="shared" si="132"/>
        <v>11698.93</v>
      </c>
      <c r="BA42" s="109"/>
      <c r="BB42" s="109">
        <f t="shared" si="133"/>
        <v>28241.77</v>
      </c>
      <c r="BC42" s="109">
        <f t="shared" si="134"/>
        <v>18031.7</v>
      </c>
      <c r="BD42" s="109">
        <f t="shared" si="135"/>
        <v>12751.83</v>
      </c>
      <c r="BE42" s="109"/>
      <c r="BF42" s="109">
        <f t="shared" si="136"/>
        <v>30783.53</v>
      </c>
      <c r="BG42" s="109">
        <f t="shared" si="137"/>
        <v>18858.84</v>
      </c>
      <c r="BH42" s="109">
        <f>ROUND(BD42+ $AZ42*$BH$4,2)</f>
        <v>13336.78</v>
      </c>
      <c r="BI42" s="109"/>
      <c r="BJ42" s="109">
        <f t="shared" si="139"/>
        <v>32195.620000000003</v>
      </c>
      <c r="BK42" s="109">
        <f t="shared" si="140"/>
        <v>19685.98</v>
      </c>
      <c r="BL42" s="109">
        <f>ROUND(BH42+ $AZ42*$BL$4,2)</f>
        <v>13921.73</v>
      </c>
      <c r="BM42" s="109"/>
      <c r="BN42" s="109">
        <f t="shared" si="142"/>
        <v>33607.71</v>
      </c>
      <c r="BO42" s="109">
        <f t="shared" si="143"/>
        <v>20182.27</v>
      </c>
      <c r="BP42" s="109">
        <f t="shared" si="144"/>
        <v>14272.7</v>
      </c>
      <c r="BQ42" s="109"/>
      <c r="BR42" s="109">
        <f t="shared" si="145"/>
        <v>34454.97</v>
      </c>
      <c r="BS42" s="110"/>
      <c r="BT42" s="75">
        <f t="shared" si="73"/>
        <v>3.0000290155741148E-2</v>
      </c>
      <c r="BU42" s="75">
        <f t="shared" si="73"/>
        <v>3.0000179503595726E-2</v>
      </c>
      <c r="BV42" s="75"/>
    </row>
    <row r="43" spans="1:74" ht="15.75" customHeight="1" x14ac:dyDescent="0.25">
      <c r="A43" s="70" t="s">
        <v>2427</v>
      </c>
      <c r="B43" s="111"/>
      <c r="C43" s="73"/>
      <c r="D43" s="73"/>
      <c r="E43" s="73"/>
      <c r="F43" s="73">
        <f t="shared" si="110"/>
        <v>0</v>
      </c>
      <c r="G43" s="73">
        <f t="shared" si="110"/>
        <v>0</v>
      </c>
      <c r="H43" s="73">
        <f t="shared" si="110"/>
        <v>0</v>
      </c>
      <c r="I43" s="73">
        <f t="shared" si="111"/>
        <v>0</v>
      </c>
      <c r="J43" s="73">
        <f t="shared" si="111"/>
        <v>0</v>
      </c>
      <c r="K43" s="73">
        <f t="shared" si="111"/>
        <v>0</v>
      </c>
      <c r="L43" s="73">
        <f t="shared" si="112"/>
        <v>0</v>
      </c>
      <c r="M43" s="73">
        <f t="shared" si="112"/>
        <v>0</v>
      </c>
      <c r="N43" s="105">
        <f t="shared" si="112"/>
        <v>0</v>
      </c>
      <c r="O43" s="73"/>
      <c r="P43" s="73"/>
      <c r="Q43" s="73"/>
      <c r="R43" s="73"/>
      <c r="S43" s="73"/>
      <c r="T43" s="105"/>
      <c r="U43" s="73"/>
      <c r="V43" s="73"/>
      <c r="W43" s="73"/>
      <c r="X43" s="73"/>
      <c r="Y43" s="73"/>
      <c r="Z43" s="105"/>
      <c r="AA43" s="73"/>
      <c r="AB43" s="73"/>
      <c r="AC43" s="105"/>
      <c r="AD43" s="73"/>
      <c r="AE43" s="73"/>
      <c r="AF43" s="105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105"/>
      <c r="AR43" s="105"/>
      <c r="AS43" s="73"/>
      <c r="AT43" s="73"/>
      <c r="AU43" s="105"/>
      <c r="AV43" s="105"/>
      <c r="AW43" s="73"/>
      <c r="AX43" s="73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8"/>
      <c r="BT43" s="75" t="e">
        <f t="shared" si="73"/>
        <v>#DIV/0!</v>
      </c>
      <c r="BU43" s="75" t="e">
        <f t="shared" si="73"/>
        <v>#DIV/0!</v>
      </c>
      <c r="BV43" s="75"/>
    </row>
    <row r="44" spans="1:74" ht="15" customHeight="1" x14ac:dyDescent="0.25">
      <c r="A44" s="114" t="s">
        <v>71</v>
      </c>
      <c r="B44" s="77" t="s">
        <v>72</v>
      </c>
      <c r="C44" s="112">
        <v>4125</v>
      </c>
      <c r="D44" s="112">
        <v>5735</v>
      </c>
      <c r="E44" s="112">
        <v>9860</v>
      </c>
      <c r="F44" s="112">
        <f t="shared" si="110"/>
        <v>4950</v>
      </c>
      <c r="G44" s="112">
        <f t="shared" si="110"/>
        <v>6882</v>
      </c>
      <c r="H44" s="112">
        <f t="shared" si="110"/>
        <v>11832</v>
      </c>
      <c r="I44" s="112">
        <f t="shared" si="111"/>
        <v>5197.5</v>
      </c>
      <c r="J44" s="112">
        <f t="shared" si="111"/>
        <v>7226.1</v>
      </c>
      <c r="K44" s="112">
        <f t="shared" si="111"/>
        <v>12423.6</v>
      </c>
      <c r="L44" s="112">
        <f t="shared" si="112"/>
        <v>5775</v>
      </c>
      <c r="M44" s="112">
        <f t="shared" si="112"/>
        <v>8029</v>
      </c>
      <c r="N44" s="112">
        <f t="shared" si="112"/>
        <v>13804</v>
      </c>
      <c r="O44" s="112">
        <v>5775</v>
      </c>
      <c r="P44" s="112">
        <v>8029</v>
      </c>
      <c r="Q44" s="112">
        <v>13804</v>
      </c>
      <c r="R44" s="115">
        <f t="shared" ref="R44:S46" si="146">ROUND(L44*1.143,0)</f>
        <v>6601</v>
      </c>
      <c r="S44" s="112">
        <f t="shared" si="146"/>
        <v>9177</v>
      </c>
      <c r="T44" s="112">
        <f t="shared" ref="T44:T46" si="147">R44+S44</f>
        <v>15778</v>
      </c>
      <c r="U44" s="112">
        <f t="shared" ref="U44:V46" si="148">+R44+(C44*0.1)</f>
        <v>7013.5</v>
      </c>
      <c r="V44" s="112">
        <f t="shared" si="148"/>
        <v>9750.5</v>
      </c>
      <c r="W44" s="112">
        <f t="shared" ref="W44:W46" si="149">U44+V44</f>
        <v>16764</v>
      </c>
      <c r="X44" s="112">
        <f t="shared" ref="X44:Y46" si="150">+U44+(C44*0.15)</f>
        <v>7632.25</v>
      </c>
      <c r="Y44" s="112">
        <f t="shared" si="150"/>
        <v>10610.75</v>
      </c>
      <c r="Z44" s="112">
        <f t="shared" ref="Z44:Z46" si="151">X44+Y44</f>
        <v>18243</v>
      </c>
      <c r="AA44" s="112">
        <v>13311</v>
      </c>
      <c r="AB44" s="112">
        <v>17305</v>
      </c>
      <c r="AC44" s="112">
        <v>30616</v>
      </c>
      <c r="AD44" s="109">
        <f t="shared" ref="AD44:AE46" si="152">+ROUND(AA44*(1+0.25),0)</f>
        <v>16639</v>
      </c>
      <c r="AE44" s="109">
        <f t="shared" si="152"/>
        <v>21631</v>
      </c>
      <c r="AF44" s="112">
        <f t="shared" ref="AF44:AF46" si="153">AD44+AE44</f>
        <v>38270</v>
      </c>
      <c r="AG44" s="109">
        <f t="shared" ref="AG44:AH46" si="154">+ROUND(AD44+AA44*0.2,0)</f>
        <v>19301</v>
      </c>
      <c r="AH44" s="109">
        <f t="shared" si="154"/>
        <v>25092</v>
      </c>
      <c r="AI44" s="112">
        <f t="shared" ref="AI44:AI46" si="155">AG44+AH44</f>
        <v>44393</v>
      </c>
      <c r="AJ44" s="109">
        <f t="shared" ref="AJ44:AK46" si="156">ROUND(AG44+0.15*AA44,2)</f>
        <v>21297.65</v>
      </c>
      <c r="AK44" s="109">
        <f t="shared" si="156"/>
        <v>27687.75</v>
      </c>
      <c r="AL44" s="109">
        <f t="shared" ref="AL44:AL46" si="157">AJ44+AK44</f>
        <v>48985.4</v>
      </c>
      <c r="AM44" s="109">
        <f t="shared" ref="AM44:AN46" si="158">AJ44</f>
        <v>21297.65</v>
      </c>
      <c r="AN44" s="109">
        <f t="shared" si="158"/>
        <v>27687.75</v>
      </c>
      <c r="AO44" s="109"/>
      <c r="AP44" s="109">
        <f t="shared" ref="AP44:AP46" si="159">AM44+AN44+AO44</f>
        <v>48985.4</v>
      </c>
      <c r="AQ44" s="109">
        <f t="shared" ref="AQ44:AR46" si="160">ROUND(AM44*(1+4.5%),2)</f>
        <v>22256.04</v>
      </c>
      <c r="AR44" s="109">
        <f t="shared" si="160"/>
        <v>28933.7</v>
      </c>
      <c r="AS44" s="109"/>
      <c r="AT44" s="109">
        <f t="shared" ref="AT44:AT46" si="161">AQ44+AR44+AS44</f>
        <v>51189.740000000005</v>
      </c>
      <c r="AU44" s="109">
        <f t="shared" ref="AU44:AV46" si="162">ROUND(AQ44+(AM44*4%),2)</f>
        <v>23107.95</v>
      </c>
      <c r="AV44" s="109">
        <f t="shared" si="162"/>
        <v>30041.21</v>
      </c>
      <c r="AW44" s="109"/>
      <c r="AX44" s="109">
        <f t="shared" ref="AX44:AX46" si="163">AU44+AV44+AW44</f>
        <v>53149.16</v>
      </c>
      <c r="AY44" s="109">
        <f t="shared" ref="AY44:AY46" si="164">ROUND(AU44+(AU44*$AY$3),2)</f>
        <v>24956.59</v>
      </c>
      <c r="AZ44" s="109">
        <f t="shared" ref="AZ44:AZ46" si="165">ROUND(AV44+(AV44*$AZ$4),2)</f>
        <v>35448.629999999997</v>
      </c>
      <c r="BA44" s="109"/>
      <c r="BB44" s="109">
        <f t="shared" ref="BB44:BB46" si="166">AY44+AZ44+BA44</f>
        <v>60405.22</v>
      </c>
      <c r="BC44" s="109">
        <f t="shared" ref="BC44:BC46" si="167">ROUND(AY44+(AY44*$BC$3),2)</f>
        <v>27202.68</v>
      </c>
      <c r="BD44" s="109">
        <f t="shared" ref="BD44:BD46" si="168">ROUND(AZ44+(AZ44*$BD$4),2)</f>
        <v>38639.01</v>
      </c>
      <c r="BE44" s="109"/>
      <c r="BF44" s="109">
        <f t="shared" ref="BF44:BF46" si="169">BC44+BD44+BE44</f>
        <v>65841.69</v>
      </c>
      <c r="BG44" s="109">
        <f t="shared" ref="BG44:BG46" si="170">ROUND(BC44+ $AY44*$BG$3,2)</f>
        <v>28450.51</v>
      </c>
      <c r="BH44" s="109">
        <f t="shared" ref="BH44:BH46" si="171">ROUND(BD44+ $AZ44*$BH$4,2)</f>
        <v>40411.440000000002</v>
      </c>
      <c r="BI44" s="109"/>
      <c r="BJ44" s="109">
        <f t="shared" ref="BJ44:BJ46" si="172">BG44+BH44+BI44</f>
        <v>68861.95</v>
      </c>
      <c r="BK44" s="109">
        <f t="shared" ref="BK44:BK46" si="173">ROUND(BG44+ $AY44*$BK$3,2)</f>
        <v>29698.34</v>
      </c>
      <c r="BL44" s="109">
        <f t="shared" ref="BL44:BL46" si="174">ROUND(BH44+ $AZ44*$BL$4,2)</f>
        <v>42183.87</v>
      </c>
      <c r="BM44" s="109"/>
      <c r="BN44" s="109">
        <f t="shared" ref="BN44:BN46" si="175">BK44+BL44+BM44</f>
        <v>71882.210000000006</v>
      </c>
      <c r="BO44" s="109">
        <f t="shared" ref="BO44:BO46" si="176">ROUND(BK44+ $AY44*$BO$3,2)</f>
        <v>30447.040000000001</v>
      </c>
      <c r="BP44" s="109">
        <f t="shared" ref="BP44:BP46" si="177">ROUND(BL44+ $AZ44*$BP$4,2)</f>
        <v>43247.33</v>
      </c>
      <c r="BQ44" s="109"/>
      <c r="BR44" s="109">
        <f t="shared" ref="BR44:BR46" si="178">+BO44+BP44+BQ44</f>
        <v>73694.37</v>
      </c>
      <c r="BS44" s="110"/>
      <c r="BT44" s="75">
        <f t="shared" si="73"/>
        <v>3.0000092160026699E-2</v>
      </c>
      <c r="BU44" s="75">
        <f t="shared" si="73"/>
        <v>3.0000031030818376E-2</v>
      </c>
      <c r="BV44" s="75"/>
    </row>
    <row r="45" spans="1:74" ht="15" customHeight="1" x14ac:dyDescent="0.25">
      <c r="A45" s="114" t="s">
        <v>73</v>
      </c>
      <c r="B45" s="77" t="s">
        <v>74</v>
      </c>
      <c r="C45" s="112">
        <v>4460</v>
      </c>
      <c r="D45" s="112">
        <v>7013</v>
      </c>
      <c r="E45" s="112">
        <v>11473</v>
      </c>
      <c r="F45" s="112">
        <f t="shared" si="110"/>
        <v>5352</v>
      </c>
      <c r="G45" s="112">
        <f t="shared" si="110"/>
        <v>8415.6</v>
      </c>
      <c r="H45" s="112">
        <f t="shared" si="110"/>
        <v>13767.6</v>
      </c>
      <c r="I45" s="112">
        <f t="shared" si="111"/>
        <v>5619.6</v>
      </c>
      <c r="J45" s="112">
        <f t="shared" si="111"/>
        <v>8836.380000000001</v>
      </c>
      <c r="K45" s="112">
        <f t="shared" si="111"/>
        <v>14455.98</v>
      </c>
      <c r="L45" s="112">
        <f t="shared" si="112"/>
        <v>6244</v>
      </c>
      <c r="M45" s="112">
        <f t="shared" si="112"/>
        <v>9818.2000000000007</v>
      </c>
      <c r="N45" s="112">
        <f t="shared" si="112"/>
        <v>16062.2</v>
      </c>
      <c r="O45" s="112">
        <v>6244</v>
      </c>
      <c r="P45" s="112">
        <v>9818.2000000000007</v>
      </c>
      <c r="Q45" s="112">
        <v>16062.2</v>
      </c>
      <c r="R45" s="112">
        <f t="shared" si="146"/>
        <v>7137</v>
      </c>
      <c r="S45" s="112">
        <f t="shared" si="146"/>
        <v>11222</v>
      </c>
      <c r="T45" s="112">
        <f t="shared" si="147"/>
        <v>18359</v>
      </c>
      <c r="U45" s="112">
        <f t="shared" si="148"/>
        <v>7583</v>
      </c>
      <c r="V45" s="112">
        <f t="shared" si="148"/>
        <v>11923.3</v>
      </c>
      <c r="W45" s="112">
        <f t="shared" si="149"/>
        <v>19506.3</v>
      </c>
      <c r="X45" s="112">
        <f t="shared" si="150"/>
        <v>8252</v>
      </c>
      <c r="Y45" s="112">
        <f t="shared" si="150"/>
        <v>12975.25</v>
      </c>
      <c r="Z45" s="112">
        <f t="shared" si="151"/>
        <v>21227.25</v>
      </c>
      <c r="AA45" s="112">
        <v>15973</v>
      </c>
      <c r="AB45" s="112">
        <v>21298</v>
      </c>
      <c r="AC45" s="112">
        <v>37271</v>
      </c>
      <c r="AD45" s="109">
        <f t="shared" si="152"/>
        <v>19966</v>
      </c>
      <c r="AE45" s="109">
        <f t="shared" si="152"/>
        <v>26623</v>
      </c>
      <c r="AF45" s="112">
        <f t="shared" si="153"/>
        <v>46589</v>
      </c>
      <c r="AG45" s="109">
        <f t="shared" si="154"/>
        <v>23161</v>
      </c>
      <c r="AH45" s="109">
        <f t="shared" si="154"/>
        <v>30883</v>
      </c>
      <c r="AI45" s="112">
        <f t="shared" si="155"/>
        <v>54044</v>
      </c>
      <c r="AJ45" s="109">
        <f t="shared" si="156"/>
        <v>25556.95</v>
      </c>
      <c r="AK45" s="109">
        <f t="shared" si="156"/>
        <v>34077.699999999997</v>
      </c>
      <c r="AL45" s="109">
        <f t="shared" si="157"/>
        <v>59634.649999999994</v>
      </c>
      <c r="AM45" s="109">
        <f t="shared" si="158"/>
        <v>25556.95</v>
      </c>
      <c r="AN45" s="109">
        <f t="shared" si="158"/>
        <v>34077.699999999997</v>
      </c>
      <c r="AO45" s="109"/>
      <c r="AP45" s="109">
        <f t="shared" si="159"/>
        <v>59634.649999999994</v>
      </c>
      <c r="AQ45" s="109">
        <f t="shared" si="160"/>
        <v>26707.01</v>
      </c>
      <c r="AR45" s="109">
        <f t="shared" si="160"/>
        <v>35611.199999999997</v>
      </c>
      <c r="AS45" s="109"/>
      <c r="AT45" s="109">
        <f t="shared" si="161"/>
        <v>62318.209999999992</v>
      </c>
      <c r="AU45" s="109">
        <f t="shared" si="162"/>
        <v>27729.29</v>
      </c>
      <c r="AV45" s="109">
        <f t="shared" si="162"/>
        <v>36974.31</v>
      </c>
      <c r="AW45" s="109"/>
      <c r="AX45" s="109">
        <f t="shared" si="163"/>
        <v>64703.6</v>
      </c>
      <c r="AY45" s="109">
        <f t="shared" si="164"/>
        <v>29947.63</v>
      </c>
      <c r="AZ45" s="109">
        <f t="shared" si="165"/>
        <v>43629.69</v>
      </c>
      <c r="BA45" s="109"/>
      <c r="BB45" s="109">
        <f t="shared" si="166"/>
        <v>73577.320000000007</v>
      </c>
      <c r="BC45" s="109">
        <f t="shared" si="167"/>
        <v>32642.92</v>
      </c>
      <c r="BD45" s="109">
        <f t="shared" si="168"/>
        <v>47556.36</v>
      </c>
      <c r="BE45" s="109"/>
      <c r="BF45" s="109">
        <f t="shared" si="169"/>
        <v>80199.28</v>
      </c>
      <c r="BG45" s="109">
        <f t="shared" si="170"/>
        <v>34140.300000000003</v>
      </c>
      <c r="BH45" s="109">
        <f t="shared" si="171"/>
        <v>49737.84</v>
      </c>
      <c r="BI45" s="109"/>
      <c r="BJ45" s="109">
        <f t="shared" si="172"/>
        <v>83878.14</v>
      </c>
      <c r="BK45" s="109">
        <f t="shared" si="173"/>
        <v>35637.68</v>
      </c>
      <c r="BL45" s="109">
        <f t="shared" si="174"/>
        <v>51919.32</v>
      </c>
      <c r="BM45" s="109"/>
      <c r="BN45" s="109">
        <f t="shared" si="175"/>
        <v>87557</v>
      </c>
      <c r="BO45" s="109">
        <f t="shared" si="176"/>
        <v>36536.11</v>
      </c>
      <c r="BP45" s="109">
        <f t="shared" si="177"/>
        <v>53228.21</v>
      </c>
      <c r="BQ45" s="109"/>
      <c r="BR45" s="109">
        <f t="shared" si="178"/>
        <v>89764.32</v>
      </c>
      <c r="BS45" s="110"/>
      <c r="BT45" s="75">
        <f t="shared" ref="BT45:BU60" si="179">+(BO45-BK45)/AY45</f>
        <v>3.0000036730786384E-2</v>
      </c>
      <c r="BU45" s="75">
        <f t="shared" si="179"/>
        <v>2.9999983955879571E-2</v>
      </c>
      <c r="BV45" s="75"/>
    </row>
    <row r="46" spans="1:74" ht="30" customHeight="1" x14ac:dyDescent="0.25">
      <c r="A46" s="114" t="s">
        <v>75</v>
      </c>
      <c r="B46" s="77" t="s">
        <v>76</v>
      </c>
      <c r="C46" s="112">
        <v>7235</v>
      </c>
      <c r="D46" s="112">
        <v>3090</v>
      </c>
      <c r="E46" s="112">
        <v>10325</v>
      </c>
      <c r="F46" s="112">
        <f t="shared" si="110"/>
        <v>8682</v>
      </c>
      <c r="G46" s="112">
        <f t="shared" si="110"/>
        <v>3708</v>
      </c>
      <c r="H46" s="112">
        <f t="shared" si="110"/>
        <v>12390</v>
      </c>
      <c r="I46" s="112">
        <f t="shared" si="111"/>
        <v>9116.1</v>
      </c>
      <c r="J46" s="112">
        <f t="shared" si="111"/>
        <v>3893.4</v>
      </c>
      <c r="K46" s="112">
        <f t="shared" si="111"/>
        <v>13009.5</v>
      </c>
      <c r="L46" s="112">
        <f t="shared" si="112"/>
        <v>10129</v>
      </c>
      <c r="M46" s="112">
        <f t="shared" si="112"/>
        <v>4326</v>
      </c>
      <c r="N46" s="112">
        <f t="shared" si="112"/>
        <v>14455</v>
      </c>
      <c r="O46" s="112">
        <v>10129</v>
      </c>
      <c r="P46" s="112">
        <v>4326</v>
      </c>
      <c r="Q46" s="112">
        <v>14455</v>
      </c>
      <c r="R46" s="112">
        <f t="shared" si="146"/>
        <v>11577</v>
      </c>
      <c r="S46" s="112">
        <f t="shared" si="146"/>
        <v>4945</v>
      </c>
      <c r="T46" s="112">
        <f t="shared" si="147"/>
        <v>16522</v>
      </c>
      <c r="U46" s="112">
        <f t="shared" si="148"/>
        <v>12300.5</v>
      </c>
      <c r="V46" s="112">
        <f t="shared" si="148"/>
        <v>5254</v>
      </c>
      <c r="W46" s="112">
        <f t="shared" si="149"/>
        <v>17554.5</v>
      </c>
      <c r="X46" s="112">
        <f t="shared" si="150"/>
        <v>13385.75</v>
      </c>
      <c r="Y46" s="112">
        <f t="shared" si="150"/>
        <v>5717.5</v>
      </c>
      <c r="Z46" s="112">
        <f t="shared" si="151"/>
        <v>19103.25</v>
      </c>
      <c r="AA46" s="112">
        <v>35445</v>
      </c>
      <c r="AB46" s="112">
        <v>10531</v>
      </c>
      <c r="AC46" s="112">
        <v>45976</v>
      </c>
      <c r="AD46" s="109">
        <f t="shared" si="152"/>
        <v>44306</v>
      </c>
      <c r="AE46" s="109">
        <f t="shared" si="152"/>
        <v>13164</v>
      </c>
      <c r="AF46" s="112">
        <f t="shared" si="153"/>
        <v>57470</v>
      </c>
      <c r="AG46" s="109">
        <f t="shared" si="154"/>
        <v>51395</v>
      </c>
      <c r="AH46" s="109">
        <f t="shared" si="154"/>
        <v>15270</v>
      </c>
      <c r="AI46" s="112">
        <f t="shared" si="155"/>
        <v>66665</v>
      </c>
      <c r="AJ46" s="109">
        <f t="shared" si="156"/>
        <v>56711.75</v>
      </c>
      <c r="AK46" s="109">
        <f t="shared" si="156"/>
        <v>16849.650000000001</v>
      </c>
      <c r="AL46" s="109">
        <f t="shared" si="157"/>
        <v>73561.399999999994</v>
      </c>
      <c r="AM46" s="109">
        <f t="shared" si="158"/>
        <v>56711.75</v>
      </c>
      <c r="AN46" s="109">
        <f t="shared" si="158"/>
        <v>16849.650000000001</v>
      </c>
      <c r="AO46" s="109"/>
      <c r="AP46" s="109">
        <f t="shared" si="159"/>
        <v>73561.399999999994</v>
      </c>
      <c r="AQ46" s="109">
        <f t="shared" si="160"/>
        <v>59263.78</v>
      </c>
      <c r="AR46" s="109">
        <f t="shared" si="160"/>
        <v>17607.88</v>
      </c>
      <c r="AS46" s="109"/>
      <c r="AT46" s="109">
        <f t="shared" si="161"/>
        <v>76871.66</v>
      </c>
      <c r="AU46" s="109">
        <f t="shared" si="162"/>
        <v>61532.25</v>
      </c>
      <c r="AV46" s="109">
        <f t="shared" si="162"/>
        <v>18281.87</v>
      </c>
      <c r="AW46" s="109"/>
      <c r="AX46" s="109">
        <f t="shared" si="163"/>
        <v>79814.12</v>
      </c>
      <c r="AY46" s="109">
        <f t="shared" si="164"/>
        <v>66454.83</v>
      </c>
      <c r="AZ46" s="109">
        <f t="shared" si="165"/>
        <v>21572.61</v>
      </c>
      <c r="BA46" s="109"/>
      <c r="BB46" s="109">
        <f t="shared" si="166"/>
        <v>88027.44</v>
      </c>
      <c r="BC46" s="109">
        <f t="shared" si="167"/>
        <v>72435.759999999995</v>
      </c>
      <c r="BD46" s="109">
        <f t="shared" si="168"/>
        <v>23514.14</v>
      </c>
      <c r="BE46" s="109"/>
      <c r="BF46" s="109">
        <f t="shared" si="169"/>
        <v>95949.9</v>
      </c>
      <c r="BG46" s="109">
        <f t="shared" si="170"/>
        <v>75758.5</v>
      </c>
      <c r="BH46" s="109">
        <f t="shared" si="171"/>
        <v>24592.77</v>
      </c>
      <c r="BI46" s="109"/>
      <c r="BJ46" s="109">
        <f t="shared" si="172"/>
        <v>100351.27</v>
      </c>
      <c r="BK46" s="109">
        <f t="shared" si="173"/>
        <v>79081.240000000005</v>
      </c>
      <c r="BL46" s="109">
        <f t="shared" si="174"/>
        <v>25671.4</v>
      </c>
      <c r="BM46" s="109"/>
      <c r="BN46" s="109">
        <f t="shared" si="175"/>
        <v>104752.64000000001</v>
      </c>
      <c r="BO46" s="109">
        <f t="shared" si="176"/>
        <v>81074.880000000005</v>
      </c>
      <c r="BP46" s="109">
        <f t="shared" si="177"/>
        <v>26318.58</v>
      </c>
      <c r="BQ46" s="109"/>
      <c r="BR46" s="109">
        <f t="shared" si="178"/>
        <v>107393.46</v>
      </c>
      <c r="BS46" s="110"/>
      <c r="BT46" s="75">
        <f t="shared" si="179"/>
        <v>2.9999926265705582E-2</v>
      </c>
      <c r="BU46" s="75">
        <f t="shared" si="179"/>
        <v>3.0000078803631099E-2</v>
      </c>
      <c r="BV46" s="75"/>
    </row>
    <row r="47" spans="1:74" ht="15.75" customHeight="1" x14ac:dyDescent="0.25">
      <c r="A47" s="70" t="s">
        <v>2428</v>
      </c>
      <c r="B47" s="111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105"/>
      <c r="O47" s="73"/>
      <c r="P47" s="73"/>
      <c r="Q47" s="73"/>
      <c r="R47" s="73"/>
      <c r="S47" s="73"/>
      <c r="T47" s="105"/>
      <c r="U47" s="73"/>
      <c r="V47" s="73"/>
      <c r="W47" s="73"/>
      <c r="X47" s="73"/>
      <c r="Y47" s="73"/>
      <c r="Z47" s="105"/>
      <c r="AA47" s="73"/>
      <c r="AB47" s="73"/>
      <c r="AC47" s="105"/>
      <c r="AD47" s="73"/>
      <c r="AE47" s="73"/>
      <c r="AF47" s="105"/>
      <c r="AG47" s="73"/>
      <c r="AH47" s="73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8"/>
      <c r="BT47" s="75" t="e">
        <f t="shared" si="179"/>
        <v>#DIV/0!</v>
      </c>
      <c r="BU47" s="75" t="e">
        <f t="shared" si="179"/>
        <v>#DIV/0!</v>
      </c>
      <c r="BV47" s="75"/>
    </row>
    <row r="48" spans="1:74" ht="15" customHeight="1" x14ac:dyDescent="0.25">
      <c r="A48" s="76" t="s">
        <v>77</v>
      </c>
      <c r="B48" s="77" t="s">
        <v>78</v>
      </c>
      <c r="C48" s="112">
        <v>1969</v>
      </c>
      <c r="D48" s="112">
        <v>1432</v>
      </c>
      <c r="E48" s="112">
        <v>3401</v>
      </c>
      <c r="F48" s="112">
        <f t="shared" ref="F48:H59" si="180">C48*1.2</f>
        <v>2362.7999999999997</v>
      </c>
      <c r="G48" s="112">
        <f t="shared" si="180"/>
        <v>1718.3999999999999</v>
      </c>
      <c r="H48" s="112">
        <f t="shared" si="180"/>
        <v>4081.2</v>
      </c>
      <c r="I48" s="112">
        <f t="shared" ref="I48:K59" si="181">F48+C48*0.06</f>
        <v>2480.9399999999996</v>
      </c>
      <c r="J48" s="112">
        <f t="shared" si="181"/>
        <v>1804.32</v>
      </c>
      <c r="K48" s="112">
        <f t="shared" si="181"/>
        <v>4285.26</v>
      </c>
      <c r="L48" s="112">
        <f t="shared" ref="L48:N59" si="182">I48+C48*0.14</f>
        <v>2756.5999999999995</v>
      </c>
      <c r="M48" s="112">
        <f t="shared" si="182"/>
        <v>2004.8</v>
      </c>
      <c r="N48" s="112">
        <f t="shared" si="182"/>
        <v>4761.4000000000005</v>
      </c>
      <c r="O48" s="112">
        <v>2756.5999999999995</v>
      </c>
      <c r="P48" s="112">
        <v>2004.8</v>
      </c>
      <c r="Q48" s="112">
        <v>4761.4000000000005</v>
      </c>
      <c r="R48" s="112">
        <f t="shared" ref="R48:S62" si="183">ROUND(L48*1.143,0)</f>
        <v>3151</v>
      </c>
      <c r="S48" s="112">
        <f t="shared" si="183"/>
        <v>2291</v>
      </c>
      <c r="T48" s="112">
        <f t="shared" ref="T48:T59" si="184">R48+S48</f>
        <v>5442</v>
      </c>
      <c r="U48" s="112">
        <f t="shared" ref="U48:V59" si="185">+R48+(C48*0.1)</f>
        <v>3347.9</v>
      </c>
      <c r="V48" s="112">
        <f t="shared" si="185"/>
        <v>2434.1999999999998</v>
      </c>
      <c r="W48" s="112">
        <f t="shared" ref="W48:W59" si="186">U48+V48</f>
        <v>5782.1</v>
      </c>
      <c r="X48" s="112">
        <f t="shared" ref="X48:Y59" si="187">+U48+(C48*0.15)</f>
        <v>3643.25</v>
      </c>
      <c r="Y48" s="112">
        <f t="shared" si="187"/>
        <v>2649</v>
      </c>
      <c r="Z48" s="112">
        <f t="shared" ref="Z48:Z59" si="188">X48+Y48</f>
        <v>6292.25</v>
      </c>
      <c r="AA48" s="112">
        <v>4195</v>
      </c>
      <c r="AB48" s="112">
        <v>3050</v>
      </c>
      <c r="AC48" s="112">
        <v>7245</v>
      </c>
      <c r="AD48" s="109">
        <f t="shared" ref="AD48:AE59" si="189">+ROUND(AA48*(1+0.25),0)</f>
        <v>5244</v>
      </c>
      <c r="AE48" s="109">
        <f t="shared" si="189"/>
        <v>3813</v>
      </c>
      <c r="AF48" s="112">
        <f t="shared" ref="AF48:AF59" si="190">AD48+AE48</f>
        <v>9057</v>
      </c>
      <c r="AG48" s="109">
        <f t="shared" ref="AG48:AH59" si="191">+ROUND(AD48+AA48*0.2,0)</f>
        <v>6083</v>
      </c>
      <c r="AH48" s="109">
        <f t="shared" si="191"/>
        <v>4423</v>
      </c>
      <c r="AI48" s="112">
        <f t="shared" ref="AI48:AI59" si="192">AG48+AH48</f>
        <v>10506</v>
      </c>
      <c r="AJ48" s="109">
        <f t="shared" ref="AJ48:AK59" si="193">ROUND(AG48+0.15*AA48,2)</f>
        <v>6712.25</v>
      </c>
      <c r="AK48" s="109">
        <f t="shared" si="193"/>
        <v>4880.5</v>
      </c>
      <c r="AL48" s="109">
        <f t="shared" ref="AL48:AL59" si="194">AJ48+AK48</f>
        <v>11592.75</v>
      </c>
      <c r="AM48" s="109">
        <f t="shared" ref="AM48:AN59" si="195">AJ48</f>
        <v>6712.25</v>
      </c>
      <c r="AN48" s="109">
        <f t="shared" si="195"/>
        <v>4880.5</v>
      </c>
      <c r="AO48" s="109"/>
      <c r="AP48" s="109">
        <f t="shared" ref="AP48:AP59" si="196">AM48+AN48+AO48</f>
        <v>11592.75</v>
      </c>
      <c r="AQ48" s="109">
        <f t="shared" ref="AQ48:AR59" si="197">ROUND(AM48*(1+4.5%),2)</f>
        <v>7014.3</v>
      </c>
      <c r="AR48" s="109">
        <f t="shared" si="197"/>
        <v>5100.12</v>
      </c>
      <c r="AS48" s="109"/>
      <c r="AT48" s="109">
        <f t="shared" ref="AT48:AT59" si="198">AQ48+AR48+AS48</f>
        <v>12114.42</v>
      </c>
      <c r="AU48" s="109">
        <f t="shared" ref="AU48:AV59" si="199">ROUND(AQ48+(AM48*4%),2)</f>
        <v>7282.79</v>
      </c>
      <c r="AV48" s="109">
        <f t="shared" si="199"/>
        <v>5295.34</v>
      </c>
      <c r="AW48" s="109"/>
      <c r="AX48" s="109">
        <f t="shared" ref="AX48:AX59" si="200">AU48+AV48+AW48</f>
        <v>12578.130000000001</v>
      </c>
      <c r="AY48" s="109">
        <f t="shared" ref="AY48:AY59" si="201">ROUND(AU48+(AU48*$AY$3),2)</f>
        <v>7865.41</v>
      </c>
      <c r="AZ48" s="109">
        <f t="shared" ref="AZ48:AZ59" si="202">ROUND(AV48+(AV48*$AZ$4),2)</f>
        <v>6248.5</v>
      </c>
      <c r="BA48" s="109"/>
      <c r="BB48" s="109">
        <f t="shared" ref="BB48:BB59" si="203">AY48+AZ48+BA48</f>
        <v>14113.91</v>
      </c>
      <c r="BC48" s="109">
        <f t="shared" ref="BC48:BC59" si="204">ROUND(AY48+(AY48*$BC$3),2)</f>
        <v>8573.2999999999993</v>
      </c>
      <c r="BD48" s="109">
        <f t="shared" ref="BD48:BD59" si="205">ROUND(AZ48+(AZ48*$BD$4),2)</f>
        <v>6810.87</v>
      </c>
      <c r="BE48" s="109"/>
      <c r="BF48" s="109">
        <f t="shared" ref="BF48:BF59" si="206">BC48+BD48+BE48</f>
        <v>15384.169999999998</v>
      </c>
      <c r="BG48" s="109">
        <f t="shared" ref="BG48:BG59" si="207">ROUND(BC48+ $AY48*$BG$3,2)</f>
        <v>8966.57</v>
      </c>
      <c r="BH48" s="109">
        <f t="shared" ref="BH48:BH59" si="208">ROUND(BD48+ $AZ48*$BH$4,2)</f>
        <v>7123.3</v>
      </c>
      <c r="BI48" s="109"/>
      <c r="BJ48" s="109">
        <f t="shared" ref="BJ48:BJ59" si="209">BG48+BH48+BI48</f>
        <v>16089.869999999999</v>
      </c>
      <c r="BK48" s="109">
        <f t="shared" ref="BK48:BK59" si="210">ROUND(BG48+ $AY48*$BK$3,2)</f>
        <v>9359.84</v>
      </c>
      <c r="BL48" s="109">
        <f t="shared" ref="BL48:BL59" si="211">ROUND(BH48+ $AZ48*$BL$4,2)</f>
        <v>7435.73</v>
      </c>
      <c r="BM48" s="109"/>
      <c r="BN48" s="109">
        <f t="shared" ref="BN48:BN59" si="212">BK48+BL48+BM48</f>
        <v>16795.57</v>
      </c>
      <c r="BO48" s="109">
        <f t="shared" ref="BO48:BO59" si="213">ROUND(BK48+ $AY48*$BO$3,2)</f>
        <v>9595.7999999999993</v>
      </c>
      <c r="BP48" s="109">
        <f t="shared" ref="BP48:BP59" si="214">ROUND(BL48+ $AZ48*$BP$4,2)</f>
        <v>7623.19</v>
      </c>
      <c r="BQ48" s="109"/>
      <c r="BR48" s="109">
        <f t="shared" ref="BR48:BR59" si="215">+BO48+BP48+BQ48</f>
        <v>17218.989999999998</v>
      </c>
      <c r="BS48" s="110"/>
      <c r="BT48" s="75">
        <f t="shared" si="179"/>
        <v>2.9999707580405741E-2</v>
      </c>
      <c r="BU48" s="75">
        <f t="shared" si="179"/>
        <v>3.0000800192046095E-2</v>
      </c>
      <c r="BV48" s="75"/>
    </row>
    <row r="49" spans="1:74" ht="30" customHeight="1" x14ac:dyDescent="0.25">
      <c r="A49" s="76" t="s">
        <v>79</v>
      </c>
      <c r="B49" s="113" t="s">
        <v>80</v>
      </c>
      <c r="C49" s="112">
        <v>1969</v>
      </c>
      <c r="D49" s="112">
        <v>1770</v>
      </c>
      <c r="E49" s="112">
        <v>3739</v>
      </c>
      <c r="F49" s="112">
        <f t="shared" si="180"/>
        <v>2362.7999999999997</v>
      </c>
      <c r="G49" s="112">
        <f t="shared" si="180"/>
        <v>2124</v>
      </c>
      <c r="H49" s="112">
        <f t="shared" si="180"/>
        <v>4486.8</v>
      </c>
      <c r="I49" s="112">
        <f t="shared" si="181"/>
        <v>2480.9399999999996</v>
      </c>
      <c r="J49" s="112">
        <f t="shared" si="181"/>
        <v>2230.1999999999998</v>
      </c>
      <c r="K49" s="112">
        <f t="shared" si="181"/>
        <v>4711.1400000000003</v>
      </c>
      <c r="L49" s="112">
        <f t="shared" si="182"/>
        <v>2756.5999999999995</v>
      </c>
      <c r="M49" s="112">
        <f t="shared" si="182"/>
        <v>2478</v>
      </c>
      <c r="N49" s="112">
        <f t="shared" si="182"/>
        <v>5234.6000000000004</v>
      </c>
      <c r="O49" s="112">
        <v>2756.5999999999995</v>
      </c>
      <c r="P49" s="112">
        <v>2478</v>
      </c>
      <c r="Q49" s="112">
        <v>5234.6000000000004</v>
      </c>
      <c r="R49" s="112">
        <f t="shared" si="183"/>
        <v>3151</v>
      </c>
      <c r="S49" s="112">
        <f t="shared" si="183"/>
        <v>2832</v>
      </c>
      <c r="T49" s="112">
        <f t="shared" si="184"/>
        <v>5983</v>
      </c>
      <c r="U49" s="112">
        <f t="shared" si="185"/>
        <v>3347.9</v>
      </c>
      <c r="V49" s="112">
        <f t="shared" si="185"/>
        <v>3009</v>
      </c>
      <c r="W49" s="112">
        <f t="shared" si="186"/>
        <v>6356.9</v>
      </c>
      <c r="X49" s="112">
        <f t="shared" si="187"/>
        <v>3643.25</v>
      </c>
      <c r="Y49" s="112">
        <f t="shared" si="187"/>
        <v>3274.5</v>
      </c>
      <c r="Z49" s="112">
        <f t="shared" si="188"/>
        <v>6917.75</v>
      </c>
      <c r="AA49" s="112">
        <v>4195</v>
      </c>
      <c r="AB49" s="112">
        <v>3770</v>
      </c>
      <c r="AC49" s="112">
        <v>7965</v>
      </c>
      <c r="AD49" s="109">
        <f t="shared" si="189"/>
        <v>5244</v>
      </c>
      <c r="AE49" s="109">
        <f t="shared" si="189"/>
        <v>4713</v>
      </c>
      <c r="AF49" s="112">
        <f t="shared" si="190"/>
        <v>9957</v>
      </c>
      <c r="AG49" s="109">
        <f t="shared" si="191"/>
        <v>6083</v>
      </c>
      <c r="AH49" s="109">
        <f t="shared" si="191"/>
        <v>5467</v>
      </c>
      <c r="AI49" s="112">
        <f t="shared" si="192"/>
        <v>11550</v>
      </c>
      <c r="AJ49" s="109">
        <f t="shared" si="193"/>
        <v>6712.25</v>
      </c>
      <c r="AK49" s="109">
        <f t="shared" si="193"/>
        <v>6032.5</v>
      </c>
      <c r="AL49" s="109">
        <f t="shared" si="194"/>
        <v>12744.75</v>
      </c>
      <c r="AM49" s="109">
        <f t="shared" si="195"/>
        <v>6712.25</v>
      </c>
      <c r="AN49" s="109">
        <f t="shared" si="195"/>
        <v>6032.5</v>
      </c>
      <c r="AO49" s="109"/>
      <c r="AP49" s="109">
        <f t="shared" si="196"/>
        <v>12744.75</v>
      </c>
      <c r="AQ49" s="109">
        <f t="shared" si="197"/>
        <v>7014.3</v>
      </c>
      <c r="AR49" s="109">
        <f t="shared" si="197"/>
        <v>6303.96</v>
      </c>
      <c r="AS49" s="109"/>
      <c r="AT49" s="109">
        <f t="shared" si="198"/>
        <v>13318.26</v>
      </c>
      <c r="AU49" s="109">
        <f t="shared" si="199"/>
        <v>7282.79</v>
      </c>
      <c r="AV49" s="109">
        <f t="shared" si="199"/>
        <v>6545.26</v>
      </c>
      <c r="AW49" s="109"/>
      <c r="AX49" s="109">
        <f t="shared" si="200"/>
        <v>13828.05</v>
      </c>
      <c r="AY49" s="109">
        <f t="shared" si="201"/>
        <v>7865.41</v>
      </c>
      <c r="AZ49" s="109">
        <f t="shared" si="202"/>
        <v>7723.41</v>
      </c>
      <c r="BA49" s="109"/>
      <c r="BB49" s="109">
        <f t="shared" si="203"/>
        <v>15588.82</v>
      </c>
      <c r="BC49" s="109">
        <f t="shared" si="204"/>
        <v>8573.2999999999993</v>
      </c>
      <c r="BD49" s="109">
        <f t="shared" si="205"/>
        <v>8418.52</v>
      </c>
      <c r="BE49" s="109"/>
      <c r="BF49" s="109">
        <f t="shared" si="206"/>
        <v>16991.82</v>
      </c>
      <c r="BG49" s="109">
        <f t="shared" si="207"/>
        <v>8966.57</v>
      </c>
      <c r="BH49" s="109">
        <f t="shared" si="208"/>
        <v>8804.69</v>
      </c>
      <c r="BI49" s="109"/>
      <c r="BJ49" s="109">
        <f t="shared" si="209"/>
        <v>17771.260000000002</v>
      </c>
      <c r="BK49" s="109">
        <f t="shared" si="210"/>
        <v>9359.84</v>
      </c>
      <c r="BL49" s="109">
        <f t="shared" si="211"/>
        <v>9190.86</v>
      </c>
      <c r="BM49" s="109"/>
      <c r="BN49" s="109">
        <f t="shared" si="212"/>
        <v>18550.7</v>
      </c>
      <c r="BO49" s="109">
        <f t="shared" si="213"/>
        <v>9595.7999999999993</v>
      </c>
      <c r="BP49" s="109">
        <f t="shared" si="214"/>
        <v>9422.56</v>
      </c>
      <c r="BQ49" s="109"/>
      <c r="BR49" s="109">
        <f t="shared" si="215"/>
        <v>19018.36</v>
      </c>
      <c r="BS49" s="110"/>
      <c r="BT49" s="75">
        <f t="shared" si="179"/>
        <v>2.9999707580405741E-2</v>
      </c>
      <c r="BU49" s="75">
        <f t="shared" si="179"/>
        <v>2.9999702204078108E-2</v>
      </c>
      <c r="BV49" s="75"/>
    </row>
    <row r="50" spans="1:74" ht="30" customHeight="1" x14ac:dyDescent="0.25">
      <c r="A50" s="76" t="s">
        <v>81</v>
      </c>
      <c r="B50" s="77" t="s">
        <v>82</v>
      </c>
      <c r="C50" s="112">
        <v>1334</v>
      </c>
      <c r="D50" s="112">
        <v>1053</v>
      </c>
      <c r="E50" s="112">
        <v>2387</v>
      </c>
      <c r="F50" s="112">
        <f t="shared" si="180"/>
        <v>1600.8</v>
      </c>
      <c r="G50" s="112">
        <f t="shared" si="180"/>
        <v>1263.5999999999999</v>
      </c>
      <c r="H50" s="112">
        <f t="shared" si="180"/>
        <v>2864.4</v>
      </c>
      <c r="I50" s="112">
        <f t="shared" si="181"/>
        <v>1680.84</v>
      </c>
      <c r="J50" s="112">
        <f t="shared" si="181"/>
        <v>1326.78</v>
      </c>
      <c r="K50" s="112">
        <f t="shared" si="181"/>
        <v>3007.62</v>
      </c>
      <c r="L50" s="112">
        <f t="shared" si="182"/>
        <v>1867.6</v>
      </c>
      <c r="M50" s="112">
        <f t="shared" si="182"/>
        <v>1474.2</v>
      </c>
      <c r="N50" s="112">
        <f t="shared" si="182"/>
        <v>3341.7999999999997</v>
      </c>
      <c r="O50" s="112">
        <v>1867.6</v>
      </c>
      <c r="P50" s="112">
        <v>1474.2</v>
      </c>
      <c r="Q50" s="112">
        <v>3341.7999999999997</v>
      </c>
      <c r="R50" s="112">
        <f t="shared" si="183"/>
        <v>2135</v>
      </c>
      <c r="S50" s="112">
        <f t="shared" si="183"/>
        <v>1685</v>
      </c>
      <c r="T50" s="112">
        <f t="shared" si="184"/>
        <v>3820</v>
      </c>
      <c r="U50" s="112">
        <f t="shared" si="185"/>
        <v>2268.4</v>
      </c>
      <c r="V50" s="112">
        <f t="shared" si="185"/>
        <v>1790.3</v>
      </c>
      <c r="W50" s="112">
        <f t="shared" si="186"/>
        <v>4058.7</v>
      </c>
      <c r="X50" s="112">
        <f t="shared" si="187"/>
        <v>2468.5</v>
      </c>
      <c r="Y50" s="112">
        <f t="shared" si="187"/>
        <v>1948.25</v>
      </c>
      <c r="Z50" s="112">
        <f t="shared" si="188"/>
        <v>4416.75</v>
      </c>
      <c r="AA50" s="112">
        <v>2842</v>
      </c>
      <c r="AB50" s="112">
        <v>2243</v>
      </c>
      <c r="AC50" s="112">
        <v>5085</v>
      </c>
      <c r="AD50" s="109">
        <f t="shared" si="189"/>
        <v>3553</v>
      </c>
      <c r="AE50" s="109">
        <f t="shared" si="189"/>
        <v>2804</v>
      </c>
      <c r="AF50" s="112">
        <f t="shared" si="190"/>
        <v>6357</v>
      </c>
      <c r="AG50" s="109">
        <f t="shared" si="191"/>
        <v>4121</v>
      </c>
      <c r="AH50" s="109">
        <f t="shared" si="191"/>
        <v>3253</v>
      </c>
      <c r="AI50" s="112">
        <f t="shared" si="192"/>
        <v>7374</v>
      </c>
      <c r="AJ50" s="109">
        <f t="shared" si="193"/>
        <v>4547.3</v>
      </c>
      <c r="AK50" s="109">
        <f t="shared" si="193"/>
        <v>3589.45</v>
      </c>
      <c r="AL50" s="109">
        <f t="shared" si="194"/>
        <v>8136.75</v>
      </c>
      <c r="AM50" s="109">
        <f t="shared" si="195"/>
        <v>4547.3</v>
      </c>
      <c r="AN50" s="109">
        <f t="shared" si="195"/>
        <v>3589.45</v>
      </c>
      <c r="AO50" s="109"/>
      <c r="AP50" s="109">
        <f t="shared" si="196"/>
        <v>8136.75</v>
      </c>
      <c r="AQ50" s="109">
        <f t="shared" si="197"/>
        <v>4751.93</v>
      </c>
      <c r="AR50" s="109">
        <f t="shared" si="197"/>
        <v>3750.98</v>
      </c>
      <c r="AS50" s="109"/>
      <c r="AT50" s="109">
        <f t="shared" si="198"/>
        <v>8502.91</v>
      </c>
      <c r="AU50" s="109">
        <f t="shared" si="199"/>
        <v>4933.82</v>
      </c>
      <c r="AV50" s="109">
        <f t="shared" si="199"/>
        <v>3894.56</v>
      </c>
      <c r="AW50" s="109"/>
      <c r="AX50" s="109">
        <f t="shared" si="200"/>
        <v>8828.3799999999992</v>
      </c>
      <c r="AY50" s="109">
        <f t="shared" si="201"/>
        <v>5328.53</v>
      </c>
      <c r="AZ50" s="109">
        <f t="shared" si="202"/>
        <v>4595.58</v>
      </c>
      <c r="BA50" s="109"/>
      <c r="BB50" s="109">
        <f t="shared" si="203"/>
        <v>9924.11</v>
      </c>
      <c r="BC50" s="109">
        <f t="shared" si="204"/>
        <v>5808.1</v>
      </c>
      <c r="BD50" s="109">
        <f t="shared" si="205"/>
        <v>5009.18</v>
      </c>
      <c r="BE50" s="109"/>
      <c r="BF50" s="109">
        <f t="shared" si="206"/>
        <v>10817.28</v>
      </c>
      <c r="BG50" s="109">
        <f t="shared" si="207"/>
        <v>6074.53</v>
      </c>
      <c r="BH50" s="109">
        <f t="shared" si="208"/>
        <v>5238.96</v>
      </c>
      <c r="BI50" s="109"/>
      <c r="BJ50" s="109">
        <f t="shared" si="209"/>
        <v>11313.49</v>
      </c>
      <c r="BK50" s="109">
        <f t="shared" si="210"/>
        <v>6340.96</v>
      </c>
      <c r="BL50" s="109">
        <f t="shared" si="211"/>
        <v>5468.74</v>
      </c>
      <c r="BM50" s="109"/>
      <c r="BN50" s="109">
        <f t="shared" si="212"/>
        <v>11809.7</v>
      </c>
      <c r="BO50" s="109">
        <f t="shared" si="213"/>
        <v>6500.82</v>
      </c>
      <c r="BP50" s="109">
        <f t="shared" si="214"/>
        <v>5606.61</v>
      </c>
      <c r="BQ50" s="109"/>
      <c r="BR50" s="109">
        <f t="shared" si="215"/>
        <v>12107.43</v>
      </c>
      <c r="BS50" s="110"/>
      <c r="BT50" s="75">
        <f t="shared" si="179"/>
        <v>3.0000769442979525E-2</v>
      </c>
      <c r="BU50" s="75">
        <f t="shared" si="179"/>
        <v>3.0000565761013821E-2</v>
      </c>
      <c r="BV50" s="75"/>
    </row>
    <row r="51" spans="1:74" ht="15" customHeight="1" x14ac:dyDescent="0.25">
      <c r="A51" s="76" t="s">
        <v>83</v>
      </c>
      <c r="B51" s="77" t="s">
        <v>84</v>
      </c>
      <c r="C51" s="112">
        <v>706</v>
      </c>
      <c r="D51" s="112">
        <v>2076</v>
      </c>
      <c r="E51" s="112">
        <v>2782</v>
      </c>
      <c r="F51" s="112">
        <f t="shared" si="180"/>
        <v>847.19999999999993</v>
      </c>
      <c r="G51" s="112">
        <f t="shared" si="180"/>
        <v>2491.1999999999998</v>
      </c>
      <c r="H51" s="112">
        <f t="shared" si="180"/>
        <v>3338.4</v>
      </c>
      <c r="I51" s="112">
        <f t="shared" si="181"/>
        <v>889.56</v>
      </c>
      <c r="J51" s="112">
        <f t="shared" si="181"/>
        <v>2615.7599999999998</v>
      </c>
      <c r="K51" s="112">
        <f t="shared" si="181"/>
        <v>3505.32</v>
      </c>
      <c r="L51" s="112">
        <f t="shared" si="182"/>
        <v>988.4</v>
      </c>
      <c r="M51" s="112">
        <f t="shared" si="182"/>
        <v>2906.3999999999996</v>
      </c>
      <c r="N51" s="112">
        <f t="shared" si="182"/>
        <v>3894.8</v>
      </c>
      <c r="O51" s="112">
        <v>988.4</v>
      </c>
      <c r="P51" s="112">
        <v>2906.3999999999996</v>
      </c>
      <c r="Q51" s="112">
        <v>3894.8</v>
      </c>
      <c r="R51" s="112">
        <f t="shared" si="183"/>
        <v>1130</v>
      </c>
      <c r="S51" s="112">
        <f t="shared" si="183"/>
        <v>3322</v>
      </c>
      <c r="T51" s="112">
        <f t="shared" si="184"/>
        <v>4452</v>
      </c>
      <c r="U51" s="112">
        <f t="shared" si="185"/>
        <v>1200.5999999999999</v>
      </c>
      <c r="V51" s="112">
        <f t="shared" si="185"/>
        <v>3529.6</v>
      </c>
      <c r="W51" s="112">
        <f t="shared" si="186"/>
        <v>4730.2</v>
      </c>
      <c r="X51" s="112">
        <f t="shared" si="187"/>
        <v>1306.5</v>
      </c>
      <c r="Y51" s="112">
        <f t="shared" si="187"/>
        <v>3841</v>
      </c>
      <c r="Z51" s="112">
        <f t="shared" si="188"/>
        <v>5147.5</v>
      </c>
      <c r="AA51" s="112">
        <v>1504</v>
      </c>
      <c r="AB51" s="112">
        <v>4422</v>
      </c>
      <c r="AC51" s="112">
        <v>5926</v>
      </c>
      <c r="AD51" s="109">
        <f t="shared" si="189"/>
        <v>1880</v>
      </c>
      <c r="AE51" s="109">
        <f t="shared" si="189"/>
        <v>5528</v>
      </c>
      <c r="AF51" s="112">
        <f t="shared" si="190"/>
        <v>7408</v>
      </c>
      <c r="AG51" s="109">
        <f t="shared" si="191"/>
        <v>2181</v>
      </c>
      <c r="AH51" s="109">
        <f t="shared" si="191"/>
        <v>6412</v>
      </c>
      <c r="AI51" s="112">
        <f t="shared" si="192"/>
        <v>8593</v>
      </c>
      <c r="AJ51" s="109">
        <f t="shared" si="193"/>
        <v>2406.6</v>
      </c>
      <c r="AK51" s="109">
        <f t="shared" si="193"/>
        <v>7075.3</v>
      </c>
      <c r="AL51" s="109">
        <f t="shared" si="194"/>
        <v>9481.9</v>
      </c>
      <c r="AM51" s="109">
        <f t="shared" si="195"/>
        <v>2406.6</v>
      </c>
      <c r="AN51" s="109">
        <f t="shared" si="195"/>
        <v>7075.3</v>
      </c>
      <c r="AO51" s="109"/>
      <c r="AP51" s="109">
        <f t="shared" si="196"/>
        <v>9481.9</v>
      </c>
      <c r="AQ51" s="109">
        <f t="shared" si="197"/>
        <v>2514.9</v>
      </c>
      <c r="AR51" s="109">
        <f t="shared" si="197"/>
        <v>7393.69</v>
      </c>
      <c r="AS51" s="109"/>
      <c r="AT51" s="109">
        <f t="shared" si="198"/>
        <v>9908.59</v>
      </c>
      <c r="AU51" s="109">
        <f t="shared" si="199"/>
        <v>2611.16</v>
      </c>
      <c r="AV51" s="109">
        <f t="shared" si="199"/>
        <v>7676.7</v>
      </c>
      <c r="AW51" s="109"/>
      <c r="AX51" s="109">
        <f t="shared" si="200"/>
        <v>10287.86</v>
      </c>
      <c r="AY51" s="109">
        <f t="shared" si="201"/>
        <v>2820.05</v>
      </c>
      <c r="AZ51" s="109">
        <f t="shared" si="202"/>
        <v>9058.51</v>
      </c>
      <c r="BA51" s="109"/>
      <c r="BB51" s="109">
        <f t="shared" si="203"/>
        <v>11878.560000000001</v>
      </c>
      <c r="BC51" s="109">
        <f t="shared" si="204"/>
        <v>3073.85</v>
      </c>
      <c r="BD51" s="109">
        <f t="shared" si="205"/>
        <v>9873.7800000000007</v>
      </c>
      <c r="BE51" s="109"/>
      <c r="BF51" s="109">
        <f t="shared" si="206"/>
        <v>12947.630000000001</v>
      </c>
      <c r="BG51" s="109">
        <f t="shared" si="207"/>
        <v>3214.85</v>
      </c>
      <c r="BH51" s="109">
        <f t="shared" si="208"/>
        <v>10326.709999999999</v>
      </c>
      <c r="BI51" s="109"/>
      <c r="BJ51" s="109">
        <f t="shared" si="209"/>
        <v>13541.56</v>
      </c>
      <c r="BK51" s="109">
        <f t="shared" si="210"/>
        <v>3355.85</v>
      </c>
      <c r="BL51" s="109">
        <f t="shared" si="211"/>
        <v>10779.64</v>
      </c>
      <c r="BM51" s="109"/>
      <c r="BN51" s="109">
        <f t="shared" si="212"/>
        <v>14135.49</v>
      </c>
      <c r="BO51" s="109">
        <f t="shared" si="213"/>
        <v>3440.45</v>
      </c>
      <c r="BP51" s="109">
        <f t="shared" si="214"/>
        <v>11051.4</v>
      </c>
      <c r="BQ51" s="109"/>
      <c r="BR51" s="109">
        <f t="shared" si="215"/>
        <v>14491.849999999999</v>
      </c>
      <c r="BS51" s="110"/>
      <c r="BT51" s="75">
        <f t="shared" si="179"/>
        <v>2.9999468094537296E-2</v>
      </c>
      <c r="BU51" s="75">
        <f t="shared" si="179"/>
        <v>3.0000518849126426E-2</v>
      </c>
      <c r="BV51" s="75"/>
    </row>
    <row r="52" spans="1:74" ht="15" customHeight="1" x14ac:dyDescent="0.25">
      <c r="A52" s="76" t="s">
        <v>85</v>
      </c>
      <c r="B52" s="77" t="s">
        <v>86</v>
      </c>
      <c r="C52" s="112">
        <v>1480</v>
      </c>
      <c r="D52" s="112">
        <v>587</v>
      </c>
      <c r="E52" s="112">
        <v>2067</v>
      </c>
      <c r="F52" s="112">
        <f t="shared" si="180"/>
        <v>1776</v>
      </c>
      <c r="G52" s="112">
        <f t="shared" si="180"/>
        <v>704.4</v>
      </c>
      <c r="H52" s="112">
        <f t="shared" si="180"/>
        <v>2480.4</v>
      </c>
      <c r="I52" s="112">
        <f t="shared" si="181"/>
        <v>1864.8</v>
      </c>
      <c r="J52" s="112">
        <f t="shared" si="181"/>
        <v>739.62</v>
      </c>
      <c r="K52" s="112">
        <f t="shared" si="181"/>
        <v>2604.42</v>
      </c>
      <c r="L52" s="112">
        <f t="shared" si="182"/>
        <v>2072</v>
      </c>
      <c r="M52" s="112">
        <f t="shared" si="182"/>
        <v>821.8</v>
      </c>
      <c r="N52" s="112">
        <f t="shared" si="182"/>
        <v>2893.8</v>
      </c>
      <c r="O52" s="112">
        <v>2072</v>
      </c>
      <c r="P52" s="112">
        <v>821.8</v>
      </c>
      <c r="Q52" s="112">
        <v>2893.8</v>
      </c>
      <c r="R52" s="112">
        <f t="shared" si="183"/>
        <v>2368</v>
      </c>
      <c r="S52" s="112">
        <f t="shared" si="183"/>
        <v>939</v>
      </c>
      <c r="T52" s="112">
        <f t="shared" si="184"/>
        <v>3307</v>
      </c>
      <c r="U52" s="112">
        <f t="shared" si="185"/>
        <v>2516</v>
      </c>
      <c r="V52" s="112">
        <f t="shared" si="185"/>
        <v>997.7</v>
      </c>
      <c r="W52" s="112">
        <f t="shared" si="186"/>
        <v>3513.7</v>
      </c>
      <c r="X52" s="112">
        <f t="shared" si="187"/>
        <v>2738</v>
      </c>
      <c r="Y52" s="112">
        <f t="shared" si="187"/>
        <v>1085.75</v>
      </c>
      <c r="Z52" s="112">
        <f t="shared" si="188"/>
        <v>3823.75</v>
      </c>
      <c r="AA52" s="112">
        <v>3152</v>
      </c>
      <c r="AB52" s="112">
        <v>1250</v>
      </c>
      <c r="AC52" s="112">
        <v>4402</v>
      </c>
      <c r="AD52" s="109">
        <f t="shared" si="189"/>
        <v>3940</v>
      </c>
      <c r="AE52" s="109">
        <f t="shared" si="189"/>
        <v>1563</v>
      </c>
      <c r="AF52" s="112">
        <f t="shared" si="190"/>
        <v>5503</v>
      </c>
      <c r="AG52" s="109">
        <f t="shared" si="191"/>
        <v>4570</v>
      </c>
      <c r="AH52" s="109">
        <f t="shared" si="191"/>
        <v>1813</v>
      </c>
      <c r="AI52" s="112">
        <f t="shared" si="192"/>
        <v>6383</v>
      </c>
      <c r="AJ52" s="109">
        <f t="shared" si="193"/>
        <v>5042.8</v>
      </c>
      <c r="AK52" s="109">
        <f t="shared" si="193"/>
        <v>2000.5</v>
      </c>
      <c r="AL52" s="109">
        <f t="shared" si="194"/>
        <v>7043.3</v>
      </c>
      <c r="AM52" s="109">
        <f t="shared" si="195"/>
        <v>5042.8</v>
      </c>
      <c r="AN52" s="109">
        <f t="shared" si="195"/>
        <v>2000.5</v>
      </c>
      <c r="AO52" s="109"/>
      <c r="AP52" s="109">
        <f t="shared" si="196"/>
        <v>7043.3</v>
      </c>
      <c r="AQ52" s="109">
        <f t="shared" si="197"/>
        <v>5269.73</v>
      </c>
      <c r="AR52" s="109">
        <f t="shared" si="197"/>
        <v>2090.52</v>
      </c>
      <c r="AS52" s="109"/>
      <c r="AT52" s="109">
        <f t="shared" si="198"/>
        <v>7360.25</v>
      </c>
      <c r="AU52" s="109">
        <f t="shared" si="199"/>
        <v>5471.44</v>
      </c>
      <c r="AV52" s="109">
        <f t="shared" si="199"/>
        <v>2170.54</v>
      </c>
      <c r="AW52" s="109"/>
      <c r="AX52" s="109">
        <f t="shared" si="200"/>
        <v>7641.98</v>
      </c>
      <c r="AY52" s="109">
        <f t="shared" si="201"/>
        <v>5909.16</v>
      </c>
      <c r="AZ52" s="109">
        <f t="shared" si="202"/>
        <v>2561.2399999999998</v>
      </c>
      <c r="BA52" s="109"/>
      <c r="BB52" s="109">
        <f t="shared" si="203"/>
        <v>8470.4</v>
      </c>
      <c r="BC52" s="109">
        <f t="shared" si="204"/>
        <v>6440.98</v>
      </c>
      <c r="BD52" s="109">
        <f t="shared" si="205"/>
        <v>2791.75</v>
      </c>
      <c r="BE52" s="109"/>
      <c r="BF52" s="109">
        <f t="shared" si="206"/>
        <v>9232.73</v>
      </c>
      <c r="BG52" s="109">
        <f t="shared" si="207"/>
        <v>6736.44</v>
      </c>
      <c r="BH52" s="109">
        <f t="shared" si="208"/>
        <v>2919.81</v>
      </c>
      <c r="BI52" s="109"/>
      <c r="BJ52" s="109">
        <f t="shared" si="209"/>
        <v>9656.25</v>
      </c>
      <c r="BK52" s="109">
        <f t="shared" si="210"/>
        <v>7031.9</v>
      </c>
      <c r="BL52" s="109">
        <f t="shared" si="211"/>
        <v>3047.87</v>
      </c>
      <c r="BM52" s="109"/>
      <c r="BN52" s="109">
        <f t="shared" si="212"/>
        <v>10079.77</v>
      </c>
      <c r="BO52" s="109">
        <f t="shared" si="213"/>
        <v>7209.17</v>
      </c>
      <c r="BP52" s="109">
        <f t="shared" si="214"/>
        <v>3124.71</v>
      </c>
      <c r="BQ52" s="109"/>
      <c r="BR52" s="109">
        <f t="shared" si="215"/>
        <v>10333.880000000001</v>
      </c>
      <c r="BS52" s="110"/>
      <c r="BT52" s="75">
        <f t="shared" si="179"/>
        <v>2.9999187701805409E-2</v>
      </c>
      <c r="BU52" s="75">
        <f t="shared" si="179"/>
        <v>3.0001093220471394E-2</v>
      </c>
      <c r="BV52" s="75"/>
    </row>
    <row r="53" spans="1:74" ht="15" customHeight="1" x14ac:dyDescent="0.25">
      <c r="A53" s="76" t="s">
        <v>87</v>
      </c>
      <c r="B53" s="77" t="s">
        <v>88</v>
      </c>
      <c r="C53" s="112">
        <v>999</v>
      </c>
      <c r="D53" s="112">
        <v>531</v>
      </c>
      <c r="E53" s="112">
        <v>1530</v>
      </c>
      <c r="F53" s="112">
        <f t="shared" si="180"/>
        <v>1198.8</v>
      </c>
      <c r="G53" s="112">
        <f t="shared" si="180"/>
        <v>637.19999999999993</v>
      </c>
      <c r="H53" s="112">
        <f t="shared" si="180"/>
        <v>1836</v>
      </c>
      <c r="I53" s="112">
        <f t="shared" si="181"/>
        <v>1258.74</v>
      </c>
      <c r="J53" s="112">
        <f t="shared" si="181"/>
        <v>669.06</v>
      </c>
      <c r="K53" s="112">
        <f t="shared" si="181"/>
        <v>1927.8</v>
      </c>
      <c r="L53" s="112">
        <f t="shared" si="182"/>
        <v>1398.6</v>
      </c>
      <c r="M53" s="112">
        <f t="shared" si="182"/>
        <v>743.4</v>
      </c>
      <c r="N53" s="112">
        <f t="shared" si="182"/>
        <v>2142</v>
      </c>
      <c r="O53" s="112">
        <v>1398.6</v>
      </c>
      <c r="P53" s="112">
        <v>743.4</v>
      </c>
      <c r="Q53" s="112">
        <v>2142</v>
      </c>
      <c r="R53" s="112">
        <f t="shared" si="183"/>
        <v>1599</v>
      </c>
      <c r="S53" s="112">
        <f t="shared" si="183"/>
        <v>850</v>
      </c>
      <c r="T53" s="112">
        <f t="shared" si="184"/>
        <v>2449</v>
      </c>
      <c r="U53" s="112">
        <f t="shared" si="185"/>
        <v>1698.9</v>
      </c>
      <c r="V53" s="112">
        <f t="shared" si="185"/>
        <v>903.1</v>
      </c>
      <c r="W53" s="112">
        <f t="shared" si="186"/>
        <v>2602</v>
      </c>
      <c r="X53" s="112">
        <f t="shared" si="187"/>
        <v>1848.75</v>
      </c>
      <c r="Y53" s="112">
        <f t="shared" si="187"/>
        <v>982.75</v>
      </c>
      <c r="Z53" s="112">
        <f t="shared" si="188"/>
        <v>2831.5</v>
      </c>
      <c r="AA53" s="112">
        <v>2128</v>
      </c>
      <c r="AB53" s="112">
        <v>1131</v>
      </c>
      <c r="AC53" s="112">
        <v>3259</v>
      </c>
      <c r="AD53" s="109">
        <f t="shared" si="189"/>
        <v>2660</v>
      </c>
      <c r="AE53" s="109">
        <f t="shared" si="189"/>
        <v>1414</v>
      </c>
      <c r="AF53" s="112">
        <f t="shared" si="190"/>
        <v>4074</v>
      </c>
      <c r="AG53" s="109">
        <f t="shared" si="191"/>
        <v>3086</v>
      </c>
      <c r="AH53" s="109">
        <f t="shared" si="191"/>
        <v>1640</v>
      </c>
      <c r="AI53" s="112">
        <f t="shared" si="192"/>
        <v>4726</v>
      </c>
      <c r="AJ53" s="109">
        <f t="shared" si="193"/>
        <v>3405.2</v>
      </c>
      <c r="AK53" s="109">
        <f t="shared" si="193"/>
        <v>1809.65</v>
      </c>
      <c r="AL53" s="109">
        <f t="shared" si="194"/>
        <v>5214.8500000000004</v>
      </c>
      <c r="AM53" s="109">
        <f t="shared" si="195"/>
        <v>3405.2</v>
      </c>
      <c r="AN53" s="109">
        <f t="shared" si="195"/>
        <v>1809.65</v>
      </c>
      <c r="AO53" s="109"/>
      <c r="AP53" s="109">
        <f t="shared" si="196"/>
        <v>5214.8500000000004</v>
      </c>
      <c r="AQ53" s="109">
        <f t="shared" si="197"/>
        <v>3558.43</v>
      </c>
      <c r="AR53" s="109">
        <f t="shared" si="197"/>
        <v>1891.08</v>
      </c>
      <c r="AS53" s="109"/>
      <c r="AT53" s="109">
        <f t="shared" si="198"/>
        <v>5449.51</v>
      </c>
      <c r="AU53" s="109">
        <f t="shared" si="199"/>
        <v>3694.64</v>
      </c>
      <c r="AV53" s="109">
        <f t="shared" si="199"/>
        <v>1963.47</v>
      </c>
      <c r="AW53" s="109"/>
      <c r="AX53" s="109">
        <f t="shared" si="200"/>
        <v>5658.11</v>
      </c>
      <c r="AY53" s="109">
        <f t="shared" si="201"/>
        <v>3990.21</v>
      </c>
      <c r="AZ53" s="109">
        <f t="shared" si="202"/>
        <v>2316.89</v>
      </c>
      <c r="BA53" s="109"/>
      <c r="BB53" s="109">
        <f t="shared" si="203"/>
        <v>6307.1</v>
      </c>
      <c r="BC53" s="109">
        <f t="shared" si="204"/>
        <v>4349.33</v>
      </c>
      <c r="BD53" s="109">
        <f t="shared" si="205"/>
        <v>2525.41</v>
      </c>
      <c r="BE53" s="109"/>
      <c r="BF53" s="109">
        <f t="shared" si="206"/>
        <v>6874.74</v>
      </c>
      <c r="BG53" s="109">
        <f t="shared" si="207"/>
        <v>4548.84</v>
      </c>
      <c r="BH53" s="109">
        <f t="shared" si="208"/>
        <v>2641.25</v>
      </c>
      <c r="BI53" s="109"/>
      <c r="BJ53" s="109">
        <f t="shared" si="209"/>
        <v>7190.09</v>
      </c>
      <c r="BK53" s="109">
        <f t="shared" si="210"/>
        <v>4748.3500000000004</v>
      </c>
      <c r="BL53" s="109">
        <f t="shared" si="211"/>
        <v>2757.09</v>
      </c>
      <c r="BM53" s="109"/>
      <c r="BN53" s="109">
        <f t="shared" si="212"/>
        <v>7505.4400000000005</v>
      </c>
      <c r="BO53" s="109">
        <f t="shared" si="213"/>
        <v>4868.0600000000004</v>
      </c>
      <c r="BP53" s="109">
        <f t="shared" si="214"/>
        <v>2826.6</v>
      </c>
      <c r="BQ53" s="109"/>
      <c r="BR53" s="109">
        <f t="shared" si="215"/>
        <v>7694.66</v>
      </c>
      <c r="BS53" s="110"/>
      <c r="BT53" s="75">
        <f t="shared" si="179"/>
        <v>3.0000927269492092E-2</v>
      </c>
      <c r="BU53" s="75">
        <f t="shared" si="179"/>
        <v>3.0001424323122708E-2</v>
      </c>
      <c r="BV53" s="75"/>
    </row>
    <row r="54" spans="1:74" ht="15" customHeight="1" x14ac:dyDescent="0.25">
      <c r="A54" s="76" t="s">
        <v>89</v>
      </c>
      <c r="B54" s="77" t="s">
        <v>90</v>
      </c>
      <c r="C54" s="112">
        <v>999</v>
      </c>
      <c r="D54" s="112">
        <v>688</v>
      </c>
      <c r="E54" s="112">
        <v>1687</v>
      </c>
      <c r="F54" s="112">
        <f t="shared" si="180"/>
        <v>1198.8</v>
      </c>
      <c r="G54" s="112">
        <f t="shared" si="180"/>
        <v>825.6</v>
      </c>
      <c r="H54" s="112">
        <f t="shared" si="180"/>
        <v>2024.3999999999999</v>
      </c>
      <c r="I54" s="112">
        <f t="shared" si="181"/>
        <v>1258.74</v>
      </c>
      <c r="J54" s="112">
        <f t="shared" si="181"/>
        <v>866.88</v>
      </c>
      <c r="K54" s="112">
        <f t="shared" si="181"/>
        <v>2125.62</v>
      </c>
      <c r="L54" s="112">
        <f t="shared" si="182"/>
        <v>1398.6</v>
      </c>
      <c r="M54" s="112">
        <f t="shared" si="182"/>
        <v>963.2</v>
      </c>
      <c r="N54" s="112">
        <f t="shared" si="182"/>
        <v>2361.7999999999997</v>
      </c>
      <c r="O54" s="112">
        <v>1398.6</v>
      </c>
      <c r="P54" s="112">
        <v>963.2</v>
      </c>
      <c r="Q54" s="112">
        <v>2361.7999999999997</v>
      </c>
      <c r="R54" s="112">
        <f t="shared" si="183"/>
        <v>1599</v>
      </c>
      <c r="S54" s="112">
        <f t="shared" si="183"/>
        <v>1101</v>
      </c>
      <c r="T54" s="112">
        <f t="shared" si="184"/>
        <v>2700</v>
      </c>
      <c r="U54" s="112">
        <f t="shared" si="185"/>
        <v>1698.9</v>
      </c>
      <c r="V54" s="112">
        <f t="shared" si="185"/>
        <v>1169.8</v>
      </c>
      <c r="W54" s="112">
        <f t="shared" si="186"/>
        <v>2868.7</v>
      </c>
      <c r="X54" s="112">
        <f t="shared" si="187"/>
        <v>1848.75</v>
      </c>
      <c r="Y54" s="112">
        <f t="shared" si="187"/>
        <v>1273</v>
      </c>
      <c r="Z54" s="112">
        <f t="shared" si="188"/>
        <v>3121.75</v>
      </c>
      <c r="AA54" s="112">
        <v>2128</v>
      </c>
      <c r="AB54" s="112">
        <v>1466</v>
      </c>
      <c r="AC54" s="112">
        <v>3594</v>
      </c>
      <c r="AD54" s="109">
        <f t="shared" si="189"/>
        <v>2660</v>
      </c>
      <c r="AE54" s="109">
        <f t="shared" si="189"/>
        <v>1833</v>
      </c>
      <c r="AF54" s="112">
        <f t="shared" si="190"/>
        <v>4493</v>
      </c>
      <c r="AG54" s="109">
        <f t="shared" si="191"/>
        <v>3086</v>
      </c>
      <c r="AH54" s="109">
        <f t="shared" si="191"/>
        <v>2126</v>
      </c>
      <c r="AI54" s="112">
        <f t="shared" si="192"/>
        <v>5212</v>
      </c>
      <c r="AJ54" s="109">
        <f t="shared" si="193"/>
        <v>3405.2</v>
      </c>
      <c r="AK54" s="109">
        <f t="shared" si="193"/>
        <v>2345.9</v>
      </c>
      <c r="AL54" s="109">
        <f t="shared" si="194"/>
        <v>5751.1</v>
      </c>
      <c r="AM54" s="109">
        <f t="shared" si="195"/>
        <v>3405.2</v>
      </c>
      <c r="AN54" s="109">
        <f t="shared" si="195"/>
        <v>2345.9</v>
      </c>
      <c r="AO54" s="109"/>
      <c r="AP54" s="109">
        <f t="shared" si="196"/>
        <v>5751.1</v>
      </c>
      <c r="AQ54" s="109">
        <f t="shared" si="197"/>
        <v>3558.43</v>
      </c>
      <c r="AR54" s="109">
        <f t="shared" si="197"/>
        <v>2451.4699999999998</v>
      </c>
      <c r="AS54" s="109"/>
      <c r="AT54" s="109">
        <f t="shared" si="198"/>
        <v>6009.9</v>
      </c>
      <c r="AU54" s="109">
        <f t="shared" si="199"/>
        <v>3694.64</v>
      </c>
      <c r="AV54" s="109">
        <f t="shared" si="199"/>
        <v>2545.31</v>
      </c>
      <c r="AW54" s="109"/>
      <c r="AX54" s="109">
        <f t="shared" si="200"/>
        <v>6239.95</v>
      </c>
      <c r="AY54" s="109">
        <f t="shared" si="201"/>
        <v>3990.21</v>
      </c>
      <c r="AZ54" s="109">
        <f t="shared" si="202"/>
        <v>3003.47</v>
      </c>
      <c r="BA54" s="109"/>
      <c r="BB54" s="109">
        <f t="shared" si="203"/>
        <v>6993.68</v>
      </c>
      <c r="BC54" s="109">
        <f t="shared" si="204"/>
        <v>4349.33</v>
      </c>
      <c r="BD54" s="109">
        <f t="shared" si="205"/>
        <v>3273.78</v>
      </c>
      <c r="BE54" s="109"/>
      <c r="BF54" s="109">
        <f t="shared" si="206"/>
        <v>7623.1100000000006</v>
      </c>
      <c r="BG54" s="109">
        <f t="shared" si="207"/>
        <v>4548.84</v>
      </c>
      <c r="BH54" s="109">
        <f t="shared" si="208"/>
        <v>3423.95</v>
      </c>
      <c r="BI54" s="109"/>
      <c r="BJ54" s="109">
        <f t="shared" si="209"/>
        <v>7972.79</v>
      </c>
      <c r="BK54" s="109">
        <f t="shared" si="210"/>
        <v>4748.3500000000004</v>
      </c>
      <c r="BL54" s="109">
        <f t="shared" si="211"/>
        <v>3574.12</v>
      </c>
      <c r="BM54" s="109"/>
      <c r="BN54" s="109">
        <f t="shared" si="212"/>
        <v>8322.4700000000012</v>
      </c>
      <c r="BO54" s="109">
        <f t="shared" si="213"/>
        <v>4868.0600000000004</v>
      </c>
      <c r="BP54" s="109">
        <f t="shared" si="214"/>
        <v>3664.22</v>
      </c>
      <c r="BQ54" s="109"/>
      <c r="BR54" s="109">
        <f t="shared" si="215"/>
        <v>8532.2800000000007</v>
      </c>
      <c r="BS54" s="110"/>
      <c r="BT54" s="75">
        <f t="shared" si="179"/>
        <v>3.0000927269492092E-2</v>
      </c>
      <c r="BU54" s="75">
        <f t="shared" si="179"/>
        <v>2.9998634912284761E-2</v>
      </c>
      <c r="BV54" s="75"/>
    </row>
    <row r="55" spans="1:74" ht="15" customHeight="1" x14ac:dyDescent="0.25">
      <c r="A55" s="76" t="s">
        <v>91</v>
      </c>
      <c r="B55" s="77" t="s">
        <v>92</v>
      </c>
      <c r="C55" s="112">
        <v>1969</v>
      </c>
      <c r="D55" s="112">
        <v>3199</v>
      </c>
      <c r="E55" s="112">
        <v>5168</v>
      </c>
      <c r="F55" s="112">
        <f t="shared" si="180"/>
        <v>2362.7999999999997</v>
      </c>
      <c r="G55" s="112">
        <f t="shared" si="180"/>
        <v>3838.7999999999997</v>
      </c>
      <c r="H55" s="112">
        <f t="shared" si="180"/>
        <v>6201.5999999999995</v>
      </c>
      <c r="I55" s="112">
        <f t="shared" si="181"/>
        <v>2480.9399999999996</v>
      </c>
      <c r="J55" s="112">
        <f t="shared" si="181"/>
        <v>4030.74</v>
      </c>
      <c r="K55" s="112">
        <f t="shared" si="181"/>
        <v>6511.6799999999994</v>
      </c>
      <c r="L55" s="112">
        <f t="shared" si="182"/>
        <v>2756.5999999999995</v>
      </c>
      <c r="M55" s="112">
        <f t="shared" si="182"/>
        <v>4478.5999999999995</v>
      </c>
      <c r="N55" s="112">
        <f t="shared" si="182"/>
        <v>7235.2</v>
      </c>
      <c r="O55" s="112">
        <v>2756.5999999999995</v>
      </c>
      <c r="P55" s="112">
        <v>4478.5999999999995</v>
      </c>
      <c r="Q55" s="112">
        <v>7235.2</v>
      </c>
      <c r="R55" s="112">
        <f t="shared" si="183"/>
        <v>3151</v>
      </c>
      <c r="S55" s="112">
        <f t="shared" si="183"/>
        <v>5119</v>
      </c>
      <c r="T55" s="112">
        <f t="shared" si="184"/>
        <v>8270</v>
      </c>
      <c r="U55" s="112">
        <f t="shared" si="185"/>
        <v>3347.9</v>
      </c>
      <c r="V55" s="112">
        <f t="shared" si="185"/>
        <v>5438.9</v>
      </c>
      <c r="W55" s="112">
        <f t="shared" si="186"/>
        <v>8786.7999999999993</v>
      </c>
      <c r="X55" s="112">
        <f t="shared" si="187"/>
        <v>3643.25</v>
      </c>
      <c r="Y55" s="112">
        <f t="shared" si="187"/>
        <v>5918.75</v>
      </c>
      <c r="Z55" s="112">
        <f t="shared" si="188"/>
        <v>9562</v>
      </c>
      <c r="AA55" s="112">
        <v>4195</v>
      </c>
      <c r="AB55" s="112">
        <v>6814</v>
      </c>
      <c r="AC55" s="112">
        <v>11009</v>
      </c>
      <c r="AD55" s="109">
        <f t="shared" si="189"/>
        <v>5244</v>
      </c>
      <c r="AE55" s="109">
        <f t="shared" si="189"/>
        <v>8518</v>
      </c>
      <c r="AF55" s="112">
        <f t="shared" si="190"/>
        <v>13762</v>
      </c>
      <c r="AG55" s="109">
        <f t="shared" si="191"/>
        <v>6083</v>
      </c>
      <c r="AH55" s="109">
        <f t="shared" si="191"/>
        <v>9881</v>
      </c>
      <c r="AI55" s="112">
        <f t="shared" si="192"/>
        <v>15964</v>
      </c>
      <c r="AJ55" s="109">
        <f t="shared" si="193"/>
        <v>6712.25</v>
      </c>
      <c r="AK55" s="109">
        <f t="shared" si="193"/>
        <v>10903.1</v>
      </c>
      <c r="AL55" s="109">
        <f t="shared" si="194"/>
        <v>17615.349999999999</v>
      </c>
      <c r="AM55" s="109">
        <f t="shared" si="195"/>
        <v>6712.25</v>
      </c>
      <c r="AN55" s="109">
        <f t="shared" si="195"/>
        <v>10903.1</v>
      </c>
      <c r="AO55" s="109"/>
      <c r="AP55" s="109">
        <f t="shared" si="196"/>
        <v>17615.349999999999</v>
      </c>
      <c r="AQ55" s="109">
        <f t="shared" si="197"/>
        <v>7014.3</v>
      </c>
      <c r="AR55" s="109">
        <f t="shared" si="197"/>
        <v>11393.74</v>
      </c>
      <c r="AS55" s="109"/>
      <c r="AT55" s="109">
        <f t="shared" si="198"/>
        <v>18408.04</v>
      </c>
      <c r="AU55" s="109">
        <f t="shared" si="199"/>
        <v>7282.79</v>
      </c>
      <c r="AV55" s="109">
        <f t="shared" si="199"/>
        <v>11829.86</v>
      </c>
      <c r="AW55" s="109"/>
      <c r="AX55" s="109">
        <f t="shared" si="200"/>
        <v>19112.650000000001</v>
      </c>
      <c r="AY55" s="109">
        <f t="shared" si="201"/>
        <v>7865.41</v>
      </c>
      <c r="AZ55" s="109">
        <f t="shared" si="202"/>
        <v>13959.23</v>
      </c>
      <c r="BA55" s="109"/>
      <c r="BB55" s="109">
        <f t="shared" si="203"/>
        <v>21824.639999999999</v>
      </c>
      <c r="BC55" s="109">
        <f t="shared" si="204"/>
        <v>8573.2999999999993</v>
      </c>
      <c r="BD55" s="109">
        <f t="shared" si="205"/>
        <v>15215.56</v>
      </c>
      <c r="BE55" s="109"/>
      <c r="BF55" s="109">
        <f t="shared" si="206"/>
        <v>23788.86</v>
      </c>
      <c r="BG55" s="109">
        <f t="shared" si="207"/>
        <v>8966.57</v>
      </c>
      <c r="BH55" s="109">
        <f t="shared" si="208"/>
        <v>15913.52</v>
      </c>
      <c r="BI55" s="109"/>
      <c r="BJ55" s="109">
        <f t="shared" si="209"/>
        <v>24880.09</v>
      </c>
      <c r="BK55" s="109">
        <f t="shared" si="210"/>
        <v>9359.84</v>
      </c>
      <c r="BL55" s="109">
        <f t="shared" si="211"/>
        <v>16611.48</v>
      </c>
      <c r="BM55" s="109"/>
      <c r="BN55" s="109">
        <f t="shared" si="212"/>
        <v>25971.32</v>
      </c>
      <c r="BO55" s="109">
        <f t="shared" si="213"/>
        <v>9595.7999999999993</v>
      </c>
      <c r="BP55" s="109">
        <f t="shared" si="214"/>
        <v>17030.259999999998</v>
      </c>
      <c r="BQ55" s="109"/>
      <c r="BR55" s="109">
        <f t="shared" si="215"/>
        <v>26626.059999999998</v>
      </c>
      <c r="BS55" s="110"/>
      <c r="BT55" s="75">
        <f t="shared" si="179"/>
        <v>2.9999707580405741E-2</v>
      </c>
      <c r="BU55" s="75">
        <f t="shared" si="179"/>
        <v>3.0000222075286305E-2</v>
      </c>
      <c r="BV55" s="75"/>
    </row>
    <row r="56" spans="1:74" ht="15" customHeight="1" x14ac:dyDescent="0.25">
      <c r="A56" s="76" t="s">
        <v>93</v>
      </c>
      <c r="B56" s="77" t="s">
        <v>94</v>
      </c>
      <c r="C56" s="112">
        <v>3819</v>
      </c>
      <c r="D56" s="112">
        <v>1770</v>
      </c>
      <c r="E56" s="112">
        <v>5589</v>
      </c>
      <c r="F56" s="112">
        <f t="shared" si="180"/>
        <v>4582.8</v>
      </c>
      <c r="G56" s="112">
        <f t="shared" si="180"/>
        <v>2124</v>
      </c>
      <c r="H56" s="112">
        <f t="shared" si="180"/>
        <v>6706.8</v>
      </c>
      <c r="I56" s="112">
        <f t="shared" si="181"/>
        <v>4811.9400000000005</v>
      </c>
      <c r="J56" s="112">
        <f t="shared" si="181"/>
        <v>2230.1999999999998</v>
      </c>
      <c r="K56" s="112">
        <f t="shared" si="181"/>
        <v>7042.14</v>
      </c>
      <c r="L56" s="112">
        <f t="shared" si="182"/>
        <v>5346.6</v>
      </c>
      <c r="M56" s="112">
        <f t="shared" si="182"/>
        <v>2478</v>
      </c>
      <c r="N56" s="112">
        <f t="shared" si="182"/>
        <v>7824.6</v>
      </c>
      <c r="O56" s="112">
        <v>5346.6</v>
      </c>
      <c r="P56" s="112">
        <v>2478</v>
      </c>
      <c r="Q56" s="112">
        <v>7824.6</v>
      </c>
      <c r="R56" s="112">
        <f t="shared" si="183"/>
        <v>6111</v>
      </c>
      <c r="S56" s="112">
        <f t="shared" si="183"/>
        <v>2832</v>
      </c>
      <c r="T56" s="112">
        <f t="shared" si="184"/>
        <v>8943</v>
      </c>
      <c r="U56" s="112">
        <f t="shared" si="185"/>
        <v>6492.9</v>
      </c>
      <c r="V56" s="112">
        <f t="shared" si="185"/>
        <v>3009</v>
      </c>
      <c r="W56" s="112">
        <f t="shared" si="186"/>
        <v>9501.9</v>
      </c>
      <c r="X56" s="112">
        <f t="shared" si="187"/>
        <v>7065.75</v>
      </c>
      <c r="Y56" s="112">
        <f t="shared" si="187"/>
        <v>3274.5</v>
      </c>
      <c r="Z56" s="112">
        <f t="shared" si="188"/>
        <v>10340.25</v>
      </c>
      <c r="AA56" s="112">
        <v>8135</v>
      </c>
      <c r="AB56" s="112">
        <v>3770</v>
      </c>
      <c r="AC56" s="112">
        <v>11905</v>
      </c>
      <c r="AD56" s="109">
        <f t="shared" si="189"/>
        <v>10169</v>
      </c>
      <c r="AE56" s="109">
        <f t="shared" si="189"/>
        <v>4713</v>
      </c>
      <c r="AF56" s="112">
        <f t="shared" si="190"/>
        <v>14882</v>
      </c>
      <c r="AG56" s="109">
        <f t="shared" si="191"/>
        <v>11796</v>
      </c>
      <c r="AH56" s="109">
        <f t="shared" si="191"/>
        <v>5467</v>
      </c>
      <c r="AI56" s="112">
        <f t="shared" si="192"/>
        <v>17263</v>
      </c>
      <c r="AJ56" s="109">
        <f t="shared" si="193"/>
        <v>13016.25</v>
      </c>
      <c r="AK56" s="109">
        <f t="shared" si="193"/>
        <v>6032.5</v>
      </c>
      <c r="AL56" s="109">
        <f t="shared" si="194"/>
        <v>19048.75</v>
      </c>
      <c r="AM56" s="109">
        <f t="shared" si="195"/>
        <v>13016.25</v>
      </c>
      <c r="AN56" s="109">
        <f t="shared" si="195"/>
        <v>6032.5</v>
      </c>
      <c r="AO56" s="109"/>
      <c r="AP56" s="109">
        <f t="shared" si="196"/>
        <v>19048.75</v>
      </c>
      <c r="AQ56" s="109">
        <f t="shared" si="197"/>
        <v>13601.98</v>
      </c>
      <c r="AR56" s="109">
        <f t="shared" si="197"/>
        <v>6303.96</v>
      </c>
      <c r="AS56" s="109"/>
      <c r="AT56" s="109">
        <f t="shared" si="198"/>
        <v>19905.939999999999</v>
      </c>
      <c r="AU56" s="109">
        <f t="shared" si="199"/>
        <v>14122.63</v>
      </c>
      <c r="AV56" s="109">
        <f t="shared" si="199"/>
        <v>6545.26</v>
      </c>
      <c r="AW56" s="109"/>
      <c r="AX56" s="109">
        <f t="shared" si="200"/>
        <v>20667.89</v>
      </c>
      <c r="AY56" s="109">
        <f t="shared" si="201"/>
        <v>15252.44</v>
      </c>
      <c r="AZ56" s="109">
        <f t="shared" si="202"/>
        <v>7723.41</v>
      </c>
      <c r="BA56" s="109"/>
      <c r="BB56" s="109">
        <f t="shared" si="203"/>
        <v>22975.85</v>
      </c>
      <c r="BC56" s="109">
        <f t="shared" si="204"/>
        <v>16625.16</v>
      </c>
      <c r="BD56" s="109">
        <f t="shared" si="205"/>
        <v>8418.52</v>
      </c>
      <c r="BE56" s="109"/>
      <c r="BF56" s="109">
        <f t="shared" si="206"/>
        <v>25043.68</v>
      </c>
      <c r="BG56" s="109">
        <f t="shared" si="207"/>
        <v>17387.78</v>
      </c>
      <c r="BH56" s="109">
        <f t="shared" si="208"/>
        <v>8804.69</v>
      </c>
      <c r="BI56" s="109"/>
      <c r="BJ56" s="109">
        <f t="shared" si="209"/>
        <v>26192.47</v>
      </c>
      <c r="BK56" s="109">
        <f t="shared" si="210"/>
        <v>18150.400000000001</v>
      </c>
      <c r="BL56" s="109">
        <f t="shared" si="211"/>
        <v>9190.86</v>
      </c>
      <c r="BM56" s="109"/>
      <c r="BN56" s="109">
        <f t="shared" si="212"/>
        <v>27341.260000000002</v>
      </c>
      <c r="BO56" s="109">
        <f t="shared" si="213"/>
        <v>18607.97</v>
      </c>
      <c r="BP56" s="109">
        <f t="shared" si="214"/>
        <v>9422.56</v>
      </c>
      <c r="BQ56" s="109"/>
      <c r="BR56" s="109">
        <f t="shared" si="215"/>
        <v>28030.53</v>
      </c>
      <c r="BS56" s="110"/>
      <c r="BT56" s="75">
        <f t="shared" si="179"/>
        <v>2.9999790197502804E-2</v>
      </c>
      <c r="BU56" s="75">
        <f t="shared" si="179"/>
        <v>2.9999702204078108E-2</v>
      </c>
      <c r="BV56" s="75"/>
    </row>
    <row r="57" spans="1:74" ht="15" customHeight="1" x14ac:dyDescent="0.25">
      <c r="A57" s="76" t="s">
        <v>95</v>
      </c>
      <c r="B57" s="77" t="s">
        <v>96</v>
      </c>
      <c r="C57" s="112">
        <v>1480</v>
      </c>
      <c r="D57" s="112">
        <v>2947</v>
      </c>
      <c r="E57" s="112">
        <v>4427</v>
      </c>
      <c r="F57" s="112">
        <f t="shared" si="180"/>
        <v>1776</v>
      </c>
      <c r="G57" s="112">
        <f t="shared" si="180"/>
        <v>3536.4</v>
      </c>
      <c r="H57" s="112">
        <f t="shared" si="180"/>
        <v>5312.4</v>
      </c>
      <c r="I57" s="112">
        <f t="shared" si="181"/>
        <v>1864.8</v>
      </c>
      <c r="J57" s="112">
        <f t="shared" si="181"/>
        <v>3713.2200000000003</v>
      </c>
      <c r="K57" s="112">
        <f t="shared" si="181"/>
        <v>5578.0199999999995</v>
      </c>
      <c r="L57" s="112">
        <f t="shared" si="182"/>
        <v>2072</v>
      </c>
      <c r="M57" s="112">
        <f t="shared" si="182"/>
        <v>4125.8</v>
      </c>
      <c r="N57" s="112">
        <f t="shared" si="182"/>
        <v>6197.7999999999993</v>
      </c>
      <c r="O57" s="112">
        <v>2072</v>
      </c>
      <c r="P57" s="112">
        <v>4125.8</v>
      </c>
      <c r="Q57" s="112">
        <v>6197.7999999999993</v>
      </c>
      <c r="R57" s="112">
        <f t="shared" si="183"/>
        <v>2368</v>
      </c>
      <c r="S57" s="112">
        <f t="shared" si="183"/>
        <v>4716</v>
      </c>
      <c r="T57" s="112">
        <f t="shared" si="184"/>
        <v>7084</v>
      </c>
      <c r="U57" s="112">
        <f t="shared" si="185"/>
        <v>2516</v>
      </c>
      <c r="V57" s="112">
        <f t="shared" si="185"/>
        <v>5010.7</v>
      </c>
      <c r="W57" s="112">
        <f t="shared" si="186"/>
        <v>7526.7</v>
      </c>
      <c r="X57" s="112">
        <f t="shared" si="187"/>
        <v>2738</v>
      </c>
      <c r="Y57" s="112">
        <f t="shared" si="187"/>
        <v>5452.75</v>
      </c>
      <c r="Z57" s="112">
        <f t="shared" si="188"/>
        <v>8190.75</v>
      </c>
      <c r="AA57" s="112">
        <v>3152</v>
      </c>
      <c r="AB57" s="112">
        <v>6278</v>
      </c>
      <c r="AC57" s="112">
        <v>9430</v>
      </c>
      <c r="AD57" s="109">
        <f t="shared" si="189"/>
        <v>3940</v>
      </c>
      <c r="AE57" s="109">
        <f t="shared" si="189"/>
        <v>7848</v>
      </c>
      <c r="AF57" s="112">
        <f t="shared" si="190"/>
        <v>11788</v>
      </c>
      <c r="AG57" s="109">
        <f t="shared" si="191"/>
        <v>4570</v>
      </c>
      <c r="AH57" s="109">
        <f t="shared" si="191"/>
        <v>9104</v>
      </c>
      <c r="AI57" s="112">
        <f t="shared" si="192"/>
        <v>13674</v>
      </c>
      <c r="AJ57" s="109">
        <f t="shared" si="193"/>
        <v>5042.8</v>
      </c>
      <c r="AK57" s="109">
        <f t="shared" si="193"/>
        <v>10045.700000000001</v>
      </c>
      <c r="AL57" s="109">
        <f t="shared" si="194"/>
        <v>15088.5</v>
      </c>
      <c r="AM57" s="109">
        <f t="shared" si="195"/>
        <v>5042.8</v>
      </c>
      <c r="AN57" s="109">
        <f t="shared" si="195"/>
        <v>10045.700000000001</v>
      </c>
      <c r="AO57" s="109"/>
      <c r="AP57" s="109">
        <f t="shared" si="196"/>
        <v>15088.5</v>
      </c>
      <c r="AQ57" s="109">
        <f t="shared" si="197"/>
        <v>5269.73</v>
      </c>
      <c r="AR57" s="109">
        <f t="shared" si="197"/>
        <v>10497.76</v>
      </c>
      <c r="AS57" s="109"/>
      <c r="AT57" s="109">
        <f t="shared" si="198"/>
        <v>15767.49</v>
      </c>
      <c r="AU57" s="109">
        <f t="shared" si="199"/>
        <v>5471.44</v>
      </c>
      <c r="AV57" s="109">
        <f t="shared" si="199"/>
        <v>10899.59</v>
      </c>
      <c r="AW57" s="109"/>
      <c r="AX57" s="109">
        <f t="shared" si="200"/>
        <v>16371.029999999999</v>
      </c>
      <c r="AY57" s="109">
        <f t="shared" si="201"/>
        <v>5909.16</v>
      </c>
      <c r="AZ57" s="109">
        <f t="shared" si="202"/>
        <v>12861.52</v>
      </c>
      <c r="BA57" s="109"/>
      <c r="BB57" s="109">
        <f t="shared" si="203"/>
        <v>18770.68</v>
      </c>
      <c r="BC57" s="109">
        <f t="shared" si="204"/>
        <v>6440.98</v>
      </c>
      <c r="BD57" s="109">
        <f t="shared" si="205"/>
        <v>14019.06</v>
      </c>
      <c r="BE57" s="109"/>
      <c r="BF57" s="109">
        <f t="shared" si="206"/>
        <v>20460.04</v>
      </c>
      <c r="BG57" s="109">
        <f t="shared" si="207"/>
        <v>6736.44</v>
      </c>
      <c r="BH57" s="109">
        <f t="shared" si="208"/>
        <v>14662.14</v>
      </c>
      <c r="BI57" s="109"/>
      <c r="BJ57" s="109">
        <f t="shared" si="209"/>
        <v>21398.579999999998</v>
      </c>
      <c r="BK57" s="109">
        <f t="shared" si="210"/>
        <v>7031.9</v>
      </c>
      <c r="BL57" s="109">
        <f t="shared" si="211"/>
        <v>15305.22</v>
      </c>
      <c r="BM57" s="109"/>
      <c r="BN57" s="109">
        <f t="shared" si="212"/>
        <v>22337.119999999999</v>
      </c>
      <c r="BO57" s="109">
        <f t="shared" si="213"/>
        <v>7209.17</v>
      </c>
      <c r="BP57" s="109">
        <f t="shared" si="214"/>
        <v>15691.07</v>
      </c>
      <c r="BQ57" s="109"/>
      <c r="BR57" s="109">
        <f t="shared" si="215"/>
        <v>22900.239999999998</v>
      </c>
      <c r="BS57" s="110"/>
      <c r="BT57" s="75">
        <f t="shared" si="179"/>
        <v>2.9999187701805409E-2</v>
      </c>
      <c r="BU57" s="75">
        <f t="shared" si="179"/>
        <v>3.0000342105754245E-2</v>
      </c>
      <c r="BV57" s="75"/>
    </row>
    <row r="58" spans="1:74" ht="15" customHeight="1" x14ac:dyDescent="0.25">
      <c r="A58" s="76" t="s">
        <v>97</v>
      </c>
      <c r="B58" s="77" t="s">
        <v>98</v>
      </c>
      <c r="C58" s="112">
        <v>6550</v>
      </c>
      <c r="D58" s="112">
        <v>4721</v>
      </c>
      <c r="E58" s="112">
        <v>11271</v>
      </c>
      <c r="F58" s="112">
        <f t="shared" si="180"/>
        <v>7860</v>
      </c>
      <c r="G58" s="112">
        <f t="shared" si="180"/>
        <v>5665.2</v>
      </c>
      <c r="H58" s="112">
        <f t="shared" si="180"/>
        <v>13525.199999999999</v>
      </c>
      <c r="I58" s="112">
        <f t="shared" si="181"/>
        <v>8253</v>
      </c>
      <c r="J58" s="112">
        <f t="shared" si="181"/>
        <v>5948.46</v>
      </c>
      <c r="K58" s="112">
        <f t="shared" si="181"/>
        <v>14201.46</v>
      </c>
      <c r="L58" s="112">
        <f t="shared" si="182"/>
        <v>9170</v>
      </c>
      <c r="M58" s="112">
        <f t="shared" si="182"/>
        <v>6609.4</v>
      </c>
      <c r="N58" s="112">
        <f t="shared" si="182"/>
        <v>15779.4</v>
      </c>
      <c r="O58" s="112">
        <v>9170</v>
      </c>
      <c r="P58" s="112">
        <v>6609.4</v>
      </c>
      <c r="Q58" s="112">
        <v>15779.4</v>
      </c>
      <c r="R58" s="112">
        <f t="shared" si="183"/>
        <v>10481</v>
      </c>
      <c r="S58" s="112">
        <f t="shared" si="183"/>
        <v>7555</v>
      </c>
      <c r="T58" s="112">
        <f t="shared" si="184"/>
        <v>18036</v>
      </c>
      <c r="U58" s="112">
        <f t="shared" si="185"/>
        <v>11136</v>
      </c>
      <c r="V58" s="112">
        <f t="shared" si="185"/>
        <v>8027.1</v>
      </c>
      <c r="W58" s="112">
        <f t="shared" si="186"/>
        <v>19163.099999999999</v>
      </c>
      <c r="X58" s="112">
        <f t="shared" si="187"/>
        <v>12118.5</v>
      </c>
      <c r="Y58" s="112">
        <f t="shared" si="187"/>
        <v>8735.25</v>
      </c>
      <c r="Z58" s="112">
        <f t="shared" si="188"/>
        <v>20853.75</v>
      </c>
      <c r="AA58" s="112">
        <v>13953</v>
      </c>
      <c r="AB58" s="112">
        <v>10057</v>
      </c>
      <c r="AC58" s="112">
        <v>24010</v>
      </c>
      <c r="AD58" s="109">
        <f t="shared" si="189"/>
        <v>17441</v>
      </c>
      <c r="AE58" s="109">
        <f t="shared" si="189"/>
        <v>12571</v>
      </c>
      <c r="AF58" s="112">
        <f t="shared" si="190"/>
        <v>30012</v>
      </c>
      <c r="AG58" s="109">
        <f t="shared" si="191"/>
        <v>20232</v>
      </c>
      <c r="AH58" s="109">
        <f t="shared" si="191"/>
        <v>14582</v>
      </c>
      <c r="AI58" s="112">
        <f t="shared" si="192"/>
        <v>34814</v>
      </c>
      <c r="AJ58" s="109">
        <f t="shared" si="193"/>
        <v>22324.95</v>
      </c>
      <c r="AK58" s="109">
        <f t="shared" si="193"/>
        <v>16090.55</v>
      </c>
      <c r="AL58" s="109">
        <f t="shared" si="194"/>
        <v>38415.5</v>
      </c>
      <c r="AM58" s="109">
        <f t="shared" si="195"/>
        <v>22324.95</v>
      </c>
      <c r="AN58" s="109">
        <f t="shared" si="195"/>
        <v>16090.55</v>
      </c>
      <c r="AO58" s="109"/>
      <c r="AP58" s="109">
        <f t="shared" si="196"/>
        <v>38415.5</v>
      </c>
      <c r="AQ58" s="109">
        <f t="shared" si="197"/>
        <v>23329.57</v>
      </c>
      <c r="AR58" s="109">
        <f t="shared" si="197"/>
        <v>16814.62</v>
      </c>
      <c r="AS58" s="109"/>
      <c r="AT58" s="109">
        <f t="shared" si="198"/>
        <v>40144.19</v>
      </c>
      <c r="AU58" s="109">
        <f t="shared" si="199"/>
        <v>24222.57</v>
      </c>
      <c r="AV58" s="109">
        <f t="shared" si="199"/>
        <v>17458.240000000002</v>
      </c>
      <c r="AW58" s="109"/>
      <c r="AX58" s="109">
        <f t="shared" si="200"/>
        <v>41680.81</v>
      </c>
      <c r="AY58" s="109">
        <f t="shared" si="201"/>
        <v>26160.38</v>
      </c>
      <c r="AZ58" s="109">
        <f t="shared" si="202"/>
        <v>20600.72</v>
      </c>
      <c r="BA58" s="109"/>
      <c r="BB58" s="109">
        <f t="shared" si="203"/>
        <v>46761.100000000006</v>
      </c>
      <c r="BC58" s="109">
        <f t="shared" si="204"/>
        <v>28514.81</v>
      </c>
      <c r="BD58" s="109">
        <f t="shared" si="205"/>
        <v>22454.78</v>
      </c>
      <c r="BE58" s="109"/>
      <c r="BF58" s="109">
        <f t="shared" si="206"/>
        <v>50969.59</v>
      </c>
      <c r="BG58" s="109">
        <f t="shared" si="207"/>
        <v>29822.83</v>
      </c>
      <c r="BH58" s="109">
        <f t="shared" si="208"/>
        <v>23484.82</v>
      </c>
      <c r="BI58" s="109"/>
      <c r="BJ58" s="109">
        <f t="shared" si="209"/>
        <v>53307.65</v>
      </c>
      <c r="BK58" s="109">
        <f t="shared" si="210"/>
        <v>31130.85</v>
      </c>
      <c r="BL58" s="109">
        <f t="shared" si="211"/>
        <v>24514.86</v>
      </c>
      <c r="BM58" s="109"/>
      <c r="BN58" s="109">
        <f t="shared" si="212"/>
        <v>55645.71</v>
      </c>
      <c r="BO58" s="109">
        <f t="shared" si="213"/>
        <v>31915.66</v>
      </c>
      <c r="BP58" s="109">
        <f t="shared" si="214"/>
        <v>25132.880000000001</v>
      </c>
      <c r="BQ58" s="109"/>
      <c r="BR58" s="109">
        <f t="shared" si="215"/>
        <v>57048.54</v>
      </c>
      <c r="BS58" s="110"/>
      <c r="BT58" s="75">
        <f t="shared" si="179"/>
        <v>2.9999946483957849E-2</v>
      </c>
      <c r="BU58" s="75">
        <f t="shared" si="179"/>
        <v>2.999992233281169E-2</v>
      </c>
      <c r="BV58" s="75"/>
    </row>
    <row r="59" spans="1:74" ht="15" customHeight="1" x14ac:dyDescent="0.25">
      <c r="A59" s="76" t="s">
        <v>99</v>
      </c>
      <c r="B59" s="77" t="s">
        <v>100</v>
      </c>
      <c r="C59" s="112">
        <v>1554</v>
      </c>
      <c r="D59" s="112">
        <v>1880</v>
      </c>
      <c r="E59" s="112">
        <v>3434</v>
      </c>
      <c r="F59" s="112">
        <f t="shared" si="180"/>
        <v>1864.8</v>
      </c>
      <c r="G59" s="112">
        <f t="shared" si="180"/>
        <v>2256</v>
      </c>
      <c r="H59" s="112">
        <f t="shared" si="180"/>
        <v>4120.8</v>
      </c>
      <c r="I59" s="112">
        <f t="shared" si="181"/>
        <v>1958.04</v>
      </c>
      <c r="J59" s="112">
        <f t="shared" si="181"/>
        <v>2368.8000000000002</v>
      </c>
      <c r="K59" s="112">
        <f t="shared" si="181"/>
        <v>4326.84</v>
      </c>
      <c r="L59" s="112">
        <f t="shared" si="182"/>
        <v>2175.6</v>
      </c>
      <c r="M59" s="112">
        <f t="shared" si="182"/>
        <v>2632</v>
      </c>
      <c r="N59" s="112">
        <f t="shared" si="182"/>
        <v>4807.6000000000004</v>
      </c>
      <c r="O59" s="112">
        <v>2175.6</v>
      </c>
      <c r="P59" s="112">
        <v>2632</v>
      </c>
      <c r="Q59" s="112">
        <v>4807.6000000000004</v>
      </c>
      <c r="R59" s="112">
        <f t="shared" si="183"/>
        <v>2487</v>
      </c>
      <c r="S59" s="112">
        <f t="shared" si="183"/>
        <v>3008</v>
      </c>
      <c r="T59" s="112">
        <f t="shared" si="184"/>
        <v>5495</v>
      </c>
      <c r="U59" s="112">
        <f t="shared" si="185"/>
        <v>2642.4</v>
      </c>
      <c r="V59" s="112">
        <f t="shared" si="185"/>
        <v>3196</v>
      </c>
      <c r="W59" s="112">
        <f t="shared" si="186"/>
        <v>5838.4</v>
      </c>
      <c r="X59" s="112">
        <f t="shared" si="187"/>
        <v>2875.5</v>
      </c>
      <c r="Y59" s="112">
        <f t="shared" si="187"/>
        <v>3478</v>
      </c>
      <c r="Z59" s="112">
        <f t="shared" si="188"/>
        <v>6353.5</v>
      </c>
      <c r="AA59" s="112">
        <v>3311</v>
      </c>
      <c r="AB59" s="112">
        <v>4004</v>
      </c>
      <c r="AC59" s="112">
        <v>7315</v>
      </c>
      <c r="AD59" s="109">
        <f t="shared" si="189"/>
        <v>4139</v>
      </c>
      <c r="AE59" s="109">
        <f t="shared" si="189"/>
        <v>5005</v>
      </c>
      <c r="AF59" s="112">
        <f t="shared" si="190"/>
        <v>9144</v>
      </c>
      <c r="AG59" s="109">
        <f t="shared" si="191"/>
        <v>4801</v>
      </c>
      <c r="AH59" s="109">
        <f t="shared" si="191"/>
        <v>5806</v>
      </c>
      <c r="AI59" s="112">
        <f t="shared" si="192"/>
        <v>10607</v>
      </c>
      <c r="AJ59" s="109">
        <f t="shared" si="193"/>
        <v>5297.65</v>
      </c>
      <c r="AK59" s="109">
        <f t="shared" si="193"/>
        <v>6406.6</v>
      </c>
      <c r="AL59" s="109">
        <f t="shared" si="194"/>
        <v>11704.25</v>
      </c>
      <c r="AM59" s="109">
        <f t="shared" si="195"/>
        <v>5297.65</v>
      </c>
      <c r="AN59" s="109">
        <f t="shared" si="195"/>
        <v>6406.6</v>
      </c>
      <c r="AO59" s="109"/>
      <c r="AP59" s="109">
        <f t="shared" si="196"/>
        <v>11704.25</v>
      </c>
      <c r="AQ59" s="109">
        <f t="shared" si="197"/>
        <v>5536.04</v>
      </c>
      <c r="AR59" s="109">
        <f t="shared" si="197"/>
        <v>6694.9</v>
      </c>
      <c r="AS59" s="109"/>
      <c r="AT59" s="109">
        <f t="shared" si="198"/>
        <v>12230.939999999999</v>
      </c>
      <c r="AU59" s="109">
        <f t="shared" si="199"/>
        <v>5747.95</v>
      </c>
      <c r="AV59" s="109">
        <f t="shared" si="199"/>
        <v>6951.16</v>
      </c>
      <c r="AW59" s="109"/>
      <c r="AX59" s="109">
        <f t="shared" si="200"/>
        <v>12699.11</v>
      </c>
      <c r="AY59" s="109">
        <f t="shared" si="201"/>
        <v>6207.79</v>
      </c>
      <c r="AZ59" s="109">
        <f t="shared" si="202"/>
        <v>8202.3700000000008</v>
      </c>
      <c r="BA59" s="109"/>
      <c r="BB59" s="109">
        <f t="shared" si="203"/>
        <v>14410.16</v>
      </c>
      <c r="BC59" s="109">
        <f t="shared" si="204"/>
        <v>6766.49</v>
      </c>
      <c r="BD59" s="109">
        <f t="shared" si="205"/>
        <v>8940.58</v>
      </c>
      <c r="BE59" s="109"/>
      <c r="BF59" s="109">
        <f t="shared" si="206"/>
        <v>15707.07</v>
      </c>
      <c r="BG59" s="109">
        <f t="shared" si="207"/>
        <v>7076.88</v>
      </c>
      <c r="BH59" s="109">
        <f t="shared" si="208"/>
        <v>9350.7000000000007</v>
      </c>
      <c r="BI59" s="109"/>
      <c r="BJ59" s="109">
        <f t="shared" si="209"/>
        <v>16427.580000000002</v>
      </c>
      <c r="BK59" s="109">
        <f t="shared" si="210"/>
        <v>7387.27</v>
      </c>
      <c r="BL59" s="109">
        <f t="shared" si="211"/>
        <v>9760.82</v>
      </c>
      <c r="BM59" s="109"/>
      <c r="BN59" s="109">
        <f t="shared" si="212"/>
        <v>17148.09</v>
      </c>
      <c r="BO59" s="109">
        <f t="shared" si="213"/>
        <v>7573.5</v>
      </c>
      <c r="BP59" s="109">
        <f t="shared" si="214"/>
        <v>10006.89</v>
      </c>
      <c r="BQ59" s="109"/>
      <c r="BR59" s="109">
        <f t="shared" si="215"/>
        <v>17580.39</v>
      </c>
      <c r="BS59" s="110"/>
      <c r="BT59" s="75">
        <f t="shared" si="179"/>
        <v>2.9999403974683352E-2</v>
      </c>
      <c r="BU59" s="75">
        <f t="shared" si="179"/>
        <v>2.9999865892418862E-2</v>
      </c>
      <c r="BV59" s="75"/>
    </row>
    <row r="60" spans="1:74" ht="15.75" customHeight="1" x14ac:dyDescent="0.25">
      <c r="A60" s="70" t="s">
        <v>2399</v>
      </c>
      <c r="B60" s="111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105"/>
      <c r="O60" s="73"/>
      <c r="P60" s="73"/>
      <c r="Q60" s="73"/>
      <c r="R60" s="73">
        <f t="shared" si="183"/>
        <v>0</v>
      </c>
      <c r="S60" s="73"/>
      <c r="T60" s="105"/>
      <c r="U60" s="73"/>
      <c r="V60" s="73"/>
      <c r="W60" s="73"/>
      <c r="X60" s="73"/>
      <c r="Y60" s="73"/>
      <c r="Z60" s="105"/>
      <c r="AA60" s="73"/>
      <c r="AB60" s="73"/>
      <c r="AC60" s="105"/>
      <c r="AD60" s="73"/>
      <c r="AE60" s="73"/>
      <c r="AF60" s="105"/>
      <c r="AG60" s="73"/>
      <c r="AH60" s="73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8"/>
      <c r="BT60" s="75" t="e">
        <f t="shared" si="179"/>
        <v>#DIV/0!</v>
      </c>
      <c r="BU60" s="75" t="e">
        <f t="shared" si="179"/>
        <v>#DIV/0!</v>
      </c>
      <c r="BV60" s="75"/>
    </row>
    <row r="61" spans="1:74" ht="15" customHeight="1" x14ac:dyDescent="0.25">
      <c r="A61" s="76" t="s">
        <v>101</v>
      </c>
      <c r="B61" s="77" t="s">
        <v>102</v>
      </c>
      <c r="C61" s="112">
        <v>4412</v>
      </c>
      <c r="D61" s="112">
        <v>1969</v>
      </c>
      <c r="E61" s="112">
        <v>6381</v>
      </c>
      <c r="F61" s="112">
        <f t="shared" ref="F61:H62" si="216">C61*1.2</f>
        <v>5294.4</v>
      </c>
      <c r="G61" s="112">
        <f t="shared" si="216"/>
        <v>2362.7999999999997</v>
      </c>
      <c r="H61" s="112">
        <f t="shared" si="216"/>
        <v>7657.2</v>
      </c>
      <c r="I61" s="112">
        <f t="shared" ref="I61:K62" si="217">F61+C61*0.06</f>
        <v>5559.12</v>
      </c>
      <c r="J61" s="112">
        <f t="shared" si="217"/>
        <v>2480.9399999999996</v>
      </c>
      <c r="K61" s="112">
        <f t="shared" si="217"/>
        <v>8040.0599999999995</v>
      </c>
      <c r="L61" s="112">
        <f t="shared" ref="L61:N62" si="218">I61+C61*0.14</f>
        <v>6176.8</v>
      </c>
      <c r="M61" s="112">
        <f t="shared" si="218"/>
        <v>2756.5999999999995</v>
      </c>
      <c r="N61" s="112">
        <f t="shared" si="218"/>
        <v>8933.4</v>
      </c>
      <c r="O61" s="112">
        <v>6176.8</v>
      </c>
      <c r="P61" s="112">
        <v>2756.5999999999995</v>
      </c>
      <c r="Q61" s="112">
        <v>8933.4</v>
      </c>
      <c r="R61" s="112">
        <f t="shared" si="183"/>
        <v>7060</v>
      </c>
      <c r="S61" s="112">
        <f t="shared" si="183"/>
        <v>3151</v>
      </c>
      <c r="T61" s="112">
        <f t="shared" ref="T61:T62" si="219">R61+S61</f>
        <v>10211</v>
      </c>
      <c r="U61" s="112">
        <f t="shared" ref="U61:V62" si="220">+R61+(C61*0.1)</f>
        <v>7501.2</v>
      </c>
      <c r="V61" s="112">
        <f t="shared" si="220"/>
        <v>3347.9</v>
      </c>
      <c r="W61" s="112">
        <f t="shared" ref="W61:W62" si="221">U61+V61</f>
        <v>10849.1</v>
      </c>
      <c r="X61" s="112">
        <f t="shared" ref="X61:Y62" si="222">+U61+(C61*0.15)</f>
        <v>8163</v>
      </c>
      <c r="Y61" s="112">
        <f t="shared" si="222"/>
        <v>3643.25</v>
      </c>
      <c r="Z61" s="112">
        <f t="shared" ref="Z61:Z62" si="223">X61+Y61</f>
        <v>11806.25</v>
      </c>
      <c r="AA61" s="112">
        <v>9398</v>
      </c>
      <c r="AB61" s="112">
        <v>4195</v>
      </c>
      <c r="AC61" s="112">
        <v>13593</v>
      </c>
      <c r="AD61" s="109">
        <f t="shared" ref="AD61:AE62" si="224">+ROUND(AA61*(1+0.25),0)</f>
        <v>11748</v>
      </c>
      <c r="AE61" s="109">
        <f t="shared" si="224"/>
        <v>5244</v>
      </c>
      <c r="AF61" s="112">
        <f t="shared" ref="AF61:AF62" si="225">AD61+AE61</f>
        <v>16992</v>
      </c>
      <c r="AG61" s="109">
        <f t="shared" ref="AG61:AH62" si="226">+ROUND(AD61+AA61*0.2,0)</f>
        <v>13628</v>
      </c>
      <c r="AH61" s="109">
        <f t="shared" si="226"/>
        <v>6083</v>
      </c>
      <c r="AI61" s="112">
        <f t="shared" ref="AI61:AI62" si="227">AG61+AH61</f>
        <v>19711</v>
      </c>
      <c r="AJ61" s="109">
        <f t="shared" ref="AJ61:AK62" si="228">ROUND(AG61+0.15*AA61,2)</f>
        <v>15037.7</v>
      </c>
      <c r="AK61" s="109">
        <f t="shared" si="228"/>
        <v>6712.25</v>
      </c>
      <c r="AL61" s="109">
        <f t="shared" ref="AL61:AL62" si="229">AJ61+AK61</f>
        <v>21749.95</v>
      </c>
      <c r="AM61" s="109">
        <f t="shared" ref="AM61:AN62" si="230">AJ61</f>
        <v>15037.7</v>
      </c>
      <c r="AN61" s="109">
        <f t="shared" si="230"/>
        <v>6712.25</v>
      </c>
      <c r="AO61" s="109"/>
      <c r="AP61" s="109">
        <f t="shared" ref="AP61:AP62" si="231">AM61+AN61+AO61</f>
        <v>21749.95</v>
      </c>
      <c r="AQ61" s="109">
        <f t="shared" ref="AQ61:AR62" si="232">ROUND(AM61*(1+4.5%),2)</f>
        <v>15714.4</v>
      </c>
      <c r="AR61" s="109">
        <f t="shared" si="232"/>
        <v>7014.3</v>
      </c>
      <c r="AS61" s="109"/>
      <c r="AT61" s="109">
        <f t="shared" ref="AT61:AT62" si="233">AQ61+AR61+AS61</f>
        <v>22728.7</v>
      </c>
      <c r="AU61" s="109">
        <f t="shared" ref="AU61:AV62" si="234">ROUND(AQ61+(AM61*4%),2)</f>
        <v>16315.91</v>
      </c>
      <c r="AV61" s="109">
        <f t="shared" si="234"/>
        <v>7282.79</v>
      </c>
      <c r="AW61" s="109"/>
      <c r="AX61" s="109">
        <f t="shared" ref="AX61:AX62" si="235">AU61+AV61+AW61</f>
        <v>23598.7</v>
      </c>
      <c r="AY61" s="109">
        <f t="shared" ref="AY61:AY62" si="236">ROUND(AU61+(AU61*$AY$3),2)</f>
        <v>17621.18</v>
      </c>
      <c r="AZ61" s="109">
        <f t="shared" ref="AZ61:AZ62" si="237">ROUND(AV61+(AV61*$AZ$4),2)</f>
        <v>8593.69</v>
      </c>
      <c r="BA61" s="109"/>
      <c r="BB61" s="109">
        <f t="shared" ref="BB61:BB62" si="238">AY61+AZ61+BA61</f>
        <v>26214.870000000003</v>
      </c>
      <c r="BC61" s="109">
        <f t="shared" ref="BC61:BC62" si="239">ROUND(AY61+(AY61*$BC$3),2)</f>
        <v>19207.09</v>
      </c>
      <c r="BD61" s="109">
        <f t="shared" ref="BD61:BD62" si="240">ROUND(AZ61+(AZ61*$BD$4),2)</f>
        <v>9367.1200000000008</v>
      </c>
      <c r="BE61" s="109"/>
      <c r="BF61" s="109">
        <f t="shared" ref="BF61:BF62" si="241">BC61+BD61+BE61</f>
        <v>28574.21</v>
      </c>
      <c r="BG61" s="109">
        <f t="shared" ref="BG61:BG62" si="242">ROUND(BC61+ $AY61*$BG$3,2)</f>
        <v>20088.150000000001</v>
      </c>
      <c r="BH61" s="109">
        <f t="shared" ref="BH61:BH62" si="243">ROUND(BD61+ $AZ61*$BH$4,2)</f>
        <v>9796.7999999999993</v>
      </c>
      <c r="BI61" s="109"/>
      <c r="BJ61" s="109">
        <f t="shared" ref="BJ61:BJ62" si="244">BG61+BH61+BI61</f>
        <v>29884.95</v>
      </c>
      <c r="BK61" s="109">
        <f t="shared" ref="BK61:BK62" si="245">ROUND(BG61+ $AY61*$BK$3,2)</f>
        <v>20969.21</v>
      </c>
      <c r="BL61" s="109">
        <f t="shared" ref="BL61:BL62" si="246">ROUND(BH61+ $AZ61*$BL$4,2)</f>
        <v>10226.48</v>
      </c>
      <c r="BM61" s="109"/>
      <c r="BN61" s="109">
        <f t="shared" ref="BN61:BN62" si="247">BK61+BL61+BM61</f>
        <v>31195.69</v>
      </c>
      <c r="BO61" s="109">
        <f t="shared" ref="BO61:BO62" si="248">ROUND(BK61+ $AY61*$BO$3,2)</f>
        <v>21497.85</v>
      </c>
      <c r="BP61" s="109">
        <f t="shared" ref="BP61:BP62" si="249">ROUND(BL61+ $AZ61*$BP$4,2)</f>
        <v>10484.290000000001</v>
      </c>
      <c r="BQ61" s="109"/>
      <c r="BR61" s="109">
        <f t="shared" ref="BR61:BR62" si="250">+BO61+BP61+BQ61</f>
        <v>31982.14</v>
      </c>
      <c r="BS61" s="110"/>
      <c r="BT61" s="75">
        <f t="shared" ref="BT61:BU76" si="251">+(BO61-BK61)/AY61</f>
        <v>3.0000261049487005E-2</v>
      </c>
      <c r="BU61" s="75">
        <f t="shared" si="251"/>
        <v>2.9999918544885991E-2</v>
      </c>
      <c r="BV61" s="75"/>
    </row>
    <row r="62" spans="1:74" ht="15" customHeight="1" x14ac:dyDescent="0.25">
      <c r="A62" s="76" t="s">
        <v>103</v>
      </c>
      <c r="B62" s="77" t="s">
        <v>104</v>
      </c>
      <c r="C62" s="112">
        <v>4397</v>
      </c>
      <c r="D62" s="112">
        <v>5895</v>
      </c>
      <c r="E62" s="112">
        <v>10292</v>
      </c>
      <c r="F62" s="112">
        <f t="shared" si="216"/>
        <v>5276.4</v>
      </c>
      <c r="G62" s="112">
        <f t="shared" si="216"/>
        <v>7074</v>
      </c>
      <c r="H62" s="112">
        <f t="shared" si="216"/>
        <v>12350.4</v>
      </c>
      <c r="I62" s="112">
        <f t="shared" si="217"/>
        <v>5540.2199999999993</v>
      </c>
      <c r="J62" s="112">
        <f t="shared" si="217"/>
        <v>7427.7</v>
      </c>
      <c r="K62" s="112">
        <f t="shared" si="217"/>
        <v>12967.92</v>
      </c>
      <c r="L62" s="112">
        <f t="shared" si="218"/>
        <v>6155.7999999999993</v>
      </c>
      <c r="M62" s="112">
        <f t="shared" si="218"/>
        <v>8253</v>
      </c>
      <c r="N62" s="112">
        <f t="shared" si="218"/>
        <v>14408.8</v>
      </c>
      <c r="O62" s="112">
        <v>6155.7999999999993</v>
      </c>
      <c r="P62" s="112">
        <v>8253</v>
      </c>
      <c r="Q62" s="112">
        <v>14408.8</v>
      </c>
      <c r="R62" s="112">
        <f t="shared" si="183"/>
        <v>7036</v>
      </c>
      <c r="S62" s="112">
        <f t="shared" si="183"/>
        <v>9433</v>
      </c>
      <c r="T62" s="112">
        <f t="shared" si="219"/>
        <v>16469</v>
      </c>
      <c r="U62" s="112">
        <f t="shared" si="220"/>
        <v>7475.7</v>
      </c>
      <c r="V62" s="112">
        <f t="shared" si="220"/>
        <v>10022.5</v>
      </c>
      <c r="W62" s="112">
        <f t="shared" si="221"/>
        <v>17498.2</v>
      </c>
      <c r="X62" s="112">
        <f t="shared" si="222"/>
        <v>8135.25</v>
      </c>
      <c r="Y62" s="112">
        <f t="shared" si="222"/>
        <v>10906.75</v>
      </c>
      <c r="Z62" s="112">
        <f t="shared" si="223"/>
        <v>19042</v>
      </c>
      <c r="AA62" s="112">
        <v>9366</v>
      </c>
      <c r="AB62" s="112">
        <v>12557</v>
      </c>
      <c r="AC62" s="112">
        <v>21923</v>
      </c>
      <c r="AD62" s="109">
        <f t="shared" si="224"/>
        <v>11708</v>
      </c>
      <c r="AE62" s="109">
        <f t="shared" si="224"/>
        <v>15696</v>
      </c>
      <c r="AF62" s="112">
        <f t="shared" si="225"/>
        <v>27404</v>
      </c>
      <c r="AG62" s="109">
        <f t="shared" si="226"/>
        <v>13581</v>
      </c>
      <c r="AH62" s="109">
        <f t="shared" si="226"/>
        <v>18207</v>
      </c>
      <c r="AI62" s="112">
        <f t="shared" si="227"/>
        <v>31788</v>
      </c>
      <c r="AJ62" s="109">
        <f t="shared" si="228"/>
        <v>14985.9</v>
      </c>
      <c r="AK62" s="109">
        <f t="shared" si="228"/>
        <v>20090.55</v>
      </c>
      <c r="AL62" s="109">
        <f t="shared" si="229"/>
        <v>35076.449999999997</v>
      </c>
      <c r="AM62" s="109">
        <f t="shared" si="230"/>
        <v>14985.9</v>
      </c>
      <c r="AN62" s="109">
        <f t="shared" si="230"/>
        <v>20090.55</v>
      </c>
      <c r="AO62" s="109"/>
      <c r="AP62" s="109">
        <f t="shared" si="231"/>
        <v>35076.449999999997</v>
      </c>
      <c r="AQ62" s="109">
        <f t="shared" si="232"/>
        <v>15660.27</v>
      </c>
      <c r="AR62" s="109">
        <f t="shared" si="232"/>
        <v>20994.62</v>
      </c>
      <c r="AS62" s="109"/>
      <c r="AT62" s="109">
        <f t="shared" si="233"/>
        <v>36654.89</v>
      </c>
      <c r="AU62" s="109">
        <f t="shared" si="234"/>
        <v>16259.71</v>
      </c>
      <c r="AV62" s="109">
        <f t="shared" si="234"/>
        <v>21798.240000000002</v>
      </c>
      <c r="AW62" s="109"/>
      <c r="AX62" s="109">
        <f t="shared" si="235"/>
        <v>38057.949999999997</v>
      </c>
      <c r="AY62" s="109">
        <f t="shared" si="236"/>
        <v>17560.490000000002</v>
      </c>
      <c r="AZ62" s="109">
        <f t="shared" si="237"/>
        <v>25721.919999999998</v>
      </c>
      <c r="BA62" s="109"/>
      <c r="BB62" s="109">
        <f t="shared" si="238"/>
        <v>43282.41</v>
      </c>
      <c r="BC62" s="109">
        <f t="shared" si="239"/>
        <v>19140.93</v>
      </c>
      <c r="BD62" s="109">
        <f t="shared" si="240"/>
        <v>28036.89</v>
      </c>
      <c r="BE62" s="109"/>
      <c r="BF62" s="109">
        <f t="shared" si="241"/>
        <v>47177.82</v>
      </c>
      <c r="BG62" s="109">
        <f t="shared" si="242"/>
        <v>20018.95</v>
      </c>
      <c r="BH62" s="109">
        <f t="shared" si="243"/>
        <v>29322.99</v>
      </c>
      <c r="BI62" s="109"/>
      <c r="BJ62" s="109">
        <f t="shared" si="244"/>
        <v>49341.94</v>
      </c>
      <c r="BK62" s="109">
        <f t="shared" si="245"/>
        <v>20896.97</v>
      </c>
      <c r="BL62" s="109">
        <f t="shared" si="246"/>
        <v>30609.09</v>
      </c>
      <c r="BM62" s="109"/>
      <c r="BN62" s="109">
        <f t="shared" si="247"/>
        <v>51506.06</v>
      </c>
      <c r="BO62" s="109">
        <f t="shared" si="248"/>
        <v>21423.78</v>
      </c>
      <c r="BP62" s="109">
        <f t="shared" si="249"/>
        <v>31380.75</v>
      </c>
      <c r="BQ62" s="109"/>
      <c r="BR62" s="109">
        <f t="shared" si="250"/>
        <v>52804.53</v>
      </c>
      <c r="BS62" s="110"/>
      <c r="BT62" s="75">
        <f t="shared" si="251"/>
        <v>2.9999732353709813E-2</v>
      </c>
      <c r="BU62" s="75">
        <f t="shared" si="251"/>
        <v>3.0000093305631925E-2</v>
      </c>
      <c r="BV62" s="75"/>
    </row>
    <row r="63" spans="1:74" ht="15.75" customHeight="1" x14ac:dyDescent="0.25">
      <c r="A63" s="70" t="s">
        <v>2429</v>
      </c>
      <c r="B63" s="111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105"/>
      <c r="O63" s="73"/>
      <c r="P63" s="73"/>
      <c r="Q63" s="73"/>
      <c r="R63" s="73"/>
      <c r="S63" s="73"/>
      <c r="T63" s="105"/>
      <c r="U63" s="73"/>
      <c r="V63" s="73"/>
      <c r="W63" s="73"/>
      <c r="X63" s="73"/>
      <c r="Y63" s="73"/>
      <c r="Z63" s="105"/>
      <c r="AA63" s="73"/>
      <c r="AB63" s="73"/>
      <c r="AC63" s="105"/>
      <c r="AD63" s="73"/>
      <c r="AE63" s="73"/>
      <c r="AF63" s="105"/>
      <c r="AG63" s="73"/>
      <c r="AH63" s="73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5"/>
      <c r="BQ63" s="105"/>
      <c r="BR63" s="105"/>
      <c r="BS63" s="108"/>
      <c r="BT63" s="75" t="e">
        <f t="shared" si="251"/>
        <v>#DIV/0!</v>
      </c>
      <c r="BU63" s="75" t="e">
        <f t="shared" si="251"/>
        <v>#DIV/0!</v>
      </c>
      <c r="BV63" s="75"/>
    </row>
    <row r="64" spans="1:74" ht="15" customHeight="1" x14ac:dyDescent="0.25">
      <c r="A64" s="76" t="s">
        <v>105</v>
      </c>
      <c r="B64" s="77" t="s">
        <v>106</v>
      </c>
      <c r="C64" s="112">
        <v>2716</v>
      </c>
      <c r="D64" s="112">
        <v>1278</v>
      </c>
      <c r="E64" s="112">
        <v>3994</v>
      </c>
      <c r="F64" s="112">
        <f t="shared" ref="F64:H68" si="252">C64*1.2</f>
        <v>3259.2</v>
      </c>
      <c r="G64" s="112">
        <f t="shared" si="252"/>
        <v>1533.6</v>
      </c>
      <c r="H64" s="112">
        <f t="shared" si="252"/>
        <v>4792.8</v>
      </c>
      <c r="I64" s="112">
        <f t="shared" ref="I64:K68" si="253">F64+C64*0.06</f>
        <v>3422.16</v>
      </c>
      <c r="J64" s="112">
        <f t="shared" si="253"/>
        <v>1610.28</v>
      </c>
      <c r="K64" s="112">
        <f t="shared" si="253"/>
        <v>5032.4400000000005</v>
      </c>
      <c r="L64" s="112">
        <f t="shared" ref="L64:N68" si="254">I64+C64*0.14</f>
        <v>3802.3999999999996</v>
      </c>
      <c r="M64" s="112">
        <f t="shared" si="254"/>
        <v>1789.2</v>
      </c>
      <c r="N64" s="112">
        <f t="shared" si="254"/>
        <v>5591.6</v>
      </c>
      <c r="O64" s="112">
        <v>3802.3999999999996</v>
      </c>
      <c r="P64" s="112">
        <v>1789.2</v>
      </c>
      <c r="Q64" s="112">
        <v>5591.6</v>
      </c>
      <c r="R64" s="112">
        <f t="shared" ref="R64:S68" si="255">ROUND(L64*1.143,0)</f>
        <v>4346</v>
      </c>
      <c r="S64" s="112">
        <f t="shared" si="255"/>
        <v>2045</v>
      </c>
      <c r="T64" s="112">
        <f t="shared" ref="T64:T68" si="256">R64+S64</f>
        <v>6391</v>
      </c>
      <c r="U64" s="112">
        <f t="shared" ref="U64:V68" si="257">+R64+(C64*0.1)</f>
        <v>4617.6000000000004</v>
      </c>
      <c r="V64" s="112">
        <f t="shared" si="257"/>
        <v>2172.8000000000002</v>
      </c>
      <c r="W64" s="112">
        <f t="shared" ref="W64:W68" si="258">U64+V64</f>
        <v>6790.4000000000005</v>
      </c>
      <c r="X64" s="112">
        <f t="shared" ref="X64:Y68" si="259">+U64+(C64*0.15)</f>
        <v>5025</v>
      </c>
      <c r="Y64" s="112">
        <f t="shared" si="259"/>
        <v>2364.5</v>
      </c>
      <c r="Z64" s="112">
        <f t="shared" ref="Z64:Z68" si="260">X64+Y64</f>
        <v>7389.5</v>
      </c>
      <c r="AA64" s="112">
        <v>5785</v>
      </c>
      <c r="AB64" s="112">
        <v>2722</v>
      </c>
      <c r="AC64" s="112">
        <v>8507</v>
      </c>
      <c r="AD64" s="109">
        <f t="shared" ref="AD64:AE68" si="261">+ROUND(AA64*(1+0.25),0)</f>
        <v>7231</v>
      </c>
      <c r="AE64" s="109">
        <f t="shared" si="261"/>
        <v>3403</v>
      </c>
      <c r="AF64" s="112">
        <f t="shared" ref="AF64:AF68" si="262">AD64+AE64</f>
        <v>10634</v>
      </c>
      <c r="AG64" s="109">
        <f t="shared" ref="AG64:AH68" si="263">+ROUND(AD64+AA64*0.2,0)</f>
        <v>8388</v>
      </c>
      <c r="AH64" s="109">
        <f t="shared" si="263"/>
        <v>3947</v>
      </c>
      <c r="AI64" s="112">
        <f t="shared" ref="AI64:AI68" si="264">AG64+AH64</f>
        <v>12335</v>
      </c>
      <c r="AJ64" s="109">
        <f t="shared" ref="AJ64:AK68" si="265">ROUND(AG64+0.15*AA64,2)</f>
        <v>9255.75</v>
      </c>
      <c r="AK64" s="109">
        <f t="shared" si="265"/>
        <v>4355.3</v>
      </c>
      <c r="AL64" s="109">
        <f t="shared" ref="AL64:AL68" si="266">AJ64+AK64</f>
        <v>13611.05</v>
      </c>
      <c r="AM64" s="109">
        <f t="shared" ref="AM64:AN68" si="267">AJ64</f>
        <v>9255.75</v>
      </c>
      <c r="AN64" s="109">
        <f t="shared" si="267"/>
        <v>4355.3</v>
      </c>
      <c r="AO64" s="109"/>
      <c r="AP64" s="109">
        <f t="shared" ref="AP64:AP68" si="268">AM64+AN64+AO64</f>
        <v>13611.05</v>
      </c>
      <c r="AQ64" s="109">
        <f t="shared" ref="AQ64:AR68" si="269">ROUND(AM64*(1+4.5%),2)</f>
        <v>9672.26</v>
      </c>
      <c r="AR64" s="109">
        <f t="shared" si="269"/>
        <v>4551.29</v>
      </c>
      <c r="AS64" s="109"/>
      <c r="AT64" s="109">
        <f t="shared" ref="AT64:AT68" si="270">AQ64+AR64+AS64</f>
        <v>14223.55</v>
      </c>
      <c r="AU64" s="109">
        <f t="shared" ref="AU64:AV68" si="271">ROUND(AQ64+(AM64*4%),2)</f>
        <v>10042.49</v>
      </c>
      <c r="AV64" s="109">
        <f t="shared" si="271"/>
        <v>4725.5</v>
      </c>
      <c r="AW64" s="109"/>
      <c r="AX64" s="109">
        <f t="shared" ref="AX64:AX68" si="272">AU64+AV64+AW64</f>
        <v>14767.99</v>
      </c>
      <c r="AY64" s="109">
        <f t="shared" ref="AY64:AY68" si="273">ROUND(AU64+(AU64*$AY$3),2)</f>
        <v>10845.89</v>
      </c>
      <c r="AZ64" s="109">
        <f t="shared" ref="AZ64:AZ68" si="274">ROUND(AV64+(AV64*$AZ$4),2)</f>
        <v>5576.09</v>
      </c>
      <c r="BA64" s="109"/>
      <c r="BB64" s="109">
        <f t="shared" ref="BB64:BB68" si="275">AY64+AZ64+BA64</f>
        <v>16421.98</v>
      </c>
      <c r="BC64" s="109">
        <f t="shared" ref="BC64:BC68" si="276">ROUND(AY64+(AY64*$BC$3),2)</f>
        <v>11822.02</v>
      </c>
      <c r="BD64" s="109">
        <f t="shared" ref="BD64:BD68" si="277">ROUND(AZ64+(AZ64*$BD$4),2)</f>
        <v>6077.94</v>
      </c>
      <c r="BE64" s="109"/>
      <c r="BF64" s="109">
        <f t="shared" ref="BF64:BF68" si="278">BC64+BD64+BE64</f>
        <v>17899.96</v>
      </c>
      <c r="BG64" s="109">
        <f t="shared" ref="BG64:BG68" si="279">ROUND(BC64+ $AY64*$BG$3,2)</f>
        <v>12364.31</v>
      </c>
      <c r="BH64" s="109">
        <f t="shared" ref="BH64:BH68" si="280">ROUND(BD64+ $AZ64*$BH$4,2)</f>
        <v>6356.74</v>
      </c>
      <c r="BI64" s="109"/>
      <c r="BJ64" s="109">
        <f t="shared" ref="BJ64:BJ68" si="281">BG64+BH64+BI64</f>
        <v>18721.05</v>
      </c>
      <c r="BK64" s="109">
        <f t="shared" ref="BK64:BK68" si="282">ROUND(BG64+ $AY64*$BK$3,2)</f>
        <v>12906.6</v>
      </c>
      <c r="BL64" s="109">
        <f t="shared" ref="BL64:BL68" si="283">ROUND(BH64+ $AZ64*$BL$4,2)</f>
        <v>6635.54</v>
      </c>
      <c r="BM64" s="109"/>
      <c r="BN64" s="109">
        <f t="shared" ref="BN64:BN68" si="284">BK64+BL64+BM64</f>
        <v>19542.14</v>
      </c>
      <c r="BO64" s="109">
        <f t="shared" ref="BO64:BO68" si="285">ROUND(BK64+ $AY64*$BO$3,2)</f>
        <v>13231.98</v>
      </c>
      <c r="BP64" s="109">
        <f t="shared" ref="BP64:BP68" si="286">ROUND(BL64+ $AZ64*$BP$4,2)</f>
        <v>6802.82</v>
      </c>
      <c r="BQ64" s="109"/>
      <c r="BR64" s="109">
        <f t="shared" ref="BR64:BR68" si="287">+BO64+BP64+BQ64</f>
        <v>20034.8</v>
      </c>
      <c r="BS64" s="110"/>
      <c r="BT64" s="75">
        <f t="shared" si="251"/>
        <v>3.0000304262720646E-2</v>
      </c>
      <c r="BU64" s="75">
        <f t="shared" si="251"/>
        <v>2.9999515789737925E-2</v>
      </c>
      <c r="BV64" s="75"/>
    </row>
    <row r="65" spans="1:74" ht="15" customHeight="1" x14ac:dyDescent="0.25">
      <c r="A65" s="76" t="s">
        <v>107</v>
      </c>
      <c r="B65" s="77" t="s">
        <v>108</v>
      </c>
      <c r="C65" s="112">
        <v>3093</v>
      </c>
      <c r="D65" s="112">
        <v>1696</v>
      </c>
      <c r="E65" s="112">
        <v>4789</v>
      </c>
      <c r="F65" s="112">
        <f t="shared" si="252"/>
        <v>3711.6</v>
      </c>
      <c r="G65" s="112">
        <f t="shared" si="252"/>
        <v>2035.1999999999998</v>
      </c>
      <c r="H65" s="112">
        <f t="shared" si="252"/>
        <v>5746.8</v>
      </c>
      <c r="I65" s="112">
        <f t="shared" si="253"/>
        <v>3897.18</v>
      </c>
      <c r="J65" s="112">
        <f t="shared" si="253"/>
        <v>2136.96</v>
      </c>
      <c r="K65" s="112">
        <f t="shared" si="253"/>
        <v>6034.14</v>
      </c>
      <c r="L65" s="112">
        <f t="shared" si="254"/>
        <v>4330.2</v>
      </c>
      <c r="M65" s="112">
        <f t="shared" si="254"/>
        <v>2374.4</v>
      </c>
      <c r="N65" s="112">
        <f t="shared" si="254"/>
        <v>6704.6</v>
      </c>
      <c r="O65" s="112">
        <v>4330.2</v>
      </c>
      <c r="P65" s="112">
        <v>2374.4</v>
      </c>
      <c r="Q65" s="112">
        <v>6704.6</v>
      </c>
      <c r="R65" s="112">
        <f t="shared" si="255"/>
        <v>4949</v>
      </c>
      <c r="S65" s="112">
        <f t="shared" si="255"/>
        <v>2714</v>
      </c>
      <c r="T65" s="112">
        <f t="shared" si="256"/>
        <v>7663</v>
      </c>
      <c r="U65" s="112">
        <f t="shared" si="257"/>
        <v>5258.3</v>
      </c>
      <c r="V65" s="112">
        <f t="shared" si="257"/>
        <v>2883.6</v>
      </c>
      <c r="W65" s="112">
        <f t="shared" si="258"/>
        <v>8141.9</v>
      </c>
      <c r="X65" s="112">
        <f t="shared" si="259"/>
        <v>5722.25</v>
      </c>
      <c r="Y65" s="112">
        <f t="shared" si="259"/>
        <v>3138</v>
      </c>
      <c r="Z65" s="112">
        <f t="shared" si="260"/>
        <v>8860.25</v>
      </c>
      <c r="AA65" s="112">
        <v>6588</v>
      </c>
      <c r="AB65" s="112">
        <v>3613</v>
      </c>
      <c r="AC65" s="112">
        <v>10201</v>
      </c>
      <c r="AD65" s="109">
        <f t="shared" si="261"/>
        <v>8235</v>
      </c>
      <c r="AE65" s="109">
        <f t="shared" si="261"/>
        <v>4516</v>
      </c>
      <c r="AF65" s="112">
        <f t="shared" si="262"/>
        <v>12751</v>
      </c>
      <c r="AG65" s="109">
        <f t="shared" si="263"/>
        <v>9553</v>
      </c>
      <c r="AH65" s="109">
        <f t="shared" si="263"/>
        <v>5239</v>
      </c>
      <c r="AI65" s="112">
        <f t="shared" si="264"/>
        <v>14792</v>
      </c>
      <c r="AJ65" s="109">
        <f t="shared" si="265"/>
        <v>10541.2</v>
      </c>
      <c r="AK65" s="109">
        <f t="shared" si="265"/>
        <v>5780.95</v>
      </c>
      <c r="AL65" s="109">
        <f t="shared" si="266"/>
        <v>16322.150000000001</v>
      </c>
      <c r="AM65" s="109">
        <f t="shared" si="267"/>
        <v>10541.2</v>
      </c>
      <c r="AN65" s="109">
        <f t="shared" si="267"/>
        <v>5780.95</v>
      </c>
      <c r="AO65" s="109"/>
      <c r="AP65" s="109">
        <f t="shared" si="268"/>
        <v>16322.150000000001</v>
      </c>
      <c r="AQ65" s="109">
        <f t="shared" si="269"/>
        <v>11015.55</v>
      </c>
      <c r="AR65" s="109">
        <f t="shared" si="269"/>
        <v>6041.09</v>
      </c>
      <c r="AS65" s="109"/>
      <c r="AT65" s="109">
        <f t="shared" si="270"/>
        <v>17056.64</v>
      </c>
      <c r="AU65" s="109">
        <f t="shared" si="271"/>
        <v>11437.2</v>
      </c>
      <c r="AV65" s="109">
        <f t="shared" si="271"/>
        <v>6272.33</v>
      </c>
      <c r="AW65" s="109"/>
      <c r="AX65" s="109">
        <f t="shared" si="272"/>
        <v>17709.53</v>
      </c>
      <c r="AY65" s="109">
        <f t="shared" si="273"/>
        <v>12352.18</v>
      </c>
      <c r="AZ65" s="109">
        <f t="shared" si="274"/>
        <v>7401.35</v>
      </c>
      <c r="BA65" s="109"/>
      <c r="BB65" s="109">
        <f t="shared" si="275"/>
        <v>19753.53</v>
      </c>
      <c r="BC65" s="109">
        <f t="shared" si="276"/>
        <v>13463.88</v>
      </c>
      <c r="BD65" s="109">
        <f t="shared" si="277"/>
        <v>8067.47</v>
      </c>
      <c r="BE65" s="109"/>
      <c r="BF65" s="109">
        <f t="shared" si="278"/>
        <v>21531.35</v>
      </c>
      <c r="BG65" s="109">
        <f t="shared" si="279"/>
        <v>14081.49</v>
      </c>
      <c r="BH65" s="109">
        <f t="shared" si="280"/>
        <v>8437.5400000000009</v>
      </c>
      <c r="BI65" s="109"/>
      <c r="BJ65" s="109">
        <f t="shared" si="281"/>
        <v>22519.03</v>
      </c>
      <c r="BK65" s="109">
        <f t="shared" si="282"/>
        <v>14699.1</v>
      </c>
      <c r="BL65" s="109">
        <f t="shared" si="283"/>
        <v>8807.61</v>
      </c>
      <c r="BM65" s="109"/>
      <c r="BN65" s="109">
        <f t="shared" si="284"/>
        <v>23506.71</v>
      </c>
      <c r="BO65" s="109">
        <f t="shared" si="285"/>
        <v>15069.67</v>
      </c>
      <c r="BP65" s="109">
        <f t="shared" si="286"/>
        <v>9029.65</v>
      </c>
      <c r="BQ65" s="109"/>
      <c r="BR65" s="109">
        <f t="shared" si="287"/>
        <v>24099.32</v>
      </c>
      <c r="BS65" s="110"/>
      <c r="BT65" s="75">
        <f t="shared" si="251"/>
        <v>3.0000372403899529E-2</v>
      </c>
      <c r="BU65" s="75">
        <f t="shared" si="251"/>
        <v>2.9999932444756572E-2</v>
      </c>
      <c r="BV65" s="75"/>
    </row>
    <row r="66" spans="1:74" ht="30" customHeight="1" x14ac:dyDescent="0.25">
      <c r="A66" s="76" t="s">
        <v>109</v>
      </c>
      <c r="B66" s="77" t="s">
        <v>110</v>
      </c>
      <c r="C66" s="112">
        <v>10058</v>
      </c>
      <c r="D66" s="112">
        <v>1696</v>
      </c>
      <c r="E66" s="112">
        <v>11754</v>
      </c>
      <c r="F66" s="112">
        <f t="shared" si="252"/>
        <v>12069.6</v>
      </c>
      <c r="G66" s="112">
        <f t="shared" si="252"/>
        <v>2035.1999999999998</v>
      </c>
      <c r="H66" s="112">
        <f t="shared" si="252"/>
        <v>14104.8</v>
      </c>
      <c r="I66" s="112">
        <f t="shared" si="253"/>
        <v>12673.08</v>
      </c>
      <c r="J66" s="112">
        <f t="shared" si="253"/>
        <v>2136.96</v>
      </c>
      <c r="K66" s="112">
        <f t="shared" si="253"/>
        <v>14810.039999999999</v>
      </c>
      <c r="L66" s="112">
        <f t="shared" si="254"/>
        <v>14081.2</v>
      </c>
      <c r="M66" s="112">
        <f t="shared" si="254"/>
        <v>2374.4</v>
      </c>
      <c r="N66" s="112">
        <f t="shared" si="254"/>
        <v>16455.599999999999</v>
      </c>
      <c r="O66" s="112">
        <v>14081.2</v>
      </c>
      <c r="P66" s="112">
        <v>2374.4</v>
      </c>
      <c r="Q66" s="112">
        <v>16455.599999999999</v>
      </c>
      <c r="R66" s="112">
        <f t="shared" si="255"/>
        <v>16095</v>
      </c>
      <c r="S66" s="112">
        <f t="shared" si="255"/>
        <v>2714</v>
      </c>
      <c r="T66" s="112">
        <f t="shared" si="256"/>
        <v>18809</v>
      </c>
      <c r="U66" s="112">
        <f t="shared" si="257"/>
        <v>17100.8</v>
      </c>
      <c r="V66" s="112">
        <f t="shared" si="257"/>
        <v>2883.6</v>
      </c>
      <c r="W66" s="112">
        <f t="shared" si="258"/>
        <v>19984.399999999998</v>
      </c>
      <c r="X66" s="112">
        <f t="shared" si="259"/>
        <v>18609.5</v>
      </c>
      <c r="Y66" s="112">
        <f t="shared" si="259"/>
        <v>3138</v>
      </c>
      <c r="Z66" s="112">
        <f t="shared" si="260"/>
        <v>21747.5</v>
      </c>
      <c r="AA66" s="112">
        <v>21426</v>
      </c>
      <c r="AB66" s="112">
        <v>3613</v>
      </c>
      <c r="AC66" s="112">
        <v>25039</v>
      </c>
      <c r="AD66" s="109">
        <f t="shared" si="261"/>
        <v>26783</v>
      </c>
      <c r="AE66" s="109">
        <f t="shared" si="261"/>
        <v>4516</v>
      </c>
      <c r="AF66" s="112">
        <f t="shared" si="262"/>
        <v>31299</v>
      </c>
      <c r="AG66" s="109">
        <f t="shared" si="263"/>
        <v>31068</v>
      </c>
      <c r="AH66" s="109">
        <f t="shared" si="263"/>
        <v>5239</v>
      </c>
      <c r="AI66" s="112">
        <f t="shared" si="264"/>
        <v>36307</v>
      </c>
      <c r="AJ66" s="109">
        <f t="shared" si="265"/>
        <v>34281.9</v>
      </c>
      <c r="AK66" s="109">
        <f t="shared" si="265"/>
        <v>5780.95</v>
      </c>
      <c r="AL66" s="109">
        <f t="shared" si="266"/>
        <v>40062.85</v>
      </c>
      <c r="AM66" s="109">
        <f t="shared" si="267"/>
        <v>34281.9</v>
      </c>
      <c r="AN66" s="109">
        <f t="shared" si="267"/>
        <v>5780.95</v>
      </c>
      <c r="AO66" s="109"/>
      <c r="AP66" s="109">
        <f t="shared" si="268"/>
        <v>40062.85</v>
      </c>
      <c r="AQ66" s="109">
        <f t="shared" si="269"/>
        <v>35824.589999999997</v>
      </c>
      <c r="AR66" s="109">
        <f t="shared" si="269"/>
        <v>6041.09</v>
      </c>
      <c r="AS66" s="109"/>
      <c r="AT66" s="109">
        <f t="shared" si="270"/>
        <v>41865.679999999993</v>
      </c>
      <c r="AU66" s="109">
        <f t="shared" si="271"/>
        <v>37195.870000000003</v>
      </c>
      <c r="AV66" s="109">
        <f t="shared" si="271"/>
        <v>6272.33</v>
      </c>
      <c r="AW66" s="109"/>
      <c r="AX66" s="109">
        <f t="shared" si="272"/>
        <v>43468.200000000004</v>
      </c>
      <c r="AY66" s="109">
        <f t="shared" si="273"/>
        <v>40171.54</v>
      </c>
      <c r="AZ66" s="109">
        <f t="shared" si="274"/>
        <v>7401.35</v>
      </c>
      <c r="BA66" s="109"/>
      <c r="BB66" s="109">
        <f t="shared" si="275"/>
        <v>47572.89</v>
      </c>
      <c r="BC66" s="109">
        <f t="shared" si="276"/>
        <v>43786.98</v>
      </c>
      <c r="BD66" s="109">
        <f t="shared" si="277"/>
        <v>8067.47</v>
      </c>
      <c r="BE66" s="109"/>
      <c r="BF66" s="109">
        <f t="shared" si="278"/>
        <v>51854.450000000004</v>
      </c>
      <c r="BG66" s="109">
        <f t="shared" si="279"/>
        <v>45795.56</v>
      </c>
      <c r="BH66" s="109">
        <f t="shared" si="280"/>
        <v>8437.5400000000009</v>
      </c>
      <c r="BI66" s="109"/>
      <c r="BJ66" s="109">
        <f t="shared" si="281"/>
        <v>54233.1</v>
      </c>
      <c r="BK66" s="109">
        <f t="shared" si="282"/>
        <v>47804.14</v>
      </c>
      <c r="BL66" s="109">
        <f t="shared" si="283"/>
        <v>8807.61</v>
      </c>
      <c r="BM66" s="109"/>
      <c r="BN66" s="109">
        <f t="shared" si="284"/>
        <v>56611.75</v>
      </c>
      <c r="BO66" s="109">
        <f t="shared" si="285"/>
        <v>49009.29</v>
      </c>
      <c r="BP66" s="109">
        <f t="shared" si="286"/>
        <v>9029.65</v>
      </c>
      <c r="BQ66" s="109"/>
      <c r="BR66" s="109">
        <f t="shared" si="287"/>
        <v>58038.94</v>
      </c>
      <c r="BS66" s="110"/>
      <c r="BT66" s="75">
        <f t="shared" si="251"/>
        <v>3.0000094594332241E-2</v>
      </c>
      <c r="BU66" s="75">
        <f t="shared" si="251"/>
        <v>2.9999932444756572E-2</v>
      </c>
      <c r="BV66" s="75"/>
    </row>
    <row r="67" spans="1:74" ht="30" customHeight="1" x14ac:dyDescent="0.25">
      <c r="A67" s="76" t="s">
        <v>111</v>
      </c>
      <c r="B67" s="77" t="s">
        <v>112</v>
      </c>
      <c r="C67" s="112">
        <v>2716</v>
      </c>
      <c r="D67" s="112">
        <v>3772</v>
      </c>
      <c r="E67" s="112">
        <v>6488</v>
      </c>
      <c r="F67" s="112">
        <f t="shared" si="252"/>
        <v>3259.2</v>
      </c>
      <c r="G67" s="112">
        <f t="shared" si="252"/>
        <v>4526.3999999999996</v>
      </c>
      <c r="H67" s="112">
        <f t="shared" si="252"/>
        <v>7785.5999999999995</v>
      </c>
      <c r="I67" s="112">
        <f t="shared" si="253"/>
        <v>3422.16</v>
      </c>
      <c r="J67" s="112">
        <f t="shared" si="253"/>
        <v>4752.7199999999993</v>
      </c>
      <c r="K67" s="112">
        <f t="shared" si="253"/>
        <v>8174.8799999999992</v>
      </c>
      <c r="L67" s="112">
        <f t="shared" si="254"/>
        <v>3802.3999999999996</v>
      </c>
      <c r="M67" s="112">
        <f t="shared" si="254"/>
        <v>5280.7999999999993</v>
      </c>
      <c r="N67" s="112">
        <f t="shared" si="254"/>
        <v>9083.1999999999989</v>
      </c>
      <c r="O67" s="112">
        <v>3802.3999999999996</v>
      </c>
      <c r="P67" s="112">
        <v>5280.7999999999993</v>
      </c>
      <c r="Q67" s="112">
        <v>9083.1999999999989</v>
      </c>
      <c r="R67" s="112">
        <f t="shared" si="255"/>
        <v>4346</v>
      </c>
      <c r="S67" s="112">
        <f t="shared" si="255"/>
        <v>6036</v>
      </c>
      <c r="T67" s="112">
        <f t="shared" si="256"/>
        <v>10382</v>
      </c>
      <c r="U67" s="112">
        <f t="shared" si="257"/>
        <v>4617.6000000000004</v>
      </c>
      <c r="V67" s="112">
        <f t="shared" si="257"/>
        <v>6413.2</v>
      </c>
      <c r="W67" s="112">
        <f t="shared" si="258"/>
        <v>11030.8</v>
      </c>
      <c r="X67" s="112">
        <f t="shared" si="259"/>
        <v>5025</v>
      </c>
      <c r="Y67" s="112">
        <f t="shared" si="259"/>
        <v>6979</v>
      </c>
      <c r="Z67" s="112">
        <f t="shared" si="260"/>
        <v>12004</v>
      </c>
      <c r="AA67" s="112">
        <v>5785</v>
      </c>
      <c r="AB67" s="112">
        <v>8035</v>
      </c>
      <c r="AC67" s="112">
        <v>13820</v>
      </c>
      <c r="AD67" s="109">
        <f t="shared" si="261"/>
        <v>7231</v>
      </c>
      <c r="AE67" s="109">
        <f t="shared" si="261"/>
        <v>10044</v>
      </c>
      <c r="AF67" s="112">
        <f t="shared" si="262"/>
        <v>17275</v>
      </c>
      <c r="AG67" s="109">
        <f t="shared" si="263"/>
        <v>8388</v>
      </c>
      <c r="AH67" s="109">
        <f t="shared" si="263"/>
        <v>11651</v>
      </c>
      <c r="AI67" s="112">
        <f t="shared" si="264"/>
        <v>20039</v>
      </c>
      <c r="AJ67" s="109">
        <f t="shared" si="265"/>
        <v>9255.75</v>
      </c>
      <c r="AK67" s="109">
        <f t="shared" si="265"/>
        <v>12856.25</v>
      </c>
      <c r="AL67" s="109">
        <f t="shared" si="266"/>
        <v>22112</v>
      </c>
      <c r="AM67" s="109">
        <f t="shared" si="267"/>
        <v>9255.75</v>
      </c>
      <c r="AN67" s="109">
        <f t="shared" si="267"/>
        <v>12856.25</v>
      </c>
      <c r="AO67" s="109"/>
      <c r="AP67" s="109">
        <f t="shared" si="268"/>
        <v>22112</v>
      </c>
      <c r="AQ67" s="109">
        <f t="shared" si="269"/>
        <v>9672.26</v>
      </c>
      <c r="AR67" s="109">
        <f t="shared" si="269"/>
        <v>13434.78</v>
      </c>
      <c r="AS67" s="109"/>
      <c r="AT67" s="109">
        <f t="shared" si="270"/>
        <v>23107.040000000001</v>
      </c>
      <c r="AU67" s="109">
        <f t="shared" si="271"/>
        <v>10042.49</v>
      </c>
      <c r="AV67" s="109">
        <f t="shared" si="271"/>
        <v>13949.03</v>
      </c>
      <c r="AW67" s="109"/>
      <c r="AX67" s="109">
        <f t="shared" si="272"/>
        <v>23991.52</v>
      </c>
      <c r="AY67" s="109">
        <f t="shared" si="273"/>
        <v>10845.89</v>
      </c>
      <c r="AZ67" s="109">
        <f t="shared" si="274"/>
        <v>16459.86</v>
      </c>
      <c r="BA67" s="109"/>
      <c r="BB67" s="109">
        <f t="shared" si="275"/>
        <v>27305.75</v>
      </c>
      <c r="BC67" s="109">
        <f t="shared" si="276"/>
        <v>11822.02</v>
      </c>
      <c r="BD67" s="109">
        <f t="shared" si="277"/>
        <v>17941.25</v>
      </c>
      <c r="BE67" s="109"/>
      <c r="BF67" s="109">
        <f t="shared" si="278"/>
        <v>29763.27</v>
      </c>
      <c r="BG67" s="109">
        <f t="shared" si="279"/>
        <v>12364.31</v>
      </c>
      <c r="BH67" s="109">
        <f t="shared" si="280"/>
        <v>18764.240000000002</v>
      </c>
      <c r="BI67" s="109"/>
      <c r="BJ67" s="109">
        <f t="shared" si="281"/>
        <v>31128.550000000003</v>
      </c>
      <c r="BK67" s="109">
        <f t="shared" si="282"/>
        <v>12906.6</v>
      </c>
      <c r="BL67" s="109">
        <f t="shared" si="283"/>
        <v>19587.23</v>
      </c>
      <c r="BM67" s="109"/>
      <c r="BN67" s="109">
        <f t="shared" si="284"/>
        <v>32493.83</v>
      </c>
      <c r="BO67" s="109">
        <f t="shared" si="285"/>
        <v>13231.98</v>
      </c>
      <c r="BP67" s="109">
        <f t="shared" si="286"/>
        <v>20081.03</v>
      </c>
      <c r="BQ67" s="109"/>
      <c r="BR67" s="109">
        <f t="shared" si="287"/>
        <v>33313.009999999995</v>
      </c>
      <c r="BS67" s="110"/>
      <c r="BT67" s="75">
        <f t="shared" si="251"/>
        <v>3.0000304262720646E-2</v>
      </c>
      <c r="BU67" s="75">
        <f t="shared" si="251"/>
        <v>3.0000255166204283E-2</v>
      </c>
      <c r="BV67" s="75"/>
    </row>
    <row r="68" spans="1:74" ht="30" customHeight="1" x14ac:dyDescent="0.25">
      <c r="A68" s="76" t="s">
        <v>113</v>
      </c>
      <c r="B68" s="77" t="s">
        <v>114</v>
      </c>
      <c r="C68" s="112">
        <v>925</v>
      </c>
      <c r="D68" s="112">
        <v>830</v>
      </c>
      <c r="E68" s="112">
        <v>1755</v>
      </c>
      <c r="F68" s="112">
        <f t="shared" si="252"/>
        <v>1110</v>
      </c>
      <c r="G68" s="112">
        <f t="shared" si="252"/>
        <v>996</v>
      </c>
      <c r="H68" s="112">
        <f t="shared" si="252"/>
        <v>2106</v>
      </c>
      <c r="I68" s="112">
        <f t="shared" si="253"/>
        <v>1165.5</v>
      </c>
      <c r="J68" s="112">
        <f t="shared" si="253"/>
        <v>1045.8</v>
      </c>
      <c r="K68" s="112">
        <f t="shared" si="253"/>
        <v>2211.3000000000002</v>
      </c>
      <c r="L68" s="112">
        <f t="shared" si="254"/>
        <v>1295</v>
      </c>
      <c r="M68" s="112">
        <f t="shared" si="254"/>
        <v>1162</v>
      </c>
      <c r="N68" s="112">
        <f t="shared" si="254"/>
        <v>2457</v>
      </c>
      <c r="O68" s="112">
        <v>1295</v>
      </c>
      <c r="P68" s="112">
        <v>1162</v>
      </c>
      <c r="Q68" s="112">
        <v>2457</v>
      </c>
      <c r="R68" s="112">
        <f t="shared" si="255"/>
        <v>1480</v>
      </c>
      <c r="S68" s="112">
        <f t="shared" si="255"/>
        <v>1328</v>
      </c>
      <c r="T68" s="112">
        <f t="shared" si="256"/>
        <v>2808</v>
      </c>
      <c r="U68" s="112">
        <f t="shared" si="257"/>
        <v>1572.5</v>
      </c>
      <c r="V68" s="112">
        <f t="shared" si="257"/>
        <v>1411</v>
      </c>
      <c r="W68" s="112">
        <f t="shared" si="258"/>
        <v>2983.5</v>
      </c>
      <c r="X68" s="112">
        <f t="shared" si="259"/>
        <v>1711.25</v>
      </c>
      <c r="Y68" s="112">
        <f t="shared" si="259"/>
        <v>1535.5</v>
      </c>
      <c r="Z68" s="112">
        <f t="shared" si="260"/>
        <v>3246.75</v>
      </c>
      <c r="AA68" s="112">
        <v>1970</v>
      </c>
      <c r="AB68" s="112">
        <v>1768</v>
      </c>
      <c r="AC68" s="112">
        <v>3738</v>
      </c>
      <c r="AD68" s="109">
        <f t="shared" si="261"/>
        <v>2463</v>
      </c>
      <c r="AE68" s="109">
        <f t="shared" si="261"/>
        <v>2210</v>
      </c>
      <c r="AF68" s="112">
        <f t="shared" si="262"/>
        <v>4673</v>
      </c>
      <c r="AG68" s="109">
        <f t="shared" si="263"/>
        <v>2857</v>
      </c>
      <c r="AH68" s="109">
        <f t="shared" si="263"/>
        <v>2564</v>
      </c>
      <c r="AI68" s="112">
        <f t="shared" si="264"/>
        <v>5421</v>
      </c>
      <c r="AJ68" s="109">
        <f t="shared" si="265"/>
        <v>3152.5</v>
      </c>
      <c r="AK68" s="109">
        <f t="shared" si="265"/>
        <v>2829.2</v>
      </c>
      <c r="AL68" s="109">
        <f t="shared" si="266"/>
        <v>5981.7</v>
      </c>
      <c r="AM68" s="109">
        <f t="shared" si="267"/>
        <v>3152.5</v>
      </c>
      <c r="AN68" s="109">
        <f t="shared" si="267"/>
        <v>2829.2</v>
      </c>
      <c r="AO68" s="109"/>
      <c r="AP68" s="109">
        <f t="shared" si="268"/>
        <v>5981.7</v>
      </c>
      <c r="AQ68" s="109">
        <f t="shared" si="269"/>
        <v>3294.36</v>
      </c>
      <c r="AR68" s="109">
        <f t="shared" si="269"/>
        <v>2956.51</v>
      </c>
      <c r="AS68" s="109"/>
      <c r="AT68" s="109">
        <f t="shared" si="270"/>
        <v>6250.8700000000008</v>
      </c>
      <c r="AU68" s="109">
        <f t="shared" si="271"/>
        <v>3420.46</v>
      </c>
      <c r="AV68" s="109">
        <f t="shared" si="271"/>
        <v>3069.68</v>
      </c>
      <c r="AW68" s="109"/>
      <c r="AX68" s="109">
        <f t="shared" si="272"/>
        <v>6490.1399999999994</v>
      </c>
      <c r="AY68" s="109">
        <f t="shared" si="273"/>
        <v>3694.1</v>
      </c>
      <c r="AZ68" s="109">
        <f t="shared" si="274"/>
        <v>3622.22</v>
      </c>
      <c r="BA68" s="109"/>
      <c r="BB68" s="109">
        <f t="shared" si="275"/>
        <v>7316.32</v>
      </c>
      <c r="BC68" s="109">
        <f t="shared" si="276"/>
        <v>4026.57</v>
      </c>
      <c r="BD68" s="109">
        <f t="shared" si="277"/>
        <v>3948.22</v>
      </c>
      <c r="BE68" s="109"/>
      <c r="BF68" s="109">
        <f t="shared" si="278"/>
        <v>7974.79</v>
      </c>
      <c r="BG68" s="109">
        <f t="shared" si="279"/>
        <v>4211.28</v>
      </c>
      <c r="BH68" s="109">
        <f t="shared" si="280"/>
        <v>4129.33</v>
      </c>
      <c r="BI68" s="109"/>
      <c r="BJ68" s="109">
        <f t="shared" si="281"/>
        <v>8340.61</v>
      </c>
      <c r="BK68" s="109">
        <f t="shared" si="282"/>
        <v>4395.99</v>
      </c>
      <c r="BL68" s="109">
        <f t="shared" si="283"/>
        <v>4310.4399999999996</v>
      </c>
      <c r="BM68" s="109"/>
      <c r="BN68" s="109">
        <f t="shared" si="284"/>
        <v>8706.43</v>
      </c>
      <c r="BO68" s="109">
        <f t="shared" si="285"/>
        <v>4506.8100000000004</v>
      </c>
      <c r="BP68" s="109">
        <f t="shared" si="286"/>
        <v>4419.1099999999997</v>
      </c>
      <c r="BQ68" s="109"/>
      <c r="BR68" s="109">
        <f t="shared" si="287"/>
        <v>8925.92</v>
      </c>
      <c r="BS68" s="110"/>
      <c r="BT68" s="75">
        <f t="shared" si="251"/>
        <v>2.9999187894209856E-2</v>
      </c>
      <c r="BU68" s="75">
        <f t="shared" si="251"/>
        <v>3.000093865088263E-2</v>
      </c>
      <c r="BV68" s="75"/>
    </row>
    <row r="69" spans="1:74" ht="15.75" customHeight="1" x14ac:dyDescent="0.25">
      <c r="A69" s="70" t="s">
        <v>2430</v>
      </c>
      <c r="B69" s="111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105"/>
      <c r="O69" s="73"/>
      <c r="P69" s="73"/>
      <c r="Q69" s="73"/>
      <c r="R69" s="73"/>
      <c r="S69" s="73"/>
      <c r="T69" s="105"/>
      <c r="U69" s="73"/>
      <c r="V69" s="73"/>
      <c r="W69" s="73"/>
      <c r="X69" s="73"/>
      <c r="Y69" s="73"/>
      <c r="Z69" s="105"/>
      <c r="AA69" s="73"/>
      <c r="AB69" s="73"/>
      <c r="AC69" s="105"/>
      <c r="AD69" s="73"/>
      <c r="AE69" s="73"/>
      <c r="AF69" s="105"/>
      <c r="AG69" s="73"/>
      <c r="AH69" s="73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  <c r="BR69" s="105"/>
      <c r="BS69" s="108"/>
      <c r="BT69" s="75" t="e">
        <f t="shared" si="251"/>
        <v>#DIV/0!</v>
      </c>
      <c r="BU69" s="75" t="e">
        <f t="shared" si="251"/>
        <v>#DIV/0!</v>
      </c>
      <c r="BV69" s="75"/>
    </row>
    <row r="70" spans="1:74" ht="15" customHeight="1" x14ac:dyDescent="0.25">
      <c r="A70" s="76" t="s">
        <v>115</v>
      </c>
      <c r="B70" s="77" t="s">
        <v>116</v>
      </c>
      <c r="C70" s="112">
        <v>783</v>
      </c>
      <c r="D70" s="112">
        <v>1480</v>
      </c>
      <c r="E70" s="112">
        <v>2263</v>
      </c>
      <c r="F70" s="112">
        <f t="shared" ref="F70:H72" si="288">C70*1.2</f>
        <v>939.59999999999991</v>
      </c>
      <c r="G70" s="112">
        <f t="shared" si="288"/>
        <v>1776</v>
      </c>
      <c r="H70" s="112">
        <f t="shared" si="288"/>
        <v>2715.6</v>
      </c>
      <c r="I70" s="112">
        <f t="shared" ref="I70:K72" si="289">F70+C70*0.06</f>
        <v>986.57999999999993</v>
      </c>
      <c r="J70" s="112">
        <f t="shared" si="289"/>
        <v>1864.8</v>
      </c>
      <c r="K70" s="112">
        <f t="shared" si="289"/>
        <v>2851.38</v>
      </c>
      <c r="L70" s="112">
        <f t="shared" ref="L70:N72" si="290">I70+C70*0.14</f>
        <v>1096.1999999999998</v>
      </c>
      <c r="M70" s="112">
        <f t="shared" si="290"/>
        <v>2072</v>
      </c>
      <c r="N70" s="112">
        <f t="shared" si="290"/>
        <v>3168.2000000000003</v>
      </c>
      <c r="O70" s="112">
        <v>1096.1999999999998</v>
      </c>
      <c r="P70" s="112">
        <v>2072</v>
      </c>
      <c r="Q70" s="112">
        <v>3168.2000000000003</v>
      </c>
      <c r="R70" s="112">
        <f t="shared" ref="R70:S72" si="291">ROUND(L70*1.143,0)</f>
        <v>1253</v>
      </c>
      <c r="S70" s="112">
        <f t="shared" si="291"/>
        <v>2368</v>
      </c>
      <c r="T70" s="112">
        <f t="shared" ref="T70:T72" si="292">R70+S70</f>
        <v>3621</v>
      </c>
      <c r="U70" s="112">
        <f t="shared" ref="U70:V72" si="293">+R70+(C70*0.1)</f>
        <v>1331.3</v>
      </c>
      <c r="V70" s="112">
        <f t="shared" si="293"/>
        <v>2516</v>
      </c>
      <c r="W70" s="112">
        <f t="shared" ref="W70:W72" si="294">U70+V70</f>
        <v>3847.3</v>
      </c>
      <c r="X70" s="112">
        <f t="shared" ref="X70:Y72" si="295">+U70+(C70*0.15)</f>
        <v>1448.75</v>
      </c>
      <c r="Y70" s="112">
        <f t="shared" si="295"/>
        <v>2738</v>
      </c>
      <c r="Z70" s="112">
        <f t="shared" ref="Z70:Z72" si="296">X70+Y70</f>
        <v>4186.75</v>
      </c>
      <c r="AA70" s="112">
        <v>1668</v>
      </c>
      <c r="AB70" s="112">
        <v>3152</v>
      </c>
      <c r="AC70" s="112">
        <v>4820</v>
      </c>
      <c r="AD70" s="109">
        <f t="shared" ref="AD70:AE72" si="297">+ROUND(AA70*(1+0.25),0)</f>
        <v>2085</v>
      </c>
      <c r="AE70" s="109">
        <f t="shared" si="297"/>
        <v>3940</v>
      </c>
      <c r="AF70" s="112">
        <f t="shared" ref="AF70:AF72" si="298">AD70+AE70</f>
        <v>6025</v>
      </c>
      <c r="AG70" s="109">
        <f t="shared" ref="AG70:AH72" si="299">+ROUND(AD70+AA70*0.2,0)</f>
        <v>2419</v>
      </c>
      <c r="AH70" s="109">
        <f t="shared" si="299"/>
        <v>4570</v>
      </c>
      <c r="AI70" s="112">
        <f t="shared" ref="AI70:AI72" si="300">AG70+AH70</f>
        <v>6989</v>
      </c>
      <c r="AJ70" s="109">
        <f t="shared" ref="AJ70:AK72" si="301">ROUND(AG70+0.15*AA70,2)</f>
        <v>2669.2</v>
      </c>
      <c r="AK70" s="109">
        <f t="shared" si="301"/>
        <v>5042.8</v>
      </c>
      <c r="AL70" s="109">
        <f t="shared" ref="AL70:AL72" si="302">AJ70+AK70</f>
        <v>7712</v>
      </c>
      <c r="AM70" s="109">
        <f t="shared" ref="AM70:AN72" si="303">AJ70</f>
        <v>2669.2</v>
      </c>
      <c r="AN70" s="109">
        <f t="shared" si="303"/>
        <v>5042.8</v>
      </c>
      <c r="AO70" s="109"/>
      <c r="AP70" s="109">
        <f t="shared" ref="AP70:AP72" si="304">AM70+AN70+AO70</f>
        <v>7712</v>
      </c>
      <c r="AQ70" s="109">
        <f t="shared" ref="AQ70:AR72" si="305">ROUND(AM70*(1+4.5%),2)</f>
        <v>2789.31</v>
      </c>
      <c r="AR70" s="109">
        <f t="shared" si="305"/>
        <v>5269.73</v>
      </c>
      <c r="AS70" s="109"/>
      <c r="AT70" s="109">
        <f t="shared" ref="AT70:AT72" si="306">AQ70+AR70+AS70</f>
        <v>8059.0399999999991</v>
      </c>
      <c r="AU70" s="109">
        <f t="shared" ref="AU70:AV72" si="307">ROUND(AQ70+(AM70*4%),2)</f>
        <v>2896.08</v>
      </c>
      <c r="AV70" s="109">
        <f t="shared" si="307"/>
        <v>5471.44</v>
      </c>
      <c r="AW70" s="109"/>
      <c r="AX70" s="109">
        <f t="shared" ref="AX70:AX72" si="308">AU70+AV70+AW70</f>
        <v>8367.52</v>
      </c>
      <c r="AY70" s="109">
        <f t="shared" ref="AY70:AY72" si="309">ROUND(AU70+(AU70*$AY$3),2)</f>
        <v>3127.77</v>
      </c>
      <c r="AZ70" s="109">
        <f t="shared" ref="AZ70:AZ72" si="310">ROUND(AV70+(AV70*$AZ$4),2)</f>
        <v>6456.3</v>
      </c>
      <c r="BA70" s="109"/>
      <c r="BB70" s="109">
        <f t="shared" ref="BB70:BB72" si="311">AY70+AZ70+BA70</f>
        <v>9584.07</v>
      </c>
      <c r="BC70" s="109">
        <f t="shared" ref="BC70:BC72" si="312">ROUND(AY70+(AY70*$BC$3),2)</f>
        <v>3409.27</v>
      </c>
      <c r="BD70" s="109">
        <f t="shared" ref="BD70:BD72" si="313">ROUND(AZ70+(AZ70*$BD$4),2)</f>
        <v>7037.37</v>
      </c>
      <c r="BE70" s="109"/>
      <c r="BF70" s="109">
        <f t="shared" ref="BF70:BF72" si="314">BC70+BD70+BE70</f>
        <v>10446.64</v>
      </c>
      <c r="BG70" s="109">
        <f t="shared" ref="BG70:BG72" si="315">ROUND(BC70+ $AY70*$BG$3,2)</f>
        <v>3565.66</v>
      </c>
      <c r="BH70" s="109">
        <f t="shared" ref="BH70:BH72" si="316">ROUND(BD70+ $AZ70*$BH$4,2)</f>
        <v>7360.19</v>
      </c>
      <c r="BI70" s="109"/>
      <c r="BJ70" s="109">
        <f t="shared" ref="BJ70:BJ72" si="317">BG70+BH70+BI70</f>
        <v>10925.849999999999</v>
      </c>
      <c r="BK70" s="109">
        <f t="shared" ref="BK70:BK72" si="318">ROUND(BG70+ $AY70*$BK$3,2)</f>
        <v>3722.05</v>
      </c>
      <c r="BL70" s="109">
        <f t="shared" ref="BL70:BL72" si="319">ROUND(BH70+ $AZ70*$BL$4,2)</f>
        <v>7683.01</v>
      </c>
      <c r="BM70" s="109"/>
      <c r="BN70" s="109">
        <f t="shared" ref="BN70:BN72" si="320">BK70+BL70+BM70</f>
        <v>11405.060000000001</v>
      </c>
      <c r="BO70" s="109">
        <f t="shared" ref="BO70:BO72" si="321">ROUND(BK70+ $AY70*$BO$3,2)</f>
        <v>3815.88</v>
      </c>
      <c r="BP70" s="109">
        <f t="shared" ref="BP70:BP72" si="322">ROUND(BL70+ $AZ70*$BP$4,2)</f>
        <v>7876.7</v>
      </c>
      <c r="BQ70" s="109"/>
      <c r="BR70" s="109">
        <f t="shared" ref="BR70:BR72" si="323">+BO70+BP70+BQ70</f>
        <v>11692.58</v>
      </c>
      <c r="BS70" s="110"/>
      <c r="BT70" s="75">
        <f t="shared" si="251"/>
        <v>2.9999008878530048E-2</v>
      </c>
      <c r="BU70" s="75">
        <f t="shared" si="251"/>
        <v>3.0000154887474186E-2</v>
      </c>
      <c r="BV70" s="75"/>
    </row>
    <row r="71" spans="1:74" ht="15" customHeight="1" x14ac:dyDescent="0.25">
      <c r="A71" s="76" t="s">
        <v>117</v>
      </c>
      <c r="B71" s="77" t="s">
        <v>118</v>
      </c>
      <c r="C71" s="112">
        <v>1643</v>
      </c>
      <c r="D71" s="112">
        <v>2372</v>
      </c>
      <c r="E71" s="112">
        <v>4015</v>
      </c>
      <c r="F71" s="112">
        <f t="shared" si="288"/>
        <v>1971.6</v>
      </c>
      <c r="G71" s="112">
        <f t="shared" si="288"/>
        <v>2846.4</v>
      </c>
      <c r="H71" s="112">
        <f t="shared" si="288"/>
        <v>4818</v>
      </c>
      <c r="I71" s="112">
        <f t="shared" si="289"/>
        <v>2070.1799999999998</v>
      </c>
      <c r="J71" s="112">
        <f t="shared" si="289"/>
        <v>2988.7200000000003</v>
      </c>
      <c r="K71" s="112">
        <f t="shared" si="289"/>
        <v>5058.8999999999996</v>
      </c>
      <c r="L71" s="112">
        <f t="shared" si="290"/>
        <v>2300.1999999999998</v>
      </c>
      <c r="M71" s="112">
        <f t="shared" si="290"/>
        <v>3320.8</v>
      </c>
      <c r="N71" s="112">
        <f t="shared" si="290"/>
        <v>5621</v>
      </c>
      <c r="O71" s="112">
        <v>2300.1999999999998</v>
      </c>
      <c r="P71" s="112">
        <v>3320.8</v>
      </c>
      <c r="Q71" s="112">
        <v>5621</v>
      </c>
      <c r="R71" s="112">
        <f t="shared" si="291"/>
        <v>2629</v>
      </c>
      <c r="S71" s="112">
        <f t="shared" si="291"/>
        <v>3796</v>
      </c>
      <c r="T71" s="112">
        <f t="shared" si="292"/>
        <v>6425</v>
      </c>
      <c r="U71" s="112">
        <f t="shared" si="293"/>
        <v>2793.3</v>
      </c>
      <c r="V71" s="112">
        <f t="shared" si="293"/>
        <v>4033.2</v>
      </c>
      <c r="W71" s="112">
        <f t="shared" si="294"/>
        <v>6826.5</v>
      </c>
      <c r="X71" s="112">
        <f t="shared" si="295"/>
        <v>3039.75</v>
      </c>
      <c r="Y71" s="112">
        <f t="shared" si="295"/>
        <v>4389</v>
      </c>
      <c r="Z71" s="112">
        <f t="shared" si="296"/>
        <v>7428.75</v>
      </c>
      <c r="AA71" s="112">
        <v>3500</v>
      </c>
      <c r="AB71" s="112">
        <v>5053</v>
      </c>
      <c r="AC71" s="112">
        <v>8553</v>
      </c>
      <c r="AD71" s="109">
        <f t="shared" si="297"/>
        <v>4375</v>
      </c>
      <c r="AE71" s="109">
        <f t="shared" si="297"/>
        <v>6316</v>
      </c>
      <c r="AF71" s="112">
        <f t="shared" si="298"/>
        <v>10691</v>
      </c>
      <c r="AG71" s="109">
        <f t="shared" si="299"/>
        <v>5075</v>
      </c>
      <c r="AH71" s="109">
        <f t="shared" si="299"/>
        <v>7327</v>
      </c>
      <c r="AI71" s="112">
        <f t="shared" si="300"/>
        <v>12402</v>
      </c>
      <c r="AJ71" s="109">
        <f t="shared" si="301"/>
        <v>5600</v>
      </c>
      <c r="AK71" s="109">
        <f t="shared" si="301"/>
        <v>8084.95</v>
      </c>
      <c r="AL71" s="109">
        <f t="shared" si="302"/>
        <v>13684.95</v>
      </c>
      <c r="AM71" s="109">
        <f t="shared" si="303"/>
        <v>5600</v>
      </c>
      <c r="AN71" s="109">
        <f t="shared" si="303"/>
        <v>8084.95</v>
      </c>
      <c r="AO71" s="109"/>
      <c r="AP71" s="109">
        <f t="shared" si="304"/>
        <v>13684.95</v>
      </c>
      <c r="AQ71" s="109">
        <f t="shared" si="305"/>
        <v>5852</v>
      </c>
      <c r="AR71" s="109">
        <f t="shared" si="305"/>
        <v>8448.77</v>
      </c>
      <c r="AS71" s="109"/>
      <c r="AT71" s="109">
        <f t="shared" si="306"/>
        <v>14300.77</v>
      </c>
      <c r="AU71" s="109">
        <f t="shared" si="307"/>
        <v>6076</v>
      </c>
      <c r="AV71" s="109">
        <f t="shared" si="307"/>
        <v>8772.17</v>
      </c>
      <c r="AW71" s="109"/>
      <c r="AX71" s="109">
        <f t="shared" si="308"/>
        <v>14848.17</v>
      </c>
      <c r="AY71" s="109">
        <f t="shared" si="309"/>
        <v>6562.08</v>
      </c>
      <c r="AZ71" s="109">
        <f t="shared" si="310"/>
        <v>10351.16</v>
      </c>
      <c r="BA71" s="109"/>
      <c r="BB71" s="109">
        <f t="shared" si="311"/>
        <v>16913.239999999998</v>
      </c>
      <c r="BC71" s="109">
        <f t="shared" si="312"/>
        <v>7152.67</v>
      </c>
      <c r="BD71" s="109">
        <f t="shared" si="313"/>
        <v>11282.76</v>
      </c>
      <c r="BE71" s="109"/>
      <c r="BF71" s="109">
        <f t="shared" si="314"/>
        <v>18435.43</v>
      </c>
      <c r="BG71" s="109">
        <f t="shared" si="315"/>
        <v>7480.77</v>
      </c>
      <c r="BH71" s="109">
        <f t="shared" si="316"/>
        <v>11800.32</v>
      </c>
      <c r="BI71" s="109"/>
      <c r="BJ71" s="109">
        <f t="shared" si="317"/>
        <v>19281.09</v>
      </c>
      <c r="BK71" s="109">
        <f t="shared" si="318"/>
        <v>7808.87</v>
      </c>
      <c r="BL71" s="109">
        <f t="shared" si="319"/>
        <v>12317.88</v>
      </c>
      <c r="BM71" s="109"/>
      <c r="BN71" s="109">
        <f t="shared" si="320"/>
        <v>20126.75</v>
      </c>
      <c r="BO71" s="109">
        <f t="shared" si="321"/>
        <v>8005.73</v>
      </c>
      <c r="BP71" s="109">
        <f t="shared" si="322"/>
        <v>12628.41</v>
      </c>
      <c r="BQ71" s="109"/>
      <c r="BR71" s="109">
        <f t="shared" si="323"/>
        <v>20634.14</v>
      </c>
      <c r="BS71" s="110"/>
      <c r="BT71" s="75">
        <f t="shared" si="251"/>
        <v>2.9999634262307024E-2</v>
      </c>
      <c r="BU71" s="75">
        <f t="shared" si="251"/>
        <v>2.9999536283856171E-2</v>
      </c>
      <c r="BV71" s="75"/>
    </row>
    <row r="72" spans="1:74" ht="15" customHeight="1" x14ac:dyDescent="0.25">
      <c r="A72" s="76" t="s">
        <v>119</v>
      </c>
      <c r="B72" s="77" t="s">
        <v>120</v>
      </c>
      <c r="C72" s="112">
        <v>1708</v>
      </c>
      <c r="D72" s="112">
        <v>2372</v>
      </c>
      <c r="E72" s="112">
        <v>4080</v>
      </c>
      <c r="F72" s="112">
        <f t="shared" si="288"/>
        <v>2049.6</v>
      </c>
      <c r="G72" s="112">
        <f t="shared" si="288"/>
        <v>2846.4</v>
      </c>
      <c r="H72" s="112">
        <f t="shared" si="288"/>
        <v>4896</v>
      </c>
      <c r="I72" s="112">
        <f t="shared" si="289"/>
        <v>2152.08</v>
      </c>
      <c r="J72" s="112">
        <f t="shared" si="289"/>
        <v>2988.7200000000003</v>
      </c>
      <c r="K72" s="112">
        <f t="shared" si="289"/>
        <v>5140.8</v>
      </c>
      <c r="L72" s="112">
        <f t="shared" si="290"/>
        <v>2391.1999999999998</v>
      </c>
      <c r="M72" s="112">
        <f t="shared" si="290"/>
        <v>3320.8</v>
      </c>
      <c r="N72" s="112">
        <f t="shared" si="290"/>
        <v>5712</v>
      </c>
      <c r="O72" s="112">
        <v>2391.1999999999998</v>
      </c>
      <c r="P72" s="112">
        <v>3320.8</v>
      </c>
      <c r="Q72" s="112">
        <v>5712</v>
      </c>
      <c r="R72" s="112">
        <f t="shared" si="291"/>
        <v>2733</v>
      </c>
      <c r="S72" s="112">
        <f t="shared" si="291"/>
        <v>3796</v>
      </c>
      <c r="T72" s="112">
        <f t="shared" si="292"/>
        <v>6529</v>
      </c>
      <c r="U72" s="112">
        <f t="shared" si="293"/>
        <v>2903.8</v>
      </c>
      <c r="V72" s="112">
        <f t="shared" si="293"/>
        <v>4033.2</v>
      </c>
      <c r="W72" s="112">
        <f t="shared" si="294"/>
        <v>6937</v>
      </c>
      <c r="X72" s="112">
        <f t="shared" si="295"/>
        <v>3160</v>
      </c>
      <c r="Y72" s="112">
        <f t="shared" si="295"/>
        <v>4389</v>
      </c>
      <c r="Z72" s="112">
        <f t="shared" si="296"/>
        <v>7549</v>
      </c>
      <c r="AA72" s="112">
        <v>3638</v>
      </c>
      <c r="AB72" s="112">
        <v>5053</v>
      </c>
      <c r="AC72" s="112">
        <v>8691</v>
      </c>
      <c r="AD72" s="109">
        <f t="shared" si="297"/>
        <v>4548</v>
      </c>
      <c r="AE72" s="109">
        <f t="shared" si="297"/>
        <v>6316</v>
      </c>
      <c r="AF72" s="112">
        <f t="shared" si="298"/>
        <v>10864</v>
      </c>
      <c r="AG72" s="109">
        <f t="shared" si="299"/>
        <v>5276</v>
      </c>
      <c r="AH72" s="109">
        <f t="shared" si="299"/>
        <v>7327</v>
      </c>
      <c r="AI72" s="112">
        <f t="shared" si="300"/>
        <v>12603</v>
      </c>
      <c r="AJ72" s="109">
        <f t="shared" si="301"/>
        <v>5821.7</v>
      </c>
      <c r="AK72" s="109">
        <f t="shared" si="301"/>
        <v>8084.95</v>
      </c>
      <c r="AL72" s="109">
        <f t="shared" si="302"/>
        <v>13906.65</v>
      </c>
      <c r="AM72" s="109">
        <f t="shared" si="303"/>
        <v>5821.7</v>
      </c>
      <c r="AN72" s="109">
        <f t="shared" si="303"/>
        <v>8084.95</v>
      </c>
      <c r="AO72" s="109"/>
      <c r="AP72" s="109">
        <f t="shared" si="304"/>
        <v>13906.65</v>
      </c>
      <c r="AQ72" s="109">
        <f t="shared" si="305"/>
        <v>6083.68</v>
      </c>
      <c r="AR72" s="109">
        <f t="shared" si="305"/>
        <v>8448.77</v>
      </c>
      <c r="AS72" s="109"/>
      <c r="AT72" s="109">
        <f t="shared" si="306"/>
        <v>14532.45</v>
      </c>
      <c r="AU72" s="109">
        <f t="shared" si="307"/>
        <v>6316.55</v>
      </c>
      <c r="AV72" s="109">
        <f t="shared" si="307"/>
        <v>8772.17</v>
      </c>
      <c r="AW72" s="109"/>
      <c r="AX72" s="109">
        <f t="shared" si="308"/>
        <v>15088.720000000001</v>
      </c>
      <c r="AY72" s="109">
        <f t="shared" si="309"/>
        <v>6821.87</v>
      </c>
      <c r="AZ72" s="109">
        <f t="shared" si="310"/>
        <v>10351.16</v>
      </c>
      <c r="BA72" s="109"/>
      <c r="BB72" s="109">
        <f t="shared" si="311"/>
        <v>17173.03</v>
      </c>
      <c r="BC72" s="109">
        <f t="shared" si="312"/>
        <v>7435.84</v>
      </c>
      <c r="BD72" s="109">
        <f t="shared" si="313"/>
        <v>11282.76</v>
      </c>
      <c r="BE72" s="109"/>
      <c r="BF72" s="109">
        <f t="shared" si="314"/>
        <v>18718.599999999999</v>
      </c>
      <c r="BG72" s="109">
        <f t="shared" si="315"/>
        <v>7776.93</v>
      </c>
      <c r="BH72" s="109">
        <f t="shared" si="316"/>
        <v>11800.32</v>
      </c>
      <c r="BI72" s="109"/>
      <c r="BJ72" s="109">
        <f t="shared" si="317"/>
        <v>19577.25</v>
      </c>
      <c r="BK72" s="109">
        <f t="shared" si="318"/>
        <v>8118.02</v>
      </c>
      <c r="BL72" s="109">
        <f t="shared" si="319"/>
        <v>12317.88</v>
      </c>
      <c r="BM72" s="109"/>
      <c r="BN72" s="109">
        <f t="shared" si="320"/>
        <v>20435.900000000001</v>
      </c>
      <c r="BO72" s="109">
        <f t="shared" si="321"/>
        <v>8322.68</v>
      </c>
      <c r="BP72" s="109">
        <f t="shared" si="322"/>
        <v>12628.41</v>
      </c>
      <c r="BQ72" s="109"/>
      <c r="BR72" s="109">
        <f t="shared" si="323"/>
        <v>20951.09</v>
      </c>
      <c r="BS72" s="110"/>
      <c r="BT72" s="75">
        <f t="shared" si="251"/>
        <v>3.0000571690753396E-2</v>
      </c>
      <c r="BU72" s="75">
        <f t="shared" si="251"/>
        <v>2.9999536283856171E-2</v>
      </c>
      <c r="BV72" s="75"/>
    </row>
    <row r="73" spans="1:74" ht="15.75" customHeight="1" x14ac:dyDescent="0.25">
      <c r="A73" s="70" t="s">
        <v>2431</v>
      </c>
      <c r="B73" s="111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105"/>
      <c r="O73" s="73"/>
      <c r="P73" s="73"/>
      <c r="Q73" s="73"/>
      <c r="R73" s="73"/>
      <c r="S73" s="73"/>
      <c r="T73" s="105"/>
      <c r="U73" s="73"/>
      <c r="V73" s="73"/>
      <c r="W73" s="73"/>
      <c r="X73" s="73"/>
      <c r="Y73" s="73"/>
      <c r="Z73" s="105"/>
      <c r="AA73" s="73"/>
      <c r="AB73" s="73"/>
      <c r="AC73" s="105"/>
      <c r="AD73" s="73"/>
      <c r="AE73" s="73"/>
      <c r="AF73" s="105"/>
      <c r="AG73" s="73"/>
      <c r="AH73" s="73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5"/>
      <c r="BQ73" s="105"/>
      <c r="BR73" s="105"/>
      <c r="BS73" s="108"/>
      <c r="BT73" s="75" t="e">
        <f t="shared" si="251"/>
        <v>#DIV/0!</v>
      </c>
      <c r="BU73" s="75" t="e">
        <f t="shared" si="251"/>
        <v>#DIV/0!</v>
      </c>
      <c r="BV73" s="75"/>
    </row>
    <row r="74" spans="1:74" ht="15" customHeight="1" x14ac:dyDescent="0.25">
      <c r="A74" s="76" t="s">
        <v>121</v>
      </c>
      <c r="B74" s="77" t="s">
        <v>122</v>
      </c>
      <c r="C74" s="112">
        <v>1047</v>
      </c>
      <c r="D74" s="112">
        <v>1198</v>
      </c>
      <c r="E74" s="112">
        <v>2245</v>
      </c>
      <c r="F74" s="112">
        <f t="shared" ref="F74:H83" si="324">C74*1.2</f>
        <v>1256.3999999999999</v>
      </c>
      <c r="G74" s="112">
        <f t="shared" si="324"/>
        <v>1437.6</v>
      </c>
      <c r="H74" s="112">
        <f t="shared" si="324"/>
        <v>2694</v>
      </c>
      <c r="I74" s="112">
        <f t="shared" ref="I74:K83" si="325">F74+C74*0.06</f>
        <v>1319.2199999999998</v>
      </c>
      <c r="J74" s="112">
        <f t="shared" si="325"/>
        <v>1509.48</v>
      </c>
      <c r="K74" s="112">
        <f t="shared" si="325"/>
        <v>2828.7</v>
      </c>
      <c r="L74" s="112">
        <f t="shared" ref="L74:N83" si="326">I74+C74*0.14</f>
        <v>1465.7999999999997</v>
      </c>
      <c r="M74" s="112">
        <f t="shared" si="326"/>
        <v>1677.2</v>
      </c>
      <c r="N74" s="112">
        <f t="shared" si="326"/>
        <v>3143</v>
      </c>
      <c r="O74" s="112">
        <v>1465.7999999999997</v>
      </c>
      <c r="P74" s="112">
        <v>1677.2</v>
      </c>
      <c r="Q74" s="112">
        <v>3143</v>
      </c>
      <c r="R74" s="112">
        <f t="shared" ref="R74:S83" si="327">ROUND(L74*1.143,0)</f>
        <v>1675</v>
      </c>
      <c r="S74" s="112">
        <f t="shared" si="327"/>
        <v>1917</v>
      </c>
      <c r="T74" s="112">
        <f t="shared" ref="T74:T83" si="328">R74+S74</f>
        <v>3592</v>
      </c>
      <c r="U74" s="112">
        <f t="shared" ref="U74:V83" si="329">+R74+(C74*0.1)</f>
        <v>1779.7</v>
      </c>
      <c r="V74" s="112">
        <f t="shared" si="329"/>
        <v>2036.8</v>
      </c>
      <c r="W74" s="112">
        <f t="shared" ref="W74:W83" si="330">U74+V74</f>
        <v>3816.5</v>
      </c>
      <c r="X74" s="112">
        <f t="shared" ref="X74:Y83" si="331">+U74+(C74*0.15)</f>
        <v>1936.75</v>
      </c>
      <c r="Y74" s="112">
        <f t="shared" si="331"/>
        <v>2216.5</v>
      </c>
      <c r="Z74" s="112">
        <f t="shared" ref="Z74:Z83" si="332">X74+Y74</f>
        <v>4153.25</v>
      </c>
      <c r="AA74" s="112">
        <v>2230</v>
      </c>
      <c r="AB74" s="112">
        <v>2552</v>
      </c>
      <c r="AC74" s="112">
        <v>4782</v>
      </c>
      <c r="AD74" s="109">
        <f t="shared" ref="AD74:AE83" si="333">+ROUND(AA74*(1+0.25),0)</f>
        <v>2788</v>
      </c>
      <c r="AE74" s="109">
        <f t="shared" si="333"/>
        <v>3190</v>
      </c>
      <c r="AF74" s="112">
        <f t="shared" ref="AF74:AF83" si="334">AD74+AE74</f>
        <v>5978</v>
      </c>
      <c r="AG74" s="109">
        <f t="shared" ref="AG74:AH83" si="335">+ROUND(AD74+AA74*0.2,0)</f>
        <v>3234</v>
      </c>
      <c r="AH74" s="109">
        <f t="shared" si="335"/>
        <v>3700</v>
      </c>
      <c r="AI74" s="112">
        <f t="shared" ref="AI74:AI83" si="336">AG74+AH74</f>
        <v>6934</v>
      </c>
      <c r="AJ74" s="112">
        <f t="shared" ref="AJ74:AK83" si="337">AG74</f>
        <v>3234</v>
      </c>
      <c r="AK74" s="112">
        <f t="shared" si="337"/>
        <v>3700</v>
      </c>
      <c r="AL74" s="112">
        <f t="shared" ref="AL74:AL83" si="338">AJ74+AK74</f>
        <v>6934</v>
      </c>
      <c r="AM74" s="112">
        <f t="shared" ref="AM74:AN83" si="339">AJ74</f>
        <v>3234</v>
      </c>
      <c r="AN74" s="112">
        <f t="shared" si="339"/>
        <v>3700</v>
      </c>
      <c r="AO74" s="112">
        <v>2500</v>
      </c>
      <c r="AP74" s="112">
        <f t="shared" ref="AP74:AP83" si="340">AM74+AN74+AO74</f>
        <v>9434</v>
      </c>
      <c r="AQ74" s="109">
        <f t="shared" ref="AQ74:AQ83" si="341">ROUND(AM74*(1+4.5%),2)</f>
        <v>3379.53</v>
      </c>
      <c r="AR74" s="109">
        <f t="shared" ref="AR74:AR83" si="342">ROUND(AN74*(1+4.5%)+(AB74*10%),2)</f>
        <v>4121.7</v>
      </c>
      <c r="AS74" s="112">
        <v>2500</v>
      </c>
      <c r="AT74" s="112">
        <f t="shared" ref="AT74:AT83" si="343">AQ74+AR74+AS74</f>
        <v>10001.23</v>
      </c>
      <c r="AU74" s="109">
        <f t="shared" ref="AU74:AV83" si="344">ROUND(AQ74+(AM74*4%),2)</f>
        <v>3508.89</v>
      </c>
      <c r="AV74" s="109">
        <f t="shared" si="344"/>
        <v>4269.7</v>
      </c>
      <c r="AW74" s="112">
        <v>2500</v>
      </c>
      <c r="AX74" s="112">
        <f t="shared" ref="AX74:AX83" si="345">AU74+AV74+AW74</f>
        <v>10278.59</v>
      </c>
      <c r="AY74" s="109">
        <f t="shared" ref="AY74:AY83" si="346">ROUND(AU74+(AU74*$AY$3),2)</f>
        <v>3789.6</v>
      </c>
      <c r="AZ74" s="109">
        <f t="shared" ref="AZ74:AZ83" si="347">ROUND(AV74+(AV74*$AZ$4),2)</f>
        <v>5038.25</v>
      </c>
      <c r="BA74" s="112">
        <v>2500</v>
      </c>
      <c r="BB74" s="109">
        <f t="shared" ref="BB74:BB83" si="348">AY74+AZ74+BA74</f>
        <v>11327.85</v>
      </c>
      <c r="BC74" s="112">
        <f t="shared" ref="BC74:BC83" si="349">ROUND(AY74+(AY74*$BC$3),2)</f>
        <v>4130.66</v>
      </c>
      <c r="BD74" s="112">
        <f t="shared" ref="BD74:BD83" si="350">ROUND(AZ74+(AZ74*$BD$4),2)</f>
        <v>5491.69</v>
      </c>
      <c r="BE74" s="112">
        <v>2500</v>
      </c>
      <c r="BF74" s="109">
        <f t="shared" ref="BF74:BF83" si="351">BC74+BD74+BE74</f>
        <v>12122.349999999999</v>
      </c>
      <c r="BG74" s="109">
        <f t="shared" ref="BG74:BG83" si="352">ROUND(BC74+ $AY74*$BG$3,2)</f>
        <v>4320.1400000000003</v>
      </c>
      <c r="BH74" s="109">
        <f t="shared" ref="BH74:BH83" si="353">ROUND(BD74+ $AZ74*$BH$4,2)</f>
        <v>5743.6</v>
      </c>
      <c r="BI74" s="112">
        <v>2500</v>
      </c>
      <c r="BJ74" s="109">
        <f t="shared" ref="BJ74:BJ83" si="354">BG74+BH74+BI74</f>
        <v>12563.740000000002</v>
      </c>
      <c r="BK74" s="109">
        <f t="shared" ref="BK74:BK83" si="355">ROUND(BG74+ $AY74*$BK$3,2)</f>
        <v>4509.62</v>
      </c>
      <c r="BL74" s="109">
        <f t="shared" ref="BL74:BL83" si="356">ROUND(BH74+ $AZ74*$BL$4,2)</f>
        <v>5995.51</v>
      </c>
      <c r="BM74" s="112">
        <v>2500</v>
      </c>
      <c r="BN74" s="109">
        <f t="shared" ref="BN74:BN83" si="357">BK74+BL74+BM74</f>
        <v>13005.130000000001</v>
      </c>
      <c r="BO74" s="109">
        <f t="shared" ref="BO74:BO83" si="358">ROUND(BK74+ $AY74*$BO$3,2)</f>
        <v>4623.3100000000004</v>
      </c>
      <c r="BP74" s="109">
        <f t="shared" ref="BP74:BP83" si="359">ROUND(BL74+ $AZ74*$BP$4,2)</f>
        <v>6146.66</v>
      </c>
      <c r="BQ74" s="109">
        <v>2500</v>
      </c>
      <c r="BR74" s="109">
        <f t="shared" ref="BR74:BR83" si="360">+BO74+BP74+BQ74</f>
        <v>13269.970000000001</v>
      </c>
      <c r="BS74" s="110"/>
      <c r="BT74" s="75">
        <f t="shared" si="251"/>
        <v>3.0000527760185906E-2</v>
      </c>
      <c r="BU74" s="75">
        <f t="shared" si="251"/>
        <v>3.000049620403903E-2</v>
      </c>
      <c r="BV74" s="75"/>
    </row>
    <row r="75" spans="1:74" ht="15" customHeight="1" x14ac:dyDescent="0.25">
      <c r="A75" s="76" t="s">
        <v>123</v>
      </c>
      <c r="B75" s="77" t="s">
        <v>124</v>
      </c>
      <c r="C75" s="112">
        <v>1047</v>
      </c>
      <c r="D75" s="112">
        <v>1198</v>
      </c>
      <c r="E75" s="112">
        <v>2245</v>
      </c>
      <c r="F75" s="112">
        <f t="shared" si="324"/>
        <v>1256.3999999999999</v>
      </c>
      <c r="G75" s="112">
        <f t="shared" si="324"/>
        <v>1437.6</v>
      </c>
      <c r="H75" s="112">
        <f t="shared" si="324"/>
        <v>2694</v>
      </c>
      <c r="I75" s="112">
        <f t="shared" si="325"/>
        <v>1319.2199999999998</v>
      </c>
      <c r="J75" s="112">
        <f t="shared" si="325"/>
        <v>1509.48</v>
      </c>
      <c r="K75" s="112">
        <f t="shared" si="325"/>
        <v>2828.7</v>
      </c>
      <c r="L75" s="112">
        <f t="shared" si="326"/>
        <v>1465.7999999999997</v>
      </c>
      <c r="M75" s="112">
        <f t="shared" si="326"/>
        <v>1677.2</v>
      </c>
      <c r="N75" s="112">
        <f t="shared" si="326"/>
        <v>3143</v>
      </c>
      <c r="O75" s="112">
        <v>1465.7999999999997</v>
      </c>
      <c r="P75" s="112">
        <v>1677.2</v>
      </c>
      <c r="Q75" s="112">
        <v>3143</v>
      </c>
      <c r="R75" s="112">
        <f t="shared" si="327"/>
        <v>1675</v>
      </c>
      <c r="S75" s="112">
        <f t="shared" si="327"/>
        <v>1917</v>
      </c>
      <c r="T75" s="112">
        <f t="shared" si="328"/>
        <v>3592</v>
      </c>
      <c r="U75" s="112">
        <f t="shared" si="329"/>
        <v>1779.7</v>
      </c>
      <c r="V75" s="112">
        <f t="shared" si="329"/>
        <v>2036.8</v>
      </c>
      <c r="W75" s="112">
        <f t="shared" si="330"/>
        <v>3816.5</v>
      </c>
      <c r="X75" s="112">
        <f t="shared" si="331"/>
        <v>1936.75</v>
      </c>
      <c r="Y75" s="112">
        <f t="shared" si="331"/>
        <v>2216.5</v>
      </c>
      <c r="Z75" s="112">
        <f t="shared" si="332"/>
        <v>4153.25</v>
      </c>
      <c r="AA75" s="112">
        <v>2230</v>
      </c>
      <c r="AB75" s="112">
        <v>2552</v>
      </c>
      <c r="AC75" s="112">
        <v>4782</v>
      </c>
      <c r="AD75" s="109">
        <f t="shared" si="333"/>
        <v>2788</v>
      </c>
      <c r="AE75" s="109">
        <f t="shared" si="333"/>
        <v>3190</v>
      </c>
      <c r="AF75" s="112">
        <f t="shared" si="334"/>
        <v>5978</v>
      </c>
      <c r="AG75" s="109">
        <f t="shared" si="335"/>
        <v>3234</v>
      </c>
      <c r="AH75" s="109">
        <f t="shared" si="335"/>
        <v>3700</v>
      </c>
      <c r="AI75" s="112">
        <f t="shared" si="336"/>
        <v>6934</v>
      </c>
      <c r="AJ75" s="112">
        <f t="shared" si="337"/>
        <v>3234</v>
      </c>
      <c r="AK75" s="112">
        <f t="shared" si="337"/>
        <v>3700</v>
      </c>
      <c r="AL75" s="112">
        <f t="shared" si="338"/>
        <v>6934</v>
      </c>
      <c r="AM75" s="112">
        <f t="shared" si="339"/>
        <v>3234</v>
      </c>
      <c r="AN75" s="112">
        <f t="shared" si="339"/>
        <v>3700</v>
      </c>
      <c r="AO75" s="112">
        <v>2500</v>
      </c>
      <c r="AP75" s="112">
        <f t="shared" si="340"/>
        <v>9434</v>
      </c>
      <c r="AQ75" s="109">
        <f t="shared" si="341"/>
        <v>3379.53</v>
      </c>
      <c r="AR75" s="109">
        <f t="shared" si="342"/>
        <v>4121.7</v>
      </c>
      <c r="AS75" s="112">
        <v>2500</v>
      </c>
      <c r="AT75" s="112">
        <f t="shared" si="343"/>
        <v>10001.23</v>
      </c>
      <c r="AU75" s="109">
        <f t="shared" si="344"/>
        <v>3508.89</v>
      </c>
      <c r="AV75" s="109">
        <f t="shared" si="344"/>
        <v>4269.7</v>
      </c>
      <c r="AW75" s="112">
        <v>2500</v>
      </c>
      <c r="AX75" s="112">
        <f t="shared" si="345"/>
        <v>10278.59</v>
      </c>
      <c r="AY75" s="109">
        <f t="shared" si="346"/>
        <v>3789.6</v>
      </c>
      <c r="AZ75" s="109">
        <f t="shared" si="347"/>
        <v>5038.25</v>
      </c>
      <c r="BA75" s="112">
        <v>2500</v>
      </c>
      <c r="BB75" s="109">
        <f t="shared" si="348"/>
        <v>11327.85</v>
      </c>
      <c r="BC75" s="112">
        <f t="shared" si="349"/>
        <v>4130.66</v>
      </c>
      <c r="BD75" s="112">
        <f t="shared" si="350"/>
        <v>5491.69</v>
      </c>
      <c r="BE75" s="112">
        <v>2500</v>
      </c>
      <c r="BF75" s="109">
        <f t="shared" si="351"/>
        <v>12122.349999999999</v>
      </c>
      <c r="BG75" s="109">
        <f t="shared" si="352"/>
        <v>4320.1400000000003</v>
      </c>
      <c r="BH75" s="109">
        <f t="shared" si="353"/>
        <v>5743.6</v>
      </c>
      <c r="BI75" s="112">
        <v>2500</v>
      </c>
      <c r="BJ75" s="109">
        <f t="shared" si="354"/>
        <v>12563.740000000002</v>
      </c>
      <c r="BK75" s="109">
        <f t="shared" si="355"/>
        <v>4509.62</v>
      </c>
      <c r="BL75" s="109">
        <f t="shared" si="356"/>
        <v>5995.51</v>
      </c>
      <c r="BM75" s="112">
        <v>2500</v>
      </c>
      <c r="BN75" s="109">
        <f t="shared" si="357"/>
        <v>13005.130000000001</v>
      </c>
      <c r="BO75" s="109">
        <f t="shared" si="358"/>
        <v>4623.3100000000004</v>
      </c>
      <c r="BP75" s="109">
        <f t="shared" si="359"/>
        <v>6146.66</v>
      </c>
      <c r="BQ75" s="109">
        <v>2500</v>
      </c>
      <c r="BR75" s="109">
        <f t="shared" si="360"/>
        <v>13269.970000000001</v>
      </c>
      <c r="BS75" s="110"/>
      <c r="BT75" s="75">
        <f t="shared" si="251"/>
        <v>3.0000527760185906E-2</v>
      </c>
      <c r="BU75" s="75">
        <f t="shared" si="251"/>
        <v>3.000049620403903E-2</v>
      </c>
      <c r="BV75" s="75"/>
    </row>
    <row r="76" spans="1:74" ht="15" customHeight="1" x14ac:dyDescent="0.25">
      <c r="A76" s="76" t="s">
        <v>125</v>
      </c>
      <c r="B76" s="77" t="s">
        <v>126</v>
      </c>
      <c r="C76" s="112">
        <v>1133</v>
      </c>
      <c r="D76" s="112">
        <v>1198</v>
      </c>
      <c r="E76" s="112">
        <v>2331</v>
      </c>
      <c r="F76" s="112">
        <f t="shared" si="324"/>
        <v>1359.6</v>
      </c>
      <c r="G76" s="112">
        <f t="shared" si="324"/>
        <v>1437.6</v>
      </c>
      <c r="H76" s="112">
        <f t="shared" si="324"/>
        <v>2797.2</v>
      </c>
      <c r="I76" s="112">
        <f t="shared" si="325"/>
        <v>1427.58</v>
      </c>
      <c r="J76" s="112">
        <f t="shared" si="325"/>
        <v>1509.48</v>
      </c>
      <c r="K76" s="112">
        <f t="shared" si="325"/>
        <v>2937.06</v>
      </c>
      <c r="L76" s="112">
        <f t="shared" si="326"/>
        <v>1586.1999999999998</v>
      </c>
      <c r="M76" s="112">
        <f t="shared" si="326"/>
        <v>1677.2</v>
      </c>
      <c r="N76" s="112">
        <f t="shared" si="326"/>
        <v>3263.4</v>
      </c>
      <c r="O76" s="112">
        <v>1586.1999999999998</v>
      </c>
      <c r="P76" s="112">
        <v>1677.2</v>
      </c>
      <c r="Q76" s="112">
        <v>3263.4</v>
      </c>
      <c r="R76" s="112">
        <f t="shared" si="327"/>
        <v>1813</v>
      </c>
      <c r="S76" s="112">
        <f t="shared" si="327"/>
        <v>1917</v>
      </c>
      <c r="T76" s="112">
        <f t="shared" si="328"/>
        <v>3730</v>
      </c>
      <c r="U76" s="112">
        <f t="shared" si="329"/>
        <v>1926.3</v>
      </c>
      <c r="V76" s="112">
        <f t="shared" si="329"/>
        <v>2036.8</v>
      </c>
      <c r="W76" s="112">
        <f t="shared" si="330"/>
        <v>3963.1</v>
      </c>
      <c r="X76" s="112">
        <f t="shared" si="331"/>
        <v>2096.25</v>
      </c>
      <c r="Y76" s="112">
        <f t="shared" si="331"/>
        <v>2216.5</v>
      </c>
      <c r="Z76" s="112">
        <f t="shared" si="332"/>
        <v>4312.75</v>
      </c>
      <c r="AA76" s="112">
        <v>2413</v>
      </c>
      <c r="AB76" s="112">
        <v>2552</v>
      </c>
      <c r="AC76" s="112">
        <v>4965</v>
      </c>
      <c r="AD76" s="109">
        <f t="shared" si="333"/>
        <v>3016</v>
      </c>
      <c r="AE76" s="109">
        <f t="shared" si="333"/>
        <v>3190</v>
      </c>
      <c r="AF76" s="112">
        <f t="shared" si="334"/>
        <v>6206</v>
      </c>
      <c r="AG76" s="109">
        <f t="shared" si="335"/>
        <v>3499</v>
      </c>
      <c r="AH76" s="109">
        <f t="shared" si="335"/>
        <v>3700</v>
      </c>
      <c r="AI76" s="112">
        <f t="shared" si="336"/>
        <v>7199</v>
      </c>
      <c r="AJ76" s="112">
        <f t="shared" si="337"/>
        <v>3499</v>
      </c>
      <c r="AK76" s="112">
        <f t="shared" si="337"/>
        <v>3700</v>
      </c>
      <c r="AL76" s="112">
        <f t="shared" si="338"/>
        <v>7199</v>
      </c>
      <c r="AM76" s="112">
        <f t="shared" si="339"/>
        <v>3499</v>
      </c>
      <c r="AN76" s="112">
        <f t="shared" si="339"/>
        <v>3700</v>
      </c>
      <c r="AO76" s="112">
        <v>2500</v>
      </c>
      <c r="AP76" s="112">
        <f t="shared" si="340"/>
        <v>9699</v>
      </c>
      <c r="AQ76" s="109">
        <f t="shared" si="341"/>
        <v>3656.46</v>
      </c>
      <c r="AR76" s="109">
        <f t="shared" si="342"/>
        <v>4121.7</v>
      </c>
      <c r="AS76" s="112">
        <v>2500</v>
      </c>
      <c r="AT76" s="112">
        <f t="shared" si="343"/>
        <v>10278.16</v>
      </c>
      <c r="AU76" s="109">
        <f t="shared" si="344"/>
        <v>3796.42</v>
      </c>
      <c r="AV76" s="109">
        <f t="shared" si="344"/>
        <v>4269.7</v>
      </c>
      <c r="AW76" s="112">
        <v>2500</v>
      </c>
      <c r="AX76" s="112">
        <f t="shared" si="345"/>
        <v>10566.119999999999</v>
      </c>
      <c r="AY76" s="109">
        <f t="shared" si="346"/>
        <v>4100.13</v>
      </c>
      <c r="AZ76" s="109">
        <f t="shared" si="347"/>
        <v>5038.25</v>
      </c>
      <c r="BA76" s="112">
        <v>2500</v>
      </c>
      <c r="BB76" s="109">
        <f t="shared" si="348"/>
        <v>11638.380000000001</v>
      </c>
      <c r="BC76" s="112">
        <f t="shared" si="349"/>
        <v>4469.1400000000003</v>
      </c>
      <c r="BD76" s="112">
        <f t="shared" si="350"/>
        <v>5491.69</v>
      </c>
      <c r="BE76" s="112">
        <v>2500</v>
      </c>
      <c r="BF76" s="109">
        <f t="shared" si="351"/>
        <v>12460.83</v>
      </c>
      <c r="BG76" s="109">
        <f t="shared" si="352"/>
        <v>4674.1499999999996</v>
      </c>
      <c r="BH76" s="109">
        <f t="shared" si="353"/>
        <v>5743.6</v>
      </c>
      <c r="BI76" s="112">
        <v>2500</v>
      </c>
      <c r="BJ76" s="109">
        <f t="shared" si="354"/>
        <v>12917.75</v>
      </c>
      <c r="BK76" s="109">
        <f t="shared" si="355"/>
        <v>4879.16</v>
      </c>
      <c r="BL76" s="109">
        <f t="shared" si="356"/>
        <v>5995.51</v>
      </c>
      <c r="BM76" s="112">
        <v>2500</v>
      </c>
      <c r="BN76" s="109">
        <f t="shared" si="357"/>
        <v>13374.67</v>
      </c>
      <c r="BO76" s="109">
        <f t="shared" si="358"/>
        <v>5002.16</v>
      </c>
      <c r="BP76" s="109">
        <f t="shared" si="359"/>
        <v>6146.66</v>
      </c>
      <c r="BQ76" s="109">
        <v>2500</v>
      </c>
      <c r="BR76" s="109">
        <f t="shared" si="360"/>
        <v>13648.82</v>
      </c>
      <c r="BS76" s="110"/>
      <c r="BT76" s="75">
        <f t="shared" si="251"/>
        <v>2.9999048810647466E-2</v>
      </c>
      <c r="BU76" s="75">
        <f t="shared" si="251"/>
        <v>3.000049620403903E-2</v>
      </c>
      <c r="BV76" s="75"/>
    </row>
    <row r="77" spans="1:74" ht="15" customHeight="1" x14ac:dyDescent="0.25">
      <c r="A77" s="76" t="s">
        <v>127</v>
      </c>
      <c r="B77" s="77" t="s">
        <v>128</v>
      </c>
      <c r="C77" s="112">
        <v>1133</v>
      </c>
      <c r="D77" s="112">
        <v>1198</v>
      </c>
      <c r="E77" s="112">
        <v>2331</v>
      </c>
      <c r="F77" s="112">
        <f t="shared" si="324"/>
        <v>1359.6</v>
      </c>
      <c r="G77" s="112">
        <f t="shared" si="324"/>
        <v>1437.6</v>
      </c>
      <c r="H77" s="112">
        <f t="shared" si="324"/>
        <v>2797.2</v>
      </c>
      <c r="I77" s="112">
        <f t="shared" si="325"/>
        <v>1427.58</v>
      </c>
      <c r="J77" s="112">
        <f t="shared" si="325"/>
        <v>1509.48</v>
      </c>
      <c r="K77" s="112">
        <f t="shared" si="325"/>
        <v>2937.06</v>
      </c>
      <c r="L77" s="112">
        <f t="shared" si="326"/>
        <v>1586.1999999999998</v>
      </c>
      <c r="M77" s="112">
        <f t="shared" si="326"/>
        <v>1677.2</v>
      </c>
      <c r="N77" s="112">
        <f t="shared" si="326"/>
        <v>3263.4</v>
      </c>
      <c r="O77" s="112">
        <v>1586.1999999999998</v>
      </c>
      <c r="P77" s="112">
        <v>1677.2</v>
      </c>
      <c r="Q77" s="112">
        <v>3263.4</v>
      </c>
      <c r="R77" s="112">
        <f t="shared" si="327"/>
        <v>1813</v>
      </c>
      <c r="S77" s="112">
        <f t="shared" si="327"/>
        <v>1917</v>
      </c>
      <c r="T77" s="112">
        <f t="shared" si="328"/>
        <v>3730</v>
      </c>
      <c r="U77" s="112">
        <f t="shared" si="329"/>
        <v>1926.3</v>
      </c>
      <c r="V77" s="112">
        <f t="shared" si="329"/>
        <v>2036.8</v>
      </c>
      <c r="W77" s="112">
        <f t="shared" si="330"/>
        <v>3963.1</v>
      </c>
      <c r="X77" s="112">
        <f t="shared" si="331"/>
        <v>2096.25</v>
      </c>
      <c r="Y77" s="112">
        <f t="shared" si="331"/>
        <v>2216.5</v>
      </c>
      <c r="Z77" s="112">
        <f t="shared" si="332"/>
        <v>4312.75</v>
      </c>
      <c r="AA77" s="112">
        <v>2413</v>
      </c>
      <c r="AB77" s="112">
        <v>2552</v>
      </c>
      <c r="AC77" s="112">
        <v>4965</v>
      </c>
      <c r="AD77" s="109">
        <f t="shared" si="333"/>
        <v>3016</v>
      </c>
      <c r="AE77" s="109">
        <f t="shared" si="333"/>
        <v>3190</v>
      </c>
      <c r="AF77" s="112">
        <f t="shared" si="334"/>
        <v>6206</v>
      </c>
      <c r="AG77" s="109">
        <f t="shared" si="335"/>
        <v>3499</v>
      </c>
      <c r="AH77" s="109">
        <f t="shared" si="335"/>
        <v>3700</v>
      </c>
      <c r="AI77" s="112">
        <f t="shared" si="336"/>
        <v>7199</v>
      </c>
      <c r="AJ77" s="112">
        <f t="shared" si="337"/>
        <v>3499</v>
      </c>
      <c r="AK77" s="112">
        <f t="shared" si="337"/>
        <v>3700</v>
      </c>
      <c r="AL77" s="112">
        <f t="shared" si="338"/>
        <v>7199</v>
      </c>
      <c r="AM77" s="112">
        <f t="shared" si="339"/>
        <v>3499</v>
      </c>
      <c r="AN77" s="112">
        <f t="shared" si="339"/>
        <v>3700</v>
      </c>
      <c r="AO77" s="112">
        <v>2500</v>
      </c>
      <c r="AP77" s="112">
        <f t="shared" si="340"/>
        <v>9699</v>
      </c>
      <c r="AQ77" s="109">
        <f t="shared" si="341"/>
        <v>3656.46</v>
      </c>
      <c r="AR77" s="109">
        <f t="shared" si="342"/>
        <v>4121.7</v>
      </c>
      <c r="AS77" s="112">
        <v>2500</v>
      </c>
      <c r="AT77" s="112">
        <f t="shared" si="343"/>
        <v>10278.16</v>
      </c>
      <c r="AU77" s="109">
        <f t="shared" si="344"/>
        <v>3796.42</v>
      </c>
      <c r="AV77" s="109">
        <f t="shared" si="344"/>
        <v>4269.7</v>
      </c>
      <c r="AW77" s="112">
        <v>2500</v>
      </c>
      <c r="AX77" s="112">
        <f t="shared" si="345"/>
        <v>10566.119999999999</v>
      </c>
      <c r="AY77" s="109">
        <f t="shared" si="346"/>
        <v>4100.13</v>
      </c>
      <c r="AZ77" s="109">
        <f t="shared" si="347"/>
        <v>5038.25</v>
      </c>
      <c r="BA77" s="112">
        <v>2500</v>
      </c>
      <c r="BB77" s="109">
        <f t="shared" si="348"/>
        <v>11638.380000000001</v>
      </c>
      <c r="BC77" s="112">
        <f t="shared" si="349"/>
        <v>4469.1400000000003</v>
      </c>
      <c r="BD77" s="112">
        <f t="shared" si="350"/>
        <v>5491.69</v>
      </c>
      <c r="BE77" s="112">
        <v>2500</v>
      </c>
      <c r="BF77" s="109">
        <f t="shared" si="351"/>
        <v>12460.83</v>
      </c>
      <c r="BG77" s="109">
        <f t="shared" si="352"/>
        <v>4674.1499999999996</v>
      </c>
      <c r="BH77" s="109">
        <f t="shared" si="353"/>
        <v>5743.6</v>
      </c>
      <c r="BI77" s="112">
        <v>2500</v>
      </c>
      <c r="BJ77" s="109">
        <f t="shared" si="354"/>
        <v>12917.75</v>
      </c>
      <c r="BK77" s="109">
        <f t="shared" si="355"/>
        <v>4879.16</v>
      </c>
      <c r="BL77" s="109">
        <f t="shared" si="356"/>
        <v>5995.51</v>
      </c>
      <c r="BM77" s="112">
        <v>2500</v>
      </c>
      <c r="BN77" s="109">
        <f t="shared" si="357"/>
        <v>13374.67</v>
      </c>
      <c r="BO77" s="109">
        <f t="shared" si="358"/>
        <v>5002.16</v>
      </c>
      <c r="BP77" s="109">
        <f t="shared" si="359"/>
        <v>6146.66</v>
      </c>
      <c r="BQ77" s="109">
        <v>2500</v>
      </c>
      <c r="BR77" s="109">
        <f t="shared" si="360"/>
        <v>13648.82</v>
      </c>
      <c r="BS77" s="110"/>
      <c r="BT77" s="75">
        <f t="shared" ref="BT77:BU92" si="361">+(BO77-BK77)/AY77</f>
        <v>2.9999048810647466E-2</v>
      </c>
      <c r="BU77" s="75">
        <f t="shared" si="361"/>
        <v>3.000049620403903E-2</v>
      </c>
      <c r="BV77" s="75"/>
    </row>
    <row r="78" spans="1:74" ht="15" customHeight="1" x14ac:dyDescent="0.25">
      <c r="A78" s="76" t="s">
        <v>129</v>
      </c>
      <c r="B78" s="77" t="s">
        <v>130</v>
      </c>
      <c r="C78" s="112">
        <v>898</v>
      </c>
      <c r="D78" s="112">
        <v>1198</v>
      </c>
      <c r="E78" s="112">
        <v>2096</v>
      </c>
      <c r="F78" s="112">
        <f t="shared" si="324"/>
        <v>1077.5999999999999</v>
      </c>
      <c r="G78" s="112">
        <f t="shared" si="324"/>
        <v>1437.6</v>
      </c>
      <c r="H78" s="112">
        <f t="shared" si="324"/>
        <v>2515.1999999999998</v>
      </c>
      <c r="I78" s="112">
        <f t="shared" si="325"/>
        <v>1131.48</v>
      </c>
      <c r="J78" s="112">
        <f t="shared" si="325"/>
        <v>1509.48</v>
      </c>
      <c r="K78" s="112">
        <f t="shared" si="325"/>
        <v>2640.96</v>
      </c>
      <c r="L78" s="112">
        <f t="shared" si="326"/>
        <v>1257.2</v>
      </c>
      <c r="M78" s="112">
        <f t="shared" si="326"/>
        <v>1677.2</v>
      </c>
      <c r="N78" s="112">
        <f t="shared" si="326"/>
        <v>2934.4</v>
      </c>
      <c r="O78" s="112">
        <v>1257.2</v>
      </c>
      <c r="P78" s="112">
        <v>1677.2</v>
      </c>
      <c r="Q78" s="112">
        <v>2934.4</v>
      </c>
      <c r="R78" s="112">
        <f t="shared" si="327"/>
        <v>1437</v>
      </c>
      <c r="S78" s="112">
        <f t="shared" si="327"/>
        <v>1917</v>
      </c>
      <c r="T78" s="112">
        <f t="shared" si="328"/>
        <v>3354</v>
      </c>
      <c r="U78" s="112">
        <f t="shared" si="329"/>
        <v>1526.8</v>
      </c>
      <c r="V78" s="112">
        <f t="shared" si="329"/>
        <v>2036.8</v>
      </c>
      <c r="W78" s="112">
        <f t="shared" si="330"/>
        <v>3563.6</v>
      </c>
      <c r="X78" s="112">
        <f t="shared" si="331"/>
        <v>1661.5</v>
      </c>
      <c r="Y78" s="112">
        <f t="shared" si="331"/>
        <v>2216.5</v>
      </c>
      <c r="Z78" s="112">
        <f t="shared" si="332"/>
        <v>3878</v>
      </c>
      <c r="AA78" s="112">
        <v>1913</v>
      </c>
      <c r="AB78" s="112">
        <v>2552</v>
      </c>
      <c r="AC78" s="112">
        <v>4465</v>
      </c>
      <c r="AD78" s="109">
        <f t="shared" si="333"/>
        <v>2391</v>
      </c>
      <c r="AE78" s="109">
        <f t="shared" si="333"/>
        <v>3190</v>
      </c>
      <c r="AF78" s="112">
        <f t="shared" si="334"/>
        <v>5581</v>
      </c>
      <c r="AG78" s="109">
        <f t="shared" si="335"/>
        <v>2774</v>
      </c>
      <c r="AH78" s="109">
        <f t="shared" si="335"/>
        <v>3700</v>
      </c>
      <c r="AI78" s="112">
        <f t="shared" si="336"/>
        <v>6474</v>
      </c>
      <c r="AJ78" s="112">
        <f t="shared" si="337"/>
        <v>2774</v>
      </c>
      <c r="AK78" s="112">
        <f t="shared" si="337"/>
        <v>3700</v>
      </c>
      <c r="AL78" s="112">
        <f t="shared" si="338"/>
        <v>6474</v>
      </c>
      <c r="AM78" s="112">
        <f t="shared" si="339"/>
        <v>2774</v>
      </c>
      <c r="AN78" s="112">
        <f t="shared" si="339"/>
        <v>3700</v>
      </c>
      <c r="AO78" s="112">
        <v>2500</v>
      </c>
      <c r="AP78" s="112">
        <f t="shared" si="340"/>
        <v>8974</v>
      </c>
      <c r="AQ78" s="109">
        <f t="shared" si="341"/>
        <v>2898.83</v>
      </c>
      <c r="AR78" s="109">
        <f t="shared" si="342"/>
        <v>4121.7</v>
      </c>
      <c r="AS78" s="112">
        <v>2500</v>
      </c>
      <c r="AT78" s="112">
        <f t="shared" si="343"/>
        <v>9520.5299999999988</v>
      </c>
      <c r="AU78" s="109">
        <f t="shared" si="344"/>
        <v>3009.79</v>
      </c>
      <c r="AV78" s="109">
        <f t="shared" si="344"/>
        <v>4269.7</v>
      </c>
      <c r="AW78" s="112">
        <v>2500</v>
      </c>
      <c r="AX78" s="112">
        <f t="shared" si="345"/>
        <v>9779.49</v>
      </c>
      <c r="AY78" s="109">
        <f t="shared" si="346"/>
        <v>3250.57</v>
      </c>
      <c r="AZ78" s="109">
        <f t="shared" si="347"/>
        <v>5038.25</v>
      </c>
      <c r="BA78" s="112">
        <v>2500</v>
      </c>
      <c r="BB78" s="109">
        <f t="shared" si="348"/>
        <v>10788.82</v>
      </c>
      <c r="BC78" s="112">
        <f t="shared" si="349"/>
        <v>3543.12</v>
      </c>
      <c r="BD78" s="112">
        <f t="shared" si="350"/>
        <v>5491.69</v>
      </c>
      <c r="BE78" s="112">
        <v>2500</v>
      </c>
      <c r="BF78" s="109">
        <f t="shared" si="351"/>
        <v>11534.81</v>
      </c>
      <c r="BG78" s="109">
        <f t="shared" si="352"/>
        <v>3705.65</v>
      </c>
      <c r="BH78" s="109">
        <f t="shared" si="353"/>
        <v>5743.6</v>
      </c>
      <c r="BI78" s="112">
        <v>2500</v>
      </c>
      <c r="BJ78" s="109">
        <f t="shared" si="354"/>
        <v>11949.25</v>
      </c>
      <c r="BK78" s="109">
        <f t="shared" si="355"/>
        <v>3868.18</v>
      </c>
      <c r="BL78" s="109">
        <f t="shared" si="356"/>
        <v>5995.51</v>
      </c>
      <c r="BM78" s="112">
        <v>2500</v>
      </c>
      <c r="BN78" s="109">
        <f t="shared" si="357"/>
        <v>12363.69</v>
      </c>
      <c r="BO78" s="109">
        <f t="shared" si="358"/>
        <v>3965.7</v>
      </c>
      <c r="BP78" s="109">
        <f t="shared" si="359"/>
        <v>6146.66</v>
      </c>
      <c r="BQ78" s="109">
        <v>2500</v>
      </c>
      <c r="BR78" s="109">
        <f t="shared" si="360"/>
        <v>12612.36</v>
      </c>
      <c r="BS78" s="110"/>
      <c r="BT78" s="75">
        <f t="shared" si="361"/>
        <v>3.0000892151222702E-2</v>
      </c>
      <c r="BU78" s="75">
        <f t="shared" si="361"/>
        <v>3.000049620403903E-2</v>
      </c>
      <c r="BV78" s="75"/>
    </row>
    <row r="79" spans="1:74" ht="15" customHeight="1" x14ac:dyDescent="0.25">
      <c r="A79" s="76" t="s">
        <v>131</v>
      </c>
      <c r="B79" s="77" t="s">
        <v>132</v>
      </c>
      <c r="C79" s="112">
        <v>1133</v>
      </c>
      <c r="D79" s="112">
        <v>1198</v>
      </c>
      <c r="E79" s="112">
        <v>2331</v>
      </c>
      <c r="F79" s="112">
        <f t="shared" si="324"/>
        <v>1359.6</v>
      </c>
      <c r="G79" s="112">
        <f t="shared" si="324"/>
        <v>1437.6</v>
      </c>
      <c r="H79" s="112">
        <f t="shared" si="324"/>
        <v>2797.2</v>
      </c>
      <c r="I79" s="112">
        <f t="shared" si="325"/>
        <v>1427.58</v>
      </c>
      <c r="J79" s="112">
        <f t="shared" si="325"/>
        <v>1509.48</v>
      </c>
      <c r="K79" s="112">
        <f t="shared" si="325"/>
        <v>2937.06</v>
      </c>
      <c r="L79" s="112">
        <f t="shared" si="326"/>
        <v>1586.1999999999998</v>
      </c>
      <c r="M79" s="112">
        <f t="shared" si="326"/>
        <v>1677.2</v>
      </c>
      <c r="N79" s="112">
        <f t="shared" si="326"/>
        <v>3263.4</v>
      </c>
      <c r="O79" s="112">
        <v>1586.1999999999998</v>
      </c>
      <c r="P79" s="112">
        <v>1677.2</v>
      </c>
      <c r="Q79" s="112">
        <v>3263.4</v>
      </c>
      <c r="R79" s="112">
        <f t="shared" si="327"/>
        <v>1813</v>
      </c>
      <c r="S79" s="112">
        <f t="shared" si="327"/>
        <v>1917</v>
      </c>
      <c r="T79" s="112">
        <f t="shared" si="328"/>
        <v>3730</v>
      </c>
      <c r="U79" s="112">
        <f t="shared" si="329"/>
        <v>1926.3</v>
      </c>
      <c r="V79" s="112">
        <f t="shared" si="329"/>
        <v>2036.8</v>
      </c>
      <c r="W79" s="112">
        <f t="shared" si="330"/>
        <v>3963.1</v>
      </c>
      <c r="X79" s="112">
        <f t="shared" si="331"/>
        <v>2096.25</v>
      </c>
      <c r="Y79" s="112">
        <f t="shared" si="331"/>
        <v>2216.5</v>
      </c>
      <c r="Z79" s="112">
        <f t="shared" si="332"/>
        <v>4312.75</v>
      </c>
      <c r="AA79" s="112">
        <v>2413</v>
      </c>
      <c r="AB79" s="112">
        <v>2552</v>
      </c>
      <c r="AC79" s="112">
        <v>4965</v>
      </c>
      <c r="AD79" s="109">
        <f t="shared" si="333"/>
        <v>3016</v>
      </c>
      <c r="AE79" s="109">
        <f t="shared" si="333"/>
        <v>3190</v>
      </c>
      <c r="AF79" s="112">
        <f t="shared" si="334"/>
        <v>6206</v>
      </c>
      <c r="AG79" s="109">
        <f t="shared" si="335"/>
        <v>3499</v>
      </c>
      <c r="AH79" s="109">
        <f t="shared" si="335"/>
        <v>3700</v>
      </c>
      <c r="AI79" s="112">
        <f t="shared" si="336"/>
        <v>7199</v>
      </c>
      <c r="AJ79" s="112">
        <f t="shared" si="337"/>
        <v>3499</v>
      </c>
      <c r="AK79" s="112">
        <f t="shared" si="337"/>
        <v>3700</v>
      </c>
      <c r="AL79" s="112">
        <f t="shared" si="338"/>
        <v>7199</v>
      </c>
      <c r="AM79" s="112">
        <f t="shared" si="339"/>
        <v>3499</v>
      </c>
      <c r="AN79" s="112">
        <f t="shared" si="339"/>
        <v>3700</v>
      </c>
      <c r="AO79" s="112">
        <v>2500</v>
      </c>
      <c r="AP79" s="112">
        <f t="shared" si="340"/>
        <v>9699</v>
      </c>
      <c r="AQ79" s="109">
        <f t="shared" si="341"/>
        <v>3656.46</v>
      </c>
      <c r="AR79" s="109">
        <f t="shared" si="342"/>
        <v>4121.7</v>
      </c>
      <c r="AS79" s="112">
        <v>2500</v>
      </c>
      <c r="AT79" s="112">
        <f t="shared" si="343"/>
        <v>10278.16</v>
      </c>
      <c r="AU79" s="109">
        <f t="shared" si="344"/>
        <v>3796.42</v>
      </c>
      <c r="AV79" s="109">
        <f t="shared" si="344"/>
        <v>4269.7</v>
      </c>
      <c r="AW79" s="112">
        <v>2500</v>
      </c>
      <c r="AX79" s="112">
        <f t="shared" si="345"/>
        <v>10566.119999999999</v>
      </c>
      <c r="AY79" s="109">
        <f t="shared" si="346"/>
        <v>4100.13</v>
      </c>
      <c r="AZ79" s="109">
        <f t="shared" si="347"/>
        <v>5038.25</v>
      </c>
      <c r="BA79" s="112">
        <v>2500</v>
      </c>
      <c r="BB79" s="109">
        <f t="shared" si="348"/>
        <v>11638.380000000001</v>
      </c>
      <c r="BC79" s="112">
        <f t="shared" si="349"/>
        <v>4469.1400000000003</v>
      </c>
      <c r="BD79" s="112">
        <f t="shared" si="350"/>
        <v>5491.69</v>
      </c>
      <c r="BE79" s="112">
        <v>2500</v>
      </c>
      <c r="BF79" s="109">
        <f t="shared" si="351"/>
        <v>12460.83</v>
      </c>
      <c r="BG79" s="109">
        <f t="shared" si="352"/>
        <v>4674.1499999999996</v>
      </c>
      <c r="BH79" s="109">
        <f t="shared" si="353"/>
        <v>5743.6</v>
      </c>
      <c r="BI79" s="112">
        <v>2500</v>
      </c>
      <c r="BJ79" s="109">
        <f t="shared" si="354"/>
        <v>12917.75</v>
      </c>
      <c r="BK79" s="109">
        <f t="shared" si="355"/>
        <v>4879.16</v>
      </c>
      <c r="BL79" s="109">
        <f t="shared" si="356"/>
        <v>5995.51</v>
      </c>
      <c r="BM79" s="112">
        <v>2500</v>
      </c>
      <c r="BN79" s="109">
        <f t="shared" si="357"/>
        <v>13374.67</v>
      </c>
      <c r="BO79" s="109">
        <f t="shared" si="358"/>
        <v>5002.16</v>
      </c>
      <c r="BP79" s="109">
        <f t="shared" si="359"/>
        <v>6146.66</v>
      </c>
      <c r="BQ79" s="109">
        <v>2500</v>
      </c>
      <c r="BR79" s="109">
        <f t="shared" si="360"/>
        <v>13648.82</v>
      </c>
      <c r="BS79" s="110"/>
      <c r="BT79" s="75">
        <f t="shared" si="361"/>
        <v>2.9999048810647466E-2</v>
      </c>
      <c r="BU79" s="75">
        <f t="shared" si="361"/>
        <v>3.000049620403903E-2</v>
      </c>
      <c r="BV79" s="75"/>
    </row>
    <row r="80" spans="1:74" ht="30" customHeight="1" x14ac:dyDescent="0.25">
      <c r="A80" s="76" t="s">
        <v>133</v>
      </c>
      <c r="B80" s="77" t="s">
        <v>134</v>
      </c>
      <c r="C80" s="112">
        <v>1936</v>
      </c>
      <c r="D80" s="112">
        <v>1770</v>
      </c>
      <c r="E80" s="112">
        <v>3706</v>
      </c>
      <c r="F80" s="112">
        <f t="shared" si="324"/>
        <v>2323.1999999999998</v>
      </c>
      <c r="G80" s="112">
        <f t="shared" si="324"/>
        <v>2124</v>
      </c>
      <c r="H80" s="112">
        <f t="shared" si="324"/>
        <v>4447.2</v>
      </c>
      <c r="I80" s="112">
        <f t="shared" si="325"/>
        <v>2439.3599999999997</v>
      </c>
      <c r="J80" s="112">
        <f t="shared" si="325"/>
        <v>2230.1999999999998</v>
      </c>
      <c r="K80" s="112">
        <f t="shared" si="325"/>
        <v>4669.5599999999995</v>
      </c>
      <c r="L80" s="112">
        <f t="shared" si="326"/>
        <v>2710.3999999999996</v>
      </c>
      <c r="M80" s="112">
        <f t="shared" si="326"/>
        <v>2478</v>
      </c>
      <c r="N80" s="112">
        <f t="shared" si="326"/>
        <v>5188.3999999999996</v>
      </c>
      <c r="O80" s="112">
        <v>2710.3999999999996</v>
      </c>
      <c r="P80" s="112">
        <v>2478</v>
      </c>
      <c r="Q80" s="112">
        <v>5188.3999999999996</v>
      </c>
      <c r="R80" s="112">
        <f t="shared" si="327"/>
        <v>3098</v>
      </c>
      <c r="S80" s="112">
        <f t="shared" si="327"/>
        <v>2832</v>
      </c>
      <c r="T80" s="112">
        <f t="shared" si="328"/>
        <v>5930</v>
      </c>
      <c r="U80" s="112">
        <f t="shared" si="329"/>
        <v>3291.6</v>
      </c>
      <c r="V80" s="112">
        <f t="shared" si="329"/>
        <v>3009</v>
      </c>
      <c r="W80" s="112">
        <f t="shared" si="330"/>
        <v>6300.6</v>
      </c>
      <c r="X80" s="112">
        <f t="shared" si="331"/>
        <v>3582</v>
      </c>
      <c r="Y80" s="112">
        <f t="shared" si="331"/>
        <v>3274.5</v>
      </c>
      <c r="Z80" s="112">
        <f t="shared" si="332"/>
        <v>6856.5</v>
      </c>
      <c r="AA80" s="112">
        <v>4124</v>
      </c>
      <c r="AB80" s="112">
        <v>3770</v>
      </c>
      <c r="AC80" s="112">
        <v>7894</v>
      </c>
      <c r="AD80" s="109">
        <f t="shared" si="333"/>
        <v>5155</v>
      </c>
      <c r="AE80" s="109">
        <f t="shared" si="333"/>
        <v>4713</v>
      </c>
      <c r="AF80" s="112">
        <f t="shared" si="334"/>
        <v>9868</v>
      </c>
      <c r="AG80" s="109">
        <f t="shared" si="335"/>
        <v>5980</v>
      </c>
      <c r="AH80" s="109">
        <f t="shared" si="335"/>
        <v>5467</v>
      </c>
      <c r="AI80" s="112">
        <f t="shared" si="336"/>
        <v>11447</v>
      </c>
      <c r="AJ80" s="112">
        <f t="shared" si="337"/>
        <v>5980</v>
      </c>
      <c r="AK80" s="112">
        <f t="shared" si="337"/>
        <v>5467</v>
      </c>
      <c r="AL80" s="112">
        <f t="shared" si="338"/>
        <v>11447</v>
      </c>
      <c r="AM80" s="112">
        <f t="shared" si="339"/>
        <v>5980</v>
      </c>
      <c r="AN80" s="112">
        <f t="shared" si="339"/>
        <v>5467</v>
      </c>
      <c r="AO80" s="112">
        <v>2500</v>
      </c>
      <c r="AP80" s="112">
        <f t="shared" si="340"/>
        <v>13947</v>
      </c>
      <c r="AQ80" s="109">
        <f t="shared" si="341"/>
        <v>6249.1</v>
      </c>
      <c r="AR80" s="109">
        <f t="shared" si="342"/>
        <v>6090.02</v>
      </c>
      <c r="AS80" s="112">
        <v>2500</v>
      </c>
      <c r="AT80" s="112">
        <f t="shared" si="343"/>
        <v>14839.12</v>
      </c>
      <c r="AU80" s="109">
        <f t="shared" si="344"/>
        <v>6488.3</v>
      </c>
      <c r="AV80" s="109">
        <f t="shared" si="344"/>
        <v>6308.7</v>
      </c>
      <c r="AW80" s="112">
        <v>2500</v>
      </c>
      <c r="AX80" s="112">
        <f t="shared" si="345"/>
        <v>15297</v>
      </c>
      <c r="AY80" s="109">
        <f t="shared" si="346"/>
        <v>7007.36</v>
      </c>
      <c r="AZ80" s="109">
        <f t="shared" si="347"/>
        <v>7444.27</v>
      </c>
      <c r="BA80" s="112">
        <v>2500</v>
      </c>
      <c r="BB80" s="109">
        <f t="shared" si="348"/>
        <v>16951.63</v>
      </c>
      <c r="BC80" s="112">
        <f t="shared" si="349"/>
        <v>7638.02</v>
      </c>
      <c r="BD80" s="112">
        <f t="shared" si="350"/>
        <v>8114.25</v>
      </c>
      <c r="BE80" s="112">
        <v>2500</v>
      </c>
      <c r="BF80" s="109">
        <f t="shared" si="351"/>
        <v>18252.27</v>
      </c>
      <c r="BG80" s="109">
        <f t="shared" si="352"/>
        <v>7988.39</v>
      </c>
      <c r="BH80" s="109">
        <f t="shared" si="353"/>
        <v>8486.4599999999991</v>
      </c>
      <c r="BI80" s="112">
        <v>2500</v>
      </c>
      <c r="BJ80" s="109">
        <f t="shared" si="354"/>
        <v>18974.849999999999</v>
      </c>
      <c r="BK80" s="109">
        <f t="shared" si="355"/>
        <v>8338.76</v>
      </c>
      <c r="BL80" s="109">
        <f t="shared" si="356"/>
        <v>8858.67</v>
      </c>
      <c r="BM80" s="112">
        <v>2500</v>
      </c>
      <c r="BN80" s="109">
        <f t="shared" si="357"/>
        <v>19697.43</v>
      </c>
      <c r="BO80" s="109">
        <f t="shared" si="358"/>
        <v>8548.98</v>
      </c>
      <c r="BP80" s="109">
        <f t="shared" si="359"/>
        <v>9082</v>
      </c>
      <c r="BQ80" s="109">
        <v>2500</v>
      </c>
      <c r="BR80" s="109">
        <f t="shared" si="360"/>
        <v>20130.98</v>
      </c>
      <c r="BS80" s="110"/>
      <c r="BT80" s="75">
        <f t="shared" si="361"/>
        <v>2.9999885834322677E-2</v>
      </c>
      <c r="BU80" s="75">
        <f t="shared" si="361"/>
        <v>3.0000255229861345E-2</v>
      </c>
      <c r="BV80" s="75"/>
    </row>
    <row r="81" spans="1:74" ht="30" customHeight="1" x14ac:dyDescent="0.25">
      <c r="A81" s="76" t="s">
        <v>135</v>
      </c>
      <c r="B81" s="77" t="s">
        <v>136</v>
      </c>
      <c r="C81" s="112">
        <v>1936</v>
      </c>
      <c r="D81" s="112">
        <v>1770</v>
      </c>
      <c r="E81" s="112">
        <v>3706</v>
      </c>
      <c r="F81" s="112">
        <f t="shared" si="324"/>
        <v>2323.1999999999998</v>
      </c>
      <c r="G81" s="112">
        <f t="shared" si="324"/>
        <v>2124</v>
      </c>
      <c r="H81" s="112">
        <f t="shared" si="324"/>
        <v>4447.2</v>
      </c>
      <c r="I81" s="112">
        <f t="shared" si="325"/>
        <v>2439.3599999999997</v>
      </c>
      <c r="J81" s="112">
        <f t="shared" si="325"/>
        <v>2230.1999999999998</v>
      </c>
      <c r="K81" s="112">
        <f t="shared" si="325"/>
        <v>4669.5599999999995</v>
      </c>
      <c r="L81" s="112">
        <f t="shared" si="326"/>
        <v>2710.3999999999996</v>
      </c>
      <c r="M81" s="112">
        <f t="shared" si="326"/>
        <v>2478</v>
      </c>
      <c r="N81" s="112">
        <f t="shared" si="326"/>
        <v>5188.3999999999996</v>
      </c>
      <c r="O81" s="112">
        <v>2710.3999999999996</v>
      </c>
      <c r="P81" s="112">
        <v>2478</v>
      </c>
      <c r="Q81" s="112">
        <v>5188.3999999999996</v>
      </c>
      <c r="R81" s="112">
        <f t="shared" si="327"/>
        <v>3098</v>
      </c>
      <c r="S81" s="112">
        <f t="shared" si="327"/>
        <v>2832</v>
      </c>
      <c r="T81" s="112">
        <f t="shared" si="328"/>
        <v>5930</v>
      </c>
      <c r="U81" s="112">
        <f t="shared" si="329"/>
        <v>3291.6</v>
      </c>
      <c r="V81" s="112">
        <f t="shared" si="329"/>
        <v>3009</v>
      </c>
      <c r="W81" s="112">
        <f t="shared" si="330"/>
        <v>6300.6</v>
      </c>
      <c r="X81" s="112">
        <f t="shared" si="331"/>
        <v>3582</v>
      </c>
      <c r="Y81" s="112">
        <f t="shared" si="331"/>
        <v>3274.5</v>
      </c>
      <c r="Z81" s="112">
        <f t="shared" si="332"/>
        <v>6856.5</v>
      </c>
      <c r="AA81" s="112">
        <v>4124</v>
      </c>
      <c r="AB81" s="112">
        <v>3770</v>
      </c>
      <c r="AC81" s="112">
        <v>7894</v>
      </c>
      <c r="AD81" s="109">
        <f t="shared" si="333"/>
        <v>5155</v>
      </c>
      <c r="AE81" s="109">
        <f t="shared" si="333"/>
        <v>4713</v>
      </c>
      <c r="AF81" s="112">
        <f t="shared" si="334"/>
        <v>9868</v>
      </c>
      <c r="AG81" s="109">
        <f t="shared" si="335"/>
        <v>5980</v>
      </c>
      <c r="AH81" s="109">
        <f t="shared" si="335"/>
        <v>5467</v>
      </c>
      <c r="AI81" s="112">
        <f t="shared" si="336"/>
        <v>11447</v>
      </c>
      <c r="AJ81" s="112">
        <f t="shared" si="337"/>
        <v>5980</v>
      </c>
      <c r="AK81" s="112">
        <f t="shared" si="337"/>
        <v>5467</v>
      </c>
      <c r="AL81" s="112">
        <f t="shared" si="338"/>
        <v>11447</v>
      </c>
      <c r="AM81" s="112">
        <f t="shared" si="339"/>
        <v>5980</v>
      </c>
      <c r="AN81" s="112">
        <f t="shared" si="339"/>
        <v>5467</v>
      </c>
      <c r="AO81" s="112">
        <v>2500</v>
      </c>
      <c r="AP81" s="112">
        <f t="shared" si="340"/>
        <v>13947</v>
      </c>
      <c r="AQ81" s="109">
        <f t="shared" si="341"/>
        <v>6249.1</v>
      </c>
      <c r="AR81" s="109">
        <f t="shared" si="342"/>
        <v>6090.02</v>
      </c>
      <c r="AS81" s="112">
        <v>2500</v>
      </c>
      <c r="AT81" s="112">
        <f t="shared" si="343"/>
        <v>14839.12</v>
      </c>
      <c r="AU81" s="109">
        <f t="shared" si="344"/>
        <v>6488.3</v>
      </c>
      <c r="AV81" s="109">
        <f t="shared" si="344"/>
        <v>6308.7</v>
      </c>
      <c r="AW81" s="112">
        <v>2500</v>
      </c>
      <c r="AX81" s="112">
        <f t="shared" si="345"/>
        <v>15297</v>
      </c>
      <c r="AY81" s="109">
        <f t="shared" si="346"/>
        <v>7007.36</v>
      </c>
      <c r="AZ81" s="109">
        <f t="shared" si="347"/>
        <v>7444.27</v>
      </c>
      <c r="BA81" s="112">
        <v>2500</v>
      </c>
      <c r="BB81" s="109">
        <f t="shared" si="348"/>
        <v>16951.63</v>
      </c>
      <c r="BC81" s="112">
        <f t="shared" si="349"/>
        <v>7638.02</v>
      </c>
      <c r="BD81" s="112">
        <f t="shared" si="350"/>
        <v>8114.25</v>
      </c>
      <c r="BE81" s="112">
        <v>2500</v>
      </c>
      <c r="BF81" s="109">
        <f t="shared" si="351"/>
        <v>18252.27</v>
      </c>
      <c r="BG81" s="109">
        <f t="shared" si="352"/>
        <v>7988.39</v>
      </c>
      <c r="BH81" s="109">
        <f t="shared" si="353"/>
        <v>8486.4599999999991</v>
      </c>
      <c r="BI81" s="112">
        <v>2500</v>
      </c>
      <c r="BJ81" s="109">
        <f t="shared" si="354"/>
        <v>18974.849999999999</v>
      </c>
      <c r="BK81" s="109">
        <f t="shared" si="355"/>
        <v>8338.76</v>
      </c>
      <c r="BL81" s="109">
        <f t="shared" si="356"/>
        <v>8858.67</v>
      </c>
      <c r="BM81" s="112">
        <v>2500</v>
      </c>
      <c r="BN81" s="109">
        <f t="shared" si="357"/>
        <v>19697.43</v>
      </c>
      <c r="BO81" s="109">
        <f t="shared" si="358"/>
        <v>8548.98</v>
      </c>
      <c r="BP81" s="109">
        <f t="shared" si="359"/>
        <v>9082</v>
      </c>
      <c r="BQ81" s="109">
        <v>2500</v>
      </c>
      <c r="BR81" s="109">
        <f t="shared" si="360"/>
        <v>20130.98</v>
      </c>
      <c r="BS81" s="110"/>
      <c r="BT81" s="75">
        <f t="shared" si="361"/>
        <v>2.9999885834322677E-2</v>
      </c>
      <c r="BU81" s="75">
        <f t="shared" si="361"/>
        <v>3.0000255229861345E-2</v>
      </c>
      <c r="BV81" s="75"/>
    </row>
    <row r="82" spans="1:74" ht="30" customHeight="1" x14ac:dyDescent="0.25">
      <c r="A82" s="76" t="s">
        <v>137</v>
      </c>
      <c r="B82" s="77" t="s">
        <v>138</v>
      </c>
      <c r="C82" s="112">
        <v>1480</v>
      </c>
      <c r="D82" s="112">
        <v>1770</v>
      </c>
      <c r="E82" s="112">
        <v>3250</v>
      </c>
      <c r="F82" s="112">
        <f t="shared" si="324"/>
        <v>1776</v>
      </c>
      <c r="G82" s="112">
        <f t="shared" si="324"/>
        <v>2124</v>
      </c>
      <c r="H82" s="112">
        <f t="shared" si="324"/>
        <v>3900</v>
      </c>
      <c r="I82" s="112">
        <f t="shared" si="325"/>
        <v>1864.8</v>
      </c>
      <c r="J82" s="112">
        <f t="shared" si="325"/>
        <v>2230.1999999999998</v>
      </c>
      <c r="K82" s="112">
        <f t="shared" si="325"/>
        <v>4095</v>
      </c>
      <c r="L82" s="112">
        <f t="shared" si="326"/>
        <v>2072</v>
      </c>
      <c r="M82" s="112">
        <f t="shared" si="326"/>
        <v>2478</v>
      </c>
      <c r="N82" s="112">
        <f t="shared" si="326"/>
        <v>4550</v>
      </c>
      <c r="O82" s="112">
        <v>2072</v>
      </c>
      <c r="P82" s="112">
        <v>2478</v>
      </c>
      <c r="Q82" s="112">
        <v>4550</v>
      </c>
      <c r="R82" s="112">
        <f t="shared" si="327"/>
        <v>2368</v>
      </c>
      <c r="S82" s="112">
        <f t="shared" si="327"/>
        <v>2832</v>
      </c>
      <c r="T82" s="112">
        <f t="shared" si="328"/>
        <v>5200</v>
      </c>
      <c r="U82" s="112">
        <f t="shared" si="329"/>
        <v>2516</v>
      </c>
      <c r="V82" s="112">
        <f t="shared" si="329"/>
        <v>3009</v>
      </c>
      <c r="W82" s="112">
        <f t="shared" si="330"/>
        <v>5525</v>
      </c>
      <c r="X82" s="112">
        <f t="shared" si="331"/>
        <v>2738</v>
      </c>
      <c r="Y82" s="112">
        <f t="shared" si="331"/>
        <v>3274.5</v>
      </c>
      <c r="Z82" s="112">
        <f t="shared" si="332"/>
        <v>6012.5</v>
      </c>
      <c r="AA82" s="112">
        <v>3152</v>
      </c>
      <c r="AB82" s="112">
        <v>3770</v>
      </c>
      <c r="AC82" s="112">
        <v>6922</v>
      </c>
      <c r="AD82" s="109">
        <f t="shared" si="333"/>
        <v>3940</v>
      </c>
      <c r="AE82" s="109">
        <f t="shared" si="333"/>
        <v>4713</v>
      </c>
      <c r="AF82" s="112">
        <f t="shared" si="334"/>
        <v>8653</v>
      </c>
      <c r="AG82" s="109">
        <f t="shared" si="335"/>
        <v>4570</v>
      </c>
      <c r="AH82" s="109">
        <f t="shared" si="335"/>
        <v>5467</v>
      </c>
      <c r="AI82" s="112">
        <f t="shared" si="336"/>
        <v>10037</v>
      </c>
      <c r="AJ82" s="112">
        <f t="shared" si="337"/>
        <v>4570</v>
      </c>
      <c r="AK82" s="112">
        <f t="shared" si="337"/>
        <v>5467</v>
      </c>
      <c r="AL82" s="112">
        <f t="shared" si="338"/>
        <v>10037</v>
      </c>
      <c r="AM82" s="112">
        <f t="shared" si="339"/>
        <v>4570</v>
      </c>
      <c r="AN82" s="112">
        <f t="shared" si="339"/>
        <v>5467</v>
      </c>
      <c r="AO82" s="112">
        <v>2500</v>
      </c>
      <c r="AP82" s="112">
        <f t="shared" si="340"/>
        <v>12537</v>
      </c>
      <c r="AQ82" s="109">
        <f t="shared" si="341"/>
        <v>4775.6499999999996</v>
      </c>
      <c r="AR82" s="109">
        <f t="shared" si="342"/>
        <v>6090.02</v>
      </c>
      <c r="AS82" s="112">
        <v>2500</v>
      </c>
      <c r="AT82" s="112">
        <f t="shared" si="343"/>
        <v>13365.67</v>
      </c>
      <c r="AU82" s="109">
        <f t="shared" si="344"/>
        <v>4958.45</v>
      </c>
      <c r="AV82" s="109">
        <f t="shared" si="344"/>
        <v>6308.7</v>
      </c>
      <c r="AW82" s="112">
        <v>2500</v>
      </c>
      <c r="AX82" s="112">
        <f t="shared" si="345"/>
        <v>13767.15</v>
      </c>
      <c r="AY82" s="109">
        <f t="shared" si="346"/>
        <v>5355.13</v>
      </c>
      <c r="AZ82" s="109">
        <f t="shared" si="347"/>
        <v>7444.27</v>
      </c>
      <c r="BA82" s="112">
        <v>2500</v>
      </c>
      <c r="BB82" s="109">
        <f t="shared" si="348"/>
        <v>15299.400000000001</v>
      </c>
      <c r="BC82" s="112">
        <f t="shared" si="349"/>
        <v>5837.09</v>
      </c>
      <c r="BD82" s="112">
        <f t="shared" si="350"/>
        <v>8114.25</v>
      </c>
      <c r="BE82" s="112">
        <v>2500</v>
      </c>
      <c r="BF82" s="109">
        <f t="shared" si="351"/>
        <v>16451.34</v>
      </c>
      <c r="BG82" s="109">
        <f t="shared" si="352"/>
        <v>6104.85</v>
      </c>
      <c r="BH82" s="109">
        <f t="shared" si="353"/>
        <v>8486.4599999999991</v>
      </c>
      <c r="BI82" s="112">
        <v>2500</v>
      </c>
      <c r="BJ82" s="109">
        <f t="shared" si="354"/>
        <v>17091.309999999998</v>
      </c>
      <c r="BK82" s="109">
        <f t="shared" si="355"/>
        <v>6372.61</v>
      </c>
      <c r="BL82" s="109">
        <f t="shared" si="356"/>
        <v>8858.67</v>
      </c>
      <c r="BM82" s="112">
        <v>2500</v>
      </c>
      <c r="BN82" s="109">
        <f t="shared" si="357"/>
        <v>17731.28</v>
      </c>
      <c r="BO82" s="109">
        <f t="shared" si="358"/>
        <v>6533.26</v>
      </c>
      <c r="BP82" s="109">
        <f t="shared" si="359"/>
        <v>9082</v>
      </c>
      <c r="BQ82" s="109">
        <v>2500</v>
      </c>
      <c r="BR82" s="109">
        <f t="shared" si="360"/>
        <v>18115.260000000002</v>
      </c>
      <c r="BS82" s="110"/>
      <c r="BT82" s="75">
        <f t="shared" si="361"/>
        <v>2.9999271726363422E-2</v>
      </c>
      <c r="BU82" s="75">
        <f t="shared" si="361"/>
        <v>3.0000255229861345E-2</v>
      </c>
      <c r="BV82" s="75"/>
    </row>
    <row r="83" spans="1:74" ht="30" customHeight="1" x14ac:dyDescent="0.25">
      <c r="A83" s="76" t="s">
        <v>139</v>
      </c>
      <c r="B83" s="77" t="s">
        <v>140</v>
      </c>
      <c r="C83" s="112">
        <v>2274</v>
      </c>
      <c r="D83" s="112">
        <v>6523</v>
      </c>
      <c r="E83" s="112">
        <v>8797</v>
      </c>
      <c r="F83" s="112">
        <f t="shared" si="324"/>
        <v>2728.7999999999997</v>
      </c>
      <c r="G83" s="112">
        <f t="shared" si="324"/>
        <v>7827.5999999999995</v>
      </c>
      <c r="H83" s="112">
        <f t="shared" si="324"/>
        <v>10556.4</v>
      </c>
      <c r="I83" s="112">
        <f t="shared" si="325"/>
        <v>2865.24</v>
      </c>
      <c r="J83" s="112">
        <f t="shared" si="325"/>
        <v>8218.98</v>
      </c>
      <c r="K83" s="112">
        <f t="shared" si="325"/>
        <v>11084.22</v>
      </c>
      <c r="L83" s="112">
        <f t="shared" si="326"/>
        <v>3183.6</v>
      </c>
      <c r="M83" s="112">
        <f t="shared" si="326"/>
        <v>9132.1999999999989</v>
      </c>
      <c r="N83" s="112">
        <f t="shared" si="326"/>
        <v>12315.8</v>
      </c>
      <c r="O83" s="112">
        <v>3183.6</v>
      </c>
      <c r="P83" s="112">
        <v>9132.1999999999989</v>
      </c>
      <c r="Q83" s="112">
        <v>12315.8</v>
      </c>
      <c r="R83" s="112">
        <f t="shared" si="327"/>
        <v>3639</v>
      </c>
      <c r="S83" s="112">
        <f t="shared" si="327"/>
        <v>10438</v>
      </c>
      <c r="T83" s="112">
        <f t="shared" si="328"/>
        <v>14077</v>
      </c>
      <c r="U83" s="112">
        <f t="shared" si="329"/>
        <v>3866.4</v>
      </c>
      <c r="V83" s="112">
        <f t="shared" si="329"/>
        <v>11090.3</v>
      </c>
      <c r="W83" s="112">
        <f t="shared" si="330"/>
        <v>14956.699999999999</v>
      </c>
      <c r="X83" s="112">
        <f t="shared" si="331"/>
        <v>4207.5</v>
      </c>
      <c r="Y83" s="112">
        <f t="shared" si="331"/>
        <v>12068.75</v>
      </c>
      <c r="Z83" s="112">
        <f t="shared" si="332"/>
        <v>16276.25</v>
      </c>
      <c r="AA83" s="112">
        <v>4844</v>
      </c>
      <c r="AB83" s="112">
        <v>13895</v>
      </c>
      <c r="AC83" s="112">
        <v>18739</v>
      </c>
      <c r="AD83" s="109">
        <f t="shared" si="333"/>
        <v>6055</v>
      </c>
      <c r="AE83" s="109">
        <f t="shared" si="333"/>
        <v>17369</v>
      </c>
      <c r="AF83" s="112">
        <f t="shared" si="334"/>
        <v>23424</v>
      </c>
      <c r="AG83" s="109">
        <f t="shared" si="335"/>
        <v>7024</v>
      </c>
      <c r="AH83" s="109">
        <f t="shared" si="335"/>
        <v>20148</v>
      </c>
      <c r="AI83" s="112">
        <f t="shared" si="336"/>
        <v>27172</v>
      </c>
      <c r="AJ83" s="112">
        <f t="shared" si="337"/>
        <v>7024</v>
      </c>
      <c r="AK83" s="112">
        <f t="shared" si="337"/>
        <v>20148</v>
      </c>
      <c r="AL83" s="112">
        <f t="shared" si="338"/>
        <v>27172</v>
      </c>
      <c r="AM83" s="112">
        <f t="shared" si="339"/>
        <v>7024</v>
      </c>
      <c r="AN83" s="112">
        <f t="shared" si="339"/>
        <v>20148</v>
      </c>
      <c r="AO83" s="112">
        <v>2500</v>
      </c>
      <c r="AP83" s="112">
        <f t="shared" si="340"/>
        <v>29672</v>
      </c>
      <c r="AQ83" s="109">
        <f t="shared" si="341"/>
        <v>7340.08</v>
      </c>
      <c r="AR83" s="109">
        <f t="shared" si="342"/>
        <v>22444.16</v>
      </c>
      <c r="AS83" s="112">
        <v>2500</v>
      </c>
      <c r="AT83" s="112">
        <f t="shared" si="343"/>
        <v>32284.239999999998</v>
      </c>
      <c r="AU83" s="109">
        <f t="shared" si="344"/>
        <v>7621.04</v>
      </c>
      <c r="AV83" s="109">
        <f t="shared" si="344"/>
        <v>23250.080000000002</v>
      </c>
      <c r="AW83" s="112">
        <v>2500</v>
      </c>
      <c r="AX83" s="112">
        <f t="shared" si="345"/>
        <v>33371.120000000003</v>
      </c>
      <c r="AY83" s="109">
        <f t="shared" si="346"/>
        <v>8230.7199999999993</v>
      </c>
      <c r="AZ83" s="109">
        <f t="shared" si="347"/>
        <v>27435.09</v>
      </c>
      <c r="BA83" s="112">
        <v>2500</v>
      </c>
      <c r="BB83" s="109">
        <f t="shared" si="348"/>
        <v>38165.81</v>
      </c>
      <c r="BC83" s="112">
        <f t="shared" si="349"/>
        <v>8971.48</v>
      </c>
      <c r="BD83" s="112">
        <f t="shared" si="350"/>
        <v>29904.25</v>
      </c>
      <c r="BE83" s="112">
        <v>2500</v>
      </c>
      <c r="BF83" s="109">
        <f t="shared" si="351"/>
        <v>41375.729999999996</v>
      </c>
      <c r="BG83" s="109">
        <f t="shared" si="352"/>
        <v>9383.02</v>
      </c>
      <c r="BH83" s="109">
        <f t="shared" si="353"/>
        <v>31276</v>
      </c>
      <c r="BI83" s="112">
        <v>2500</v>
      </c>
      <c r="BJ83" s="109">
        <f t="shared" si="354"/>
        <v>43159.020000000004</v>
      </c>
      <c r="BK83" s="109">
        <f t="shared" si="355"/>
        <v>9794.56</v>
      </c>
      <c r="BL83" s="109">
        <f t="shared" si="356"/>
        <v>32647.75</v>
      </c>
      <c r="BM83" s="112">
        <v>2500</v>
      </c>
      <c r="BN83" s="109">
        <f t="shared" si="357"/>
        <v>44942.31</v>
      </c>
      <c r="BO83" s="109">
        <f t="shared" si="358"/>
        <v>10041.48</v>
      </c>
      <c r="BP83" s="109">
        <f t="shared" si="359"/>
        <v>33470.800000000003</v>
      </c>
      <c r="BQ83" s="109">
        <v>2500</v>
      </c>
      <c r="BR83" s="109">
        <f t="shared" si="360"/>
        <v>46012.28</v>
      </c>
      <c r="BS83" s="110"/>
      <c r="BT83" s="75">
        <f t="shared" si="361"/>
        <v>2.9999805606313917E-2</v>
      </c>
      <c r="BU83" s="75">
        <f t="shared" si="361"/>
        <v>2.9999901585888833E-2</v>
      </c>
      <c r="BV83" s="75"/>
    </row>
    <row r="84" spans="1:74" ht="15.75" customHeight="1" x14ac:dyDescent="0.25">
      <c r="A84" s="70" t="s">
        <v>2432</v>
      </c>
      <c r="B84" s="111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105"/>
      <c r="O84" s="73"/>
      <c r="P84" s="73"/>
      <c r="Q84" s="73"/>
      <c r="R84" s="73"/>
      <c r="S84" s="73"/>
      <c r="T84" s="105"/>
      <c r="U84" s="73"/>
      <c r="V84" s="73"/>
      <c r="W84" s="73"/>
      <c r="X84" s="73"/>
      <c r="Y84" s="73"/>
      <c r="Z84" s="105"/>
      <c r="AA84" s="73"/>
      <c r="AB84" s="73"/>
      <c r="AC84" s="105"/>
      <c r="AD84" s="73"/>
      <c r="AE84" s="73"/>
      <c r="AF84" s="105"/>
      <c r="AG84" s="73"/>
      <c r="AH84" s="73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5"/>
      <c r="BN84" s="105"/>
      <c r="BO84" s="105"/>
      <c r="BP84" s="105"/>
      <c r="BQ84" s="105"/>
      <c r="BR84" s="105"/>
      <c r="BS84" s="108"/>
      <c r="BT84" s="75" t="e">
        <f t="shared" si="361"/>
        <v>#DIV/0!</v>
      </c>
      <c r="BU84" s="75" t="e">
        <f t="shared" si="361"/>
        <v>#DIV/0!</v>
      </c>
      <c r="BV84" s="75"/>
    </row>
    <row r="85" spans="1:74" ht="15" customHeight="1" x14ac:dyDescent="0.25">
      <c r="A85" s="76" t="s">
        <v>141</v>
      </c>
      <c r="B85" s="77" t="s">
        <v>142</v>
      </c>
      <c r="C85" s="112">
        <v>460</v>
      </c>
      <c r="D85" s="112">
        <v>1770</v>
      </c>
      <c r="E85" s="112">
        <v>2230</v>
      </c>
      <c r="F85" s="112">
        <f t="shared" ref="F85:H94" si="362">C85*1.2</f>
        <v>552</v>
      </c>
      <c r="G85" s="112">
        <f t="shared" si="362"/>
        <v>2124</v>
      </c>
      <c r="H85" s="112">
        <f t="shared" si="362"/>
        <v>2676</v>
      </c>
      <c r="I85" s="112">
        <f t="shared" ref="I85:K94" si="363">F85+C85*0.06</f>
        <v>579.6</v>
      </c>
      <c r="J85" s="112">
        <f t="shared" si="363"/>
        <v>2230.1999999999998</v>
      </c>
      <c r="K85" s="112">
        <f t="shared" si="363"/>
        <v>2809.8</v>
      </c>
      <c r="L85" s="112">
        <f t="shared" ref="L85:N94" si="364">I85+C85*0.14</f>
        <v>644</v>
      </c>
      <c r="M85" s="112">
        <f t="shared" si="364"/>
        <v>2478</v>
      </c>
      <c r="N85" s="112">
        <f t="shared" si="364"/>
        <v>3122</v>
      </c>
      <c r="O85" s="112">
        <v>644</v>
      </c>
      <c r="P85" s="112">
        <v>2478</v>
      </c>
      <c r="Q85" s="112">
        <v>3122</v>
      </c>
      <c r="R85" s="112">
        <f t="shared" ref="R85:S94" si="365">ROUND(L85*1.143,0)</f>
        <v>736</v>
      </c>
      <c r="S85" s="112">
        <f t="shared" si="365"/>
        <v>2832</v>
      </c>
      <c r="T85" s="112">
        <f t="shared" ref="T85:T94" si="366">R85+S85</f>
        <v>3568</v>
      </c>
      <c r="U85" s="112">
        <f t="shared" ref="U85:V94" si="367">+R85+(C85*0.1)</f>
        <v>782</v>
      </c>
      <c r="V85" s="112">
        <f t="shared" si="367"/>
        <v>3009</v>
      </c>
      <c r="W85" s="112">
        <f t="shared" ref="W85:W94" si="368">U85+V85</f>
        <v>3791</v>
      </c>
      <c r="X85" s="112">
        <f t="shared" ref="X85:Y94" si="369">+U85+(C85*0.15)</f>
        <v>851</v>
      </c>
      <c r="Y85" s="112">
        <f t="shared" si="369"/>
        <v>3274.5</v>
      </c>
      <c r="Z85" s="112">
        <f t="shared" ref="Z85:Z94" si="370">X85+Y85</f>
        <v>4125.5</v>
      </c>
      <c r="AA85" s="112">
        <v>980</v>
      </c>
      <c r="AB85" s="112">
        <v>3770</v>
      </c>
      <c r="AC85" s="112">
        <v>4750</v>
      </c>
      <c r="AD85" s="109">
        <f t="shared" ref="AD85:AE94" si="371">+ROUND(AA85*(1+0.25),0)</f>
        <v>1225</v>
      </c>
      <c r="AE85" s="109">
        <f t="shared" si="371"/>
        <v>4713</v>
      </c>
      <c r="AF85" s="112">
        <f t="shared" ref="AF85:AF94" si="372">AD85+AE85</f>
        <v>5938</v>
      </c>
      <c r="AG85" s="109">
        <f t="shared" ref="AG85:AH94" si="373">+ROUND(AD85+AA85*0.2,0)</f>
        <v>1421</v>
      </c>
      <c r="AH85" s="109">
        <f t="shared" si="373"/>
        <v>5467</v>
      </c>
      <c r="AI85" s="112">
        <f t="shared" ref="AI85:AI94" si="374">AG85+AH85</f>
        <v>6888</v>
      </c>
      <c r="AJ85" s="112">
        <f t="shared" ref="AJ85:AK94" si="375">AG85</f>
        <v>1421</v>
      </c>
      <c r="AK85" s="112">
        <f t="shared" si="375"/>
        <v>5467</v>
      </c>
      <c r="AL85" s="112">
        <f t="shared" ref="AL85:AL94" si="376">AJ85+AK85</f>
        <v>6888</v>
      </c>
      <c r="AM85" s="112">
        <f t="shared" ref="AM85:AN94" si="377">AJ85</f>
        <v>1421</v>
      </c>
      <c r="AN85" s="112">
        <f t="shared" si="377"/>
        <v>5467</v>
      </c>
      <c r="AO85" s="112">
        <v>2500</v>
      </c>
      <c r="AP85" s="112">
        <f t="shared" ref="AP85:AP94" si="378">AM85+AN85+AO85</f>
        <v>9388</v>
      </c>
      <c r="AQ85" s="109">
        <f t="shared" ref="AQ85:AQ94" si="379">ROUND(AM85*(1+4.5%),2)</f>
        <v>1484.95</v>
      </c>
      <c r="AR85" s="109">
        <f t="shared" ref="AR85:AR94" si="380">ROUND(AN85*(1+4.5%)+(AB85*10%),2)</f>
        <v>6090.02</v>
      </c>
      <c r="AS85" s="112">
        <v>2500</v>
      </c>
      <c r="AT85" s="112">
        <f t="shared" ref="AT85:AT94" si="381">AQ85+AR85+AS85</f>
        <v>10074.970000000001</v>
      </c>
      <c r="AU85" s="109">
        <f t="shared" ref="AU85:AV94" si="382">ROUND(AQ85+(AM85*4%),2)</f>
        <v>1541.79</v>
      </c>
      <c r="AV85" s="109">
        <f t="shared" si="382"/>
        <v>6308.7</v>
      </c>
      <c r="AW85" s="112">
        <v>2500</v>
      </c>
      <c r="AX85" s="112">
        <f t="shared" ref="AX85:AX94" si="383">AU85+AV85+AW85</f>
        <v>10350.49</v>
      </c>
      <c r="AY85" s="109">
        <f t="shared" ref="AY85:AY94" si="384">ROUND(AU85+(AU85*$AY$3),2)</f>
        <v>1665.13</v>
      </c>
      <c r="AZ85" s="109">
        <f t="shared" ref="AZ85:AZ94" si="385">ROUND(AV85+(AV85*$AZ$4),2)</f>
        <v>7444.27</v>
      </c>
      <c r="BA85" s="112">
        <v>2500</v>
      </c>
      <c r="BB85" s="109">
        <f t="shared" ref="BB85:BB94" si="386">AY85+AZ85+BA85</f>
        <v>11609.400000000001</v>
      </c>
      <c r="BC85" s="112">
        <f t="shared" ref="BC85:BC94" si="387">ROUND(AY85+(AY85*$BC$3),2)</f>
        <v>1814.99</v>
      </c>
      <c r="BD85" s="112">
        <f t="shared" ref="BD85:BD94" si="388">ROUND(AZ85+(AZ85*$BD$4),2)</f>
        <v>8114.25</v>
      </c>
      <c r="BE85" s="112">
        <v>2500</v>
      </c>
      <c r="BF85" s="109">
        <f t="shared" ref="BF85:BF94" si="389">BC85+BD85+BE85</f>
        <v>12429.24</v>
      </c>
      <c r="BG85" s="109">
        <f t="shared" ref="BG85:BG94" si="390">ROUND(BC85+ $AY85*$BG$3,2)</f>
        <v>1898.25</v>
      </c>
      <c r="BH85" s="109">
        <f t="shared" ref="BH85:BH94" si="391">ROUND(BD85+ $AZ85*$BH$4,2)</f>
        <v>8486.4599999999991</v>
      </c>
      <c r="BI85" s="112">
        <v>2500</v>
      </c>
      <c r="BJ85" s="109">
        <f t="shared" ref="BJ85:BJ94" si="392">BG85+BH85+BI85</f>
        <v>12884.71</v>
      </c>
      <c r="BK85" s="109">
        <f t="shared" ref="BK85:BK94" si="393">ROUND(BG85+ $AY85*$BK$3,2)</f>
        <v>1981.51</v>
      </c>
      <c r="BL85" s="109">
        <f t="shared" ref="BL85:BL94" si="394">ROUND(BH85+ $AZ85*$BL$4,2)</f>
        <v>8858.67</v>
      </c>
      <c r="BM85" s="112">
        <v>2500</v>
      </c>
      <c r="BN85" s="109">
        <f t="shared" ref="BN85:BN94" si="395">BK85+BL85+BM85</f>
        <v>13340.18</v>
      </c>
      <c r="BO85" s="109">
        <f t="shared" ref="BO85:BO94" si="396">ROUND(BK85+ $AY85*$BO$3,2)</f>
        <v>2031.46</v>
      </c>
      <c r="BP85" s="109">
        <f t="shared" ref="BP85:BP94" si="397">ROUND(BL85+ $AZ85*$BP$4,2)</f>
        <v>9082</v>
      </c>
      <c r="BQ85" s="109">
        <v>2500</v>
      </c>
      <c r="BR85" s="109">
        <f t="shared" ref="BR85:BR94" si="398">+BO85+BP85+BQ85</f>
        <v>13613.46</v>
      </c>
      <c r="BS85" s="110"/>
      <c r="BT85" s="75">
        <f t="shared" si="361"/>
        <v>2.9997657840528994E-2</v>
      </c>
      <c r="BU85" s="75">
        <f t="shared" si="361"/>
        <v>3.0000255229861345E-2</v>
      </c>
      <c r="BV85" s="75"/>
    </row>
    <row r="86" spans="1:74" ht="15" customHeight="1" x14ac:dyDescent="0.25">
      <c r="A86" s="76" t="s">
        <v>143</v>
      </c>
      <c r="B86" s="77" t="s">
        <v>144</v>
      </c>
      <c r="C86" s="112">
        <v>412</v>
      </c>
      <c r="D86" s="112">
        <v>1770</v>
      </c>
      <c r="E86" s="112">
        <v>2182</v>
      </c>
      <c r="F86" s="112">
        <f t="shared" si="362"/>
        <v>494.4</v>
      </c>
      <c r="G86" s="112">
        <f t="shared" si="362"/>
        <v>2124</v>
      </c>
      <c r="H86" s="112">
        <f t="shared" si="362"/>
        <v>2618.4</v>
      </c>
      <c r="I86" s="112">
        <f t="shared" si="363"/>
        <v>519.12</v>
      </c>
      <c r="J86" s="112">
        <f t="shared" si="363"/>
        <v>2230.1999999999998</v>
      </c>
      <c r="K86" s="112">
        <f t="shared" si="363"/>
        <v>2749.32</v>
      </c>
      <c r="L86" s="112">
        <f t="shared" si="364"/>
        <v>576.79999999999995</v>
      </c>
      <c r="M86" s="112">
        <f t="shared" si="364"/>
        <v>2478</v>
      </c>
      <c r="N86" s="112">
        <f t="shared" si="364"/>
        <v>3054.8</v>
      </c>
      <c r="O86" s="112">
        <v>576.79999999999995</v>
      </c>
      <c r="P86" s="112">
        <v>2478</v>
      </c>
      <c r="Q86" s="112">
        <v>3054.8</v>
      </c>
      <c r="R86" s="112">
        <f t="shared" si="365"/>
        <v>659</v>
      </c>
      <c r="S86" s="112">
        <f t="shared" si="365"/>
        <v>2832</v>
      </c>
      <c r="T86" s="112">
        <f t="shared" si="366"/>
        <v>3491</v>
      </c>
      <c r="U86" s="112">
        <f t="shared" si="367"/>
        <v>700.2</v>
      </c>
      <c r="V86" s="112">
        <f t="shared" si="367"/>
        <v>3009</v>
      </c>
      <c r="W86" s="112">
        <f t="shared" si="368"/>
        <v>3709.2</v>
      </c>
      <c r="X86" s="112">
        <f t="shared" si="369"/>
        <v>762</v>
      </c>
      <c r="Y86" s="112">
        <f t="shared" si="369"/>
        <v>3274.5</v>
      </c>
      <c r="Z86" s="112">
        <f t="shared" si="370"/>
        <v>4036.5</v>
      </c>
      <c r="AA86" s="112">
        <v>877</v>
      </c>
      <c r="AB86" s="112">
        <v>3770</v>
      </c>
      <c r="AC86" s="112">
        <v>4647</v>
      </c>
      <c r="AD86" s="109">
        <f t="shared" si="371"/>
        <v>1096</v>
      </c>
      <c r="AE86" s="109">
        <f t="shared" si="371"/>
        <v>4713</v>
      </c>
      <c r="AF86" s="112">
        <f t="shared" si="372"/>
        <v>5809</v>
      </c>
      <c r="AG86" s="109">
        <f t="shared" si="373"/>
        <v>1271</v>
      </c>
      <c r="AH86" s="109">
        <f t="shared" si="373"/>
        <v>5467</v>
      </c>
      <c r="AI86" s="112">
        <f t="shared" si="374"/>
        <v>6738</v>
      </c>
      <c r="AJ86" s="112">
        <f t="shared" si="375"/>
        <v>1271</v>
      </c>
      <c r="AK86" s="112">
        <f t="shared" si="375"/>
        <v>5467</v>
      </c>
      <c r="AL86" s="112">
        <f t="shared" si="376"/>
        <v>6738</v>
      </c>
      <c r="AM86" s="112">
        <f t="shared" si="377"/>
        <v>1271</v>
      </c>
      <c r="AN86" s="112">
        <f t="shared" si="377"/>
        <v>5467</v>
      </c>
      <c r="AO86" s="112">
        <v>2500</v>
      </c>
      <c r="AP86" s="112">
        <f t="shared" si="378"/>
        <v>9238</v>
      </c>
      <c r="AQ86" s="109">
        <f t="shared" si="379"/>
        <v>1328.2</v>
      </c>
      <c r="AR86" s="109">
        <f t="shared" si="380"/>
        <v>6090.02</v>
      </c>
      <c r="AS86" s="112">
        <v>2500</v>
      </c>
      <c r="AT86" s="112">
        <f t="shared" si="381"/>
        <v>9918.2200000000012</v>
      </c>
      <c r="AU86" s="109">
        <f t="shared" si="382"/>
        <v>1379.04</v>
      </c>
      <c r="AV86" s="109">
        <f t="shared" si="382"/>
        <v>6308.7</v>
      </c>
      <c r="AW86" s="112">
        <v>2500</v>
      </c>
      <c r="AX86" s="112">
        <f t="shared" si="383"/>
        <v>10187.74</v>
      </c>
      <c r="AY86" s="109">
        <f t="shared" si="384"/>
        <v>1489.36</v>
      </c>
      <c r="AZ86" s="109">
        <f t="shared" si="385"/>
        <v>7444.27</v>
      </c>
      <c r="BA86" s="112">
        <v>2500</v>
      </c>
      <c r="BB86" s="109">
        <f t="shared" si="386"/>
        <v>11433.630000000001</v>
      </c>
      <c r="BC86" s="112">
        <f t="shared" si="387"/>
        <v>1623.4</v>
      </c>
      <c r="BD86" s="112">
        <f t="shared" si="388"/>
        <v>8114.25</v>
      </c>
      <c r="BE86" s="112">
        <v>2500</v>
      </c>
      <c r="BF86" s="109">
        <f t="shared" si="389"/>
        <v>12237.65</v>
      </c>
      <c r="BG86" s="109">
        <f t="shared" si="390"/>
        <v>1697.87</v>
      </c>
      <c r="BH86" s="109">
        <f t="shared" si="391"/>
        <v>8486.4599999999991</v>
      </c>
      <c r="BI86" s="112">
        <v>2500</v>
      </c>
      <c r="BJ86" s="109">
        <f t="shared" si="392"/>
        <v>12684.329999999998</v>
      </c>
      <c r="BK86" s="109">
        <f t="shared" si="393"/>
        <v>1772.34</v>
      </c>
      <c r="BL86" s="109">
        <f t="shared" si="394"/>
        <v>8858.67</v>
      </c>
      <c r="BM86" s="112">
        <v>2500</v>
      </c>
      <c r="BN86" s="109">
        <f t="shared" si="395"/>
        <v>13131.01</v>
      </c>
      <c r="BO86" s="109">
        <f t="shared" si="396"/>
        <v>1817.02</v>
      </c>
      <c r="BP86" s="109">
        <f t="shared" si="397"/>
        <v>9082</v>
      </c>
      <c r="BQ86" s="109">
        <v>2500</v>
      </c>
      <c r="BR86" s="109">
        <f t="shared" si="398"/>
        <v>13399.02</v>
      </c>
      <c r="BS86" s="110"/>
      <c r="BT86" s="75">
        <f t="shared" si="361"/>
        <v>2.9999462856529022E-2</v>
      </c>
      <c r="BU86" s="75">
        <f t="shared" si="361"/>
        <v>3.0000255229861345E-2</v>
      </c>
      <c r="BV86" s="75"/>
    </row>
    <row r="87" spans="1:74" ht="15" customHeight="1" x14ac:dyDescent="0.25">
      <c r="A87" s="76" t="s">
        <v>145</v>
      </c>
      <c r="B87" s="77" t="s">
        <v>146</v>
      </c>
      <c r="C87" s="112">
        <v>412</v>
      </c>
      <c r="D87" s="112">
        <v>1770</v>
      </c>
      <c r="E87" s="112">
        <v>2182</v>
      </c>
      <c r="F87" s="112">
        <f t="shared" si="362"/>
        <v>494.4</v>
      </c>
      <c r="G87" s="112">
        <f t="shared" si="362"/>
        <v>2124</v>
      </c>
      <c r="H87" s="112">
        <f t="shared" si="362"/>
        <v>2618.4</v>
      </c>
      <c r="I87" s="112">
        <f t="shared" si="363"/>
        <v>519.12</v>
      </c>
      <c r="J87" s="112">
        <f t="shared" si="363"/>
        <v>2230.1999999999998</v>
      </c>
      <c r="K87" s="112">
        <f t="shared" si="363"/>
        <v>2749.32</v>
      </c>
      <c r="L87" s="112">
        <f t="shared" si="364"/>
        <v>576.79999999999995</v>
      </c>
      <c r="M87" s="112">
        <f t="shared" si="364"/>
        <v>2478</v>
      </c>
      <c r="N87" s="112">
        <f t="shared" si="364"/>
        <v>3054.8</v>
      </c>
      <c r="O87" s="112">
        <v>576.79999999999995</v>
      </c>
      <c r="P87" s="112">
        <v>2478</v>
      </c>
      <c r="Q87" s="112">
        <v>3054.8</v>
      </c>
      <c r="R87" s="112">
        <f t="shared" si="365"/>
        <v>659</v>
      </c>
      <c r="S87" s="112">
        <f t="shared" si="365"/>
        <v>2832</v>
      </c>
      <c r="T87" s="112">
        <f t="shared" si="366"/>
        <v>3491</v>
      </c>
      <c r="U87" s="112">
        <f t="shared" si="367"/>
        <v>700.2</v>
      </c>
      <c r="V87" s="112">
        <f t="shared" si="367"/>
        <v>3009</v>
      </c>
      <c r="W87" s="112">
        <f t="shared" si="368"/>
        <v>3709.2</v>
      </c>
      <c r="X87" s="112">
        <f t="shared" si="369"/>
        <v>762</v>
      </c>
      <c r="Y87" s="112">
        <f t="shared" si="369"/>
        <v>3274.5</v>
      </c>
      <c r="Z87" s="112">
        <f t="shared" si="370"/>
        <v>4036.5</v>
      </c>
      <c r="AA87" s="112">
        <v>877</v>
      </c>
      <c r="AB87" s="112">
        <v>3770</v>
      </c>
      <c r="AC87" s="112">
        <v>4647</v>
      </c>
      <c r="AD87" s="109">
        <f t="shared" si="371"/>
        <v>1096</v>
      </c>
      <c r="AE87" s="109">
        <f t="shared" si="371"/>
        <v>4713</v>
      </c>
      <c r="AF87" s="112">
        <f t="shared" si="372"/>
        <v>5809</v>
      </c>
      <c r="AG87" s="109">
        <f t="shared" si="373"/>
        <v>1271</v>
      </c>
      <c r="AH87" s="109">
        <f t="shared" si="373"/>
        <v>5467</v>
      </c>
      <c r="AI87" s="112">
        <f t="shared" si="374"/>
        <v>6738</v>
      </c>
      <c r="AJ87" s="112">
        <f t="shared" si="375"/>
        <v>1271</v>
      </c>
      <c r="AK87" s="112">
        <f t="shared" si="375"/>
        <v>5467</v>
      </c>
      <c r="AL87" s="112">
        <f t="shared" si="376"/>
        <v>6738</v>
      </c>
      <c r="AM87" s="112">
        <f t="shared" si="377"/>
        <v>1271</v>
      </c>
      <c r="AN87" s="112">
        <f t="shared" si="377"/>
        <v>5467</v>
      </c>
      <c r="AO87" s="112">
        <v>2500</v>
      </c>
      <c r="AP87" s="112">
        <f t="shared" si="378"/>
        <v>9238</v>
      </c>
      <c r="AQ87" s="109">
        <f t="shared" si="379"/>
        <v>1328.2</v>
      </c>
      <c r="AR87" s="109">
        <f t="shared" si="380"/>
        <v>6090.02</v>
      </c>
      <c r="AS87" s="112">
        <v>2500</v>
      </c>
      <c r="AT87" s="112">
        <f t="shared" si="381"/>
        <v>9918.2200000000012</v>
      </c>
      <c r="AU87" s="109">
        <f t="shared" si="382"/>
        <v>1379.04</v>
      </c>
      <c r="AV87" s="109">
        <f t="shared" si="382"/>
        <v>6308.7</v>
      </c>
      <c r="AW87" s="112">
        <v>2500</v>
      </c>
      <c r="AX87" s="112">
        <f t="shared" si="383"/>
        <v>10187.74</v>
      </c>
      <c r="AY87" s="109">
        <f t="shared" si="384"/>
        <v>1489.36</v>
      </c>
      <c r="AZ87" s="109">
        <f t="shared" si="385"/>
        <v>7444.27</v>
      </c>
      <c r="BA87" s="112">
        <v>2500</v>
      </c>
      <c r="BB87" s="109">
        <f t="shared" si="386"/>
        <v>11433.630000000001</v>
      </c>
      <c r="BC87" s="112">
        <f t="shared" si="387"/>
        <v>1623.4</v>
      </c>
      <c r="BD87" s="112">
        <f t="shared" si="388"/>
        <v>8114.25</v>
      </c>
      <c r="BE87" s="112">
        <v>2500</v>
      </c>
      <c r="BF87" s="109">
        <f t="shared" si="389"/>
        <v>12237.65</v>
      </c>
      <c r="BG87" s="109">
        <f t="shared" si="390"/>
        <v>1697.87</v>
      </c>
      <c r="BH87" s="109">
        <f t="shared" si="391"/>
        <v>8486.4599999999991</v>
      </c>
      <c r="BI87" s="112">
        <v>2500</v>
      </c>
      <c r="BJ87" s="109">
        <f t="shared" si="392"/>
        <v>12684.329999999998</v>
      </c>
      <c r="BK87" s="109">
        <f t="shared" si="393"/>
        <v>1772.34</v>
      </c>
      <c r="BL87" s="109">
        <f t="shared" si="394"/>
        <v>8858.67</v>
      </c>
      <c r="BM87" s="112">
        <v>2500</v>
      </c>
      <c r="BN87" s="109">
        <f t="shared" si="395"/>
        <v>13131.01</v>
      </c>
      <c r="BO87" s="109">
        <f t="shared" si="396"/>
        <v>1817.02</v>
      </c>
      <c r="BP87" s="109">
        <f t="shared" si="397"/>
        <v>9082</v>
      </c>
      <c r="BQ87" s="109">
        <v>2500</v>
      </c>
      <c r="BR87" s="109">
        <f t="shared" si="398"/>
        <v>13399.02</v>
      </c>
      <c r="BS87" s="110"/>
      <c r="BT87" s="75">
        <f t="shared" si="361"/>
        <v>2.9999462856529022E-2</v>
      </c>
      <c r="BU87" s="75">
        <f t="shared" si="361"/>
        <v>3.0000255229861345E-2</v>
      </c>
      <c r="BV87" s="75"/>
    </row>
    <row r="88" spans="1:74" ht="15" customHeight="1" x14ac:dyDescent="0.25">
      <c r="A88" s="76" t="s">
        <v>147</v>
      </c>
      <c r="B88" s="77" t="s">
        <v>148</v>
      </c>
      <c r="C88" s="112">
        <v>412</v>
      </c>
      <c r="D88" s="112">
        <v>1770</v>
      </c>
      <c r="E88" s="112">
        <v>2182</v>
      </c>
      <c r="F88" s="112">
        <f t="shared" si="362"/>
        <v>494.4</v>
      </c>
      <c r="G88" s="112">
        <f t="shared" si="362"/>
        <v>2124</v>
      </c>
      <c r="H88" s="112">
        <f t="shared" si="362"/>
        <v>2618.4</v>
      </c>
      <c r="I88" s="112">
        <f t="shared" si="363"/>
        <v>519.12</v>
      </c>
      <c r="J88" s="112">
        <f t="shared" si="363"/>
        <v>2230.1999999999998</v>
      </c>
      <c r="K88" s="112">
        <f t="shared" si="363"/>
        <v>2749.32</v>
      </c>
      <c r="L88" s="112">
        <f t="shared" si="364"/>
        <v>576.79999999999995</v>
      </c>
      <c r="M88" s="112">
        <f t="shared" si="364"/>
        <v>2478</v>
      </c>
      <c r="N88" s="112">
        <f t="shared" si="364"/>
        <v>3054.8</v>
      </c>
      <c r="O88" s="112">
        <v>576.79999999999995</v>
      </c>
      <c r="P88" s="112">
        <v>2478</v>
      </c>
      <c r="Q88" s="112">
        <v>3054.8</v>
      </c>
      <c r="R88" s="112">
        <f t="shared" si="365"/>
        <v>659</v>
      </c>
      <c r="S88" s="112">
        <f t="shared" si="365"/>
        <v>2832</v>
      </c>
      <c r="T88" s="112">
        <f t="shared" si="366"/>
        <v>3491</v>
      </c>
      <c r="U88" s="112">
        <f t="shared" si="367"/>
        <v>700.2</v>
      </c>
      <c r="V88" s="112">
        <f t="shared" si="367"/>
        <v>3009</v>
      </c>
      <c r="W88" s="112">
        <f t="shared" si="368"/>
        <v>3709.2</v>
      </c>
      <c r="X88" s="112">
        <f t="shared" si="369"/>
        <v>762</v>
      </c>
      <c r="Y88" s="112">
        <f t="shared" si="369"/>
        <v>3274.5</v>
      </c>
      <c r="Z88" s="112">
        <f t="shared" si="370"/>
        <v>4036.5</v>
      </c>
      <c r="AA88" s="112">
        <v>877</v>
      </c>
      <c r="AB88" s="112">
        <v>3770</v>
      </c>
      <c r="AC88" s="112">
        <v>4647</v>
      </c>
      <c r="AD88" s="109">
        <f t="shared" si="371"/>
        <v>1096</v>
      </c>
      <c r="AE88" s="109">
        <f t="shared" si="371"/>
        <v>4713</v>
      </c>
      <c r="AF88" s="112">
        <f t="shared" si="372"/>
        <v>5809</v>
      </c>
      <c r="AG88" s="109">
        <f t="shared" si="373"/>
        <v>1271</v>
      </c>
      <c r="AH88" s="109">
        <f t="shared" si="373"/>
        <v>5467</v>
      </c>
      <c r="AI88" s="112">
        <f t="shared" si="374"/>
        <v>6738</v>
      </c>
      <c r="AJ88" s="112">
        <f t="shared" si="375"/>
        <v>1271</v>
      </c>
      <c r="AK88" s="112">
        <f t="shared" si="375"/>
        <v>5467</v>
      </c>
      <c r="AL88" s="112">
        <f t="shared" si="376"/>
        <v>6738</v>
      </c>
      <c r="AM88" s="112">
        <f t="shared" si="377"/>
        <v>1271</v>
      </c>
      <c r="AN88" s="112">
        <f t="shared" si="377"/>
        <v>5467</v>
      </c>
      <c r="AO88" s="112">
        <v>2500</v>
      </c>
      <c r="AP88" s="112">
        <f t="shared" si="378"/>
        <v>9238</v>
      </c>
      <c r="AQ88" s="109">
        <f t="shared" si="379"/>
        <v>1328.2</v>
      </c>
      <c r="AR88" s="109">
        <f t="shared" si="380"/>
        <v>6090.02</v>
      </c>
      <c r="AS88" s="112">
        <v>2500</v>
      </c>
      <c r="AT88" s="112">
        <f t="shared" si="381"/>
        <v>9918.2200000000012</v>
      </c>
      <c r="AU88" s="109">
        <f t="shared" si="382"/>
        <v>1379.04</v>
      </c>
      <c r="AV88" s="109">
        <f t="shared" si="382"/>
        <v>6308.7</v>
      </c>
      <c r="AW88" s="112">
        <v>2500</v>
      </c>
      <c r="AX88" s="112">
        <f t="shared" si="383"/>
        <v>10187.74</v>
      </c>
      <c r="AY88" s="109">
        <f t="shared" si="384"/>
        <v>1489.36</v>
      </c>
      <c r="AZ88" s="109">
        <f t="shared" si="385"/>
        <v>7444.27</v>
      </c>
      <c r="BA88" s="112">
        <v>2500</v>
      </c>
      <c r="BB88" s="109">
        <f t="shared" si="386"/>
        <v>11433.630000000001</v>
      </c>
      <c r="BC88" s="112">
        <f t="shared" si="387"/>
        <v>1623.4</v>
      </c>
      <c r="BD88" s="112">
        <f t="shared" si="388"/>
        <v>8114.25</v>
      </c>
      <c r="BE88" s="112">
        <v>2500</v>
      </c>
      <c r="BF88" s="109">
        <f t="shared" si="389"/>
        <v>12237.65</v>
      </c>
      <c r="BG88" s="109">
        <f t="shared" si="390"/>
        <v>1697.87</v>
      </c>
      <c r="BH88" s="109">
        <f t="shared" si="391"/>
        <v>8486.4599999999991</v>
      </c>
      <c r="BI88" s="112">
        <v>2500</v>
      </c>
      <c r="BJ88" s="109">
        <f t="shared" si="392"/>
        <v>12684.329999999998</v>
      </c>
      <c r="BK88" s="109">
        <f t="shared" si="393"/>
        <v>1772.34</v>
      </c>
      <c r="BL88" s="109">
        <f t="shared" si="394"/>
        <v>8858.67</v>
      </c>
      <c r="BM88" s="112">
        <v>2500</v>
      </c>
      <c r="BN88" s="109">
        <f t="shared" si="395"/>
        <v>13131.01</v>
      </c>
      <c r="BO88" s="109">
        <f t="shared" si="396"/>
        <v>1817.02</v>
      </c>
      <c r="BP88" s="109">
        <f t="shared" si="397"/>
        <v>9082</v>
      </c>
      <c r="BQ88" s="109">
        <v>2500</v>
      </c>
      <c r="BR88" s="109">
        <f t="shared" si="398"/>
        <v>13399.02</v>
      </c>
      <c r="BS88" s="110"/>
      <c r="BT88" s="75">
        <f t="shared" si="361"/>
        <v>2.9999462856529022E-2</v>
      </c>
      <c r="BU88" s="75">
        <f t="shared" si="361"/>
        <v>3.0000255229861345E-2</v>
      </c>
      <c r="BV88" s="75"/>
    </row>
    <row r="89" spans="1:74" ht="15" customHeight="1" x14ac:dyDescent="0.25">
      <c r="A89" s="76" t="s">
        <v>149</v>
      </c>
      <c r="B89" s="77" t="s">
        <v>150</v>
      </c>
      <c r="C89" s="112">
        <v>412</v>
      </c>
      <c r="D89" s="112">
        <v>1770</v>
      </c>
      <c r="E89" s="112">
        <v>2182</v>
      </c>
      <c r="F89" s="112">
        <f t="shared" si="362"/>
        <v>494.4</v>
      </c>
      <c r="G89" s="112">
        <f t="shared" si="362"/>
        <v>2124</v>
      </c>
      <c r="H89" s="112">
        <f t="shared" si="362"/>
        <v>2618.4</v>
      </c>
      <c r="I89" s="112">
        <f t="shared" si="363"/>
        <v>519.12</v>
      </c>
      <c r="J89" s="112">
        <f t="shared" si="363"/>
        <v>2230.1999999999998</v>
      </c>
      <c r="K89" s="112">
        <f t="shared" si="363"/>
        <v>2749.32</v>
      </c>
      <c r="L89" s="112">
        <f t="shared" si="364"/>
        <v>576.79999999999995</v>
      </c>
      <c r="M89" s="112">
        <f t="shared" si="364"/>
        <v>2478</v>
      </c>
      <c r="N89" s="112">
        <f t="shared" si="364"/>
        <v>3054.8</v>
      </c>
      <c r="O89" s="112">
        <v>576.79999999999995</v>
      </c>
      <c r="P89" s="112">
        <v>2478</v>
      </c>
      <c r="Q89" s="112">
        <v>3054.8</v>
      </c>
      <c r="R89" s="112">
        <f t="shared" si="365"/>
        <v>659</v>
      </c>
      <c r="S89" s="112">
        <f t="shared" si="365"/>
        <v>2832</v>
      </c>
      <c r="T89" s="112">
        <f t="shared" si="366"/>
        <v>3491</v>
      </c>
      <c r="U89" s="112">
        <f t="shared" si="367"/>
        <v>700.2</v>
      </c>
      <c r="V89" s="112">
        <f t="shared" si="367"/>
        <v>3009</v>
      </c>
      <c r="W89" s="112">
        <f t="shared" si="368"/>
        <v>3709.2</v>
      </c>
      <c r="X89" s="112">
        <f t="shared" si="369"/>
        <v>762</v>
      </c>
      <c r="Y89" s="112">
        <f t="shared" si="369"/>
        <v>3274.5</v>
      </c>
      <c r="Z89" s="112">
        <f t="shared" si="370"/>
        <v>4036.5</v>
      </c>
      <c r="AA89" s="112">
        <v>877</v>
      </c>
      <c r="AB89" s="112">
        <v>3770</v>
      </c>
      <c r="AC89" s="112">
        <v>4647</v>
      </c>
      <c r="AD89" s="109">
        <f t="shared" si="371"/>
        <v>1096</v>
      </c>
      <c r="AE89" s="109">
        <f t="shared" si="371"/>
        <v>4713</v>
      </c>
      <c r="AF89" s="112">
        <f t="shared" si="372"/>
        <v>5809</v>
      </c>
      <c r="AG89" s="109">
        <f t="shared" si="373"/>
        <v>1271</v>
      </c>
      <c r="AH89" s="109">
        <f t="shared" si="373"/>
        <v>5467</v>
      </c>
      <c r="AI89" s="112">
        <f t="shared" si="374"/>
        <v>6738</v>
      </c>
      <c r="AJ89" s="112">
        <f t="shared" si="375"/>
        <v>1271</v>
      </c>
      <c r="AK89" s="112">
        <f t="shared" si="375"/>
        <v>5467</v>
      </c>
      <c r="AL89" s="112">
        <f t="shared" si="376"/>
        <v>6738</v>
      </c>
      <c r="AM89" s="112">
        <f t="shared" si="377"/>
        <v>1271</v>
      </c>
      <c r="AN89" s="112">
        <f t="shared" si="377"/>
        <v>5467</v>
      </c>
      <c r="AO89" s="112">
        <v>2500</v>
      </c>
      <c r="AP89" s="112">
        <f t="shared" si="378"/>
        <v>9238</v>
      </c>
      <c r="AQ89" s="109">
        <f t="shared" si="379"/>
        <v>1328.2</v>
      </c>
      <c r="AR89" s="109">
        <f t="shared" si="380"/>
        <v>6090.02</v>
      </c>
      <c r="AS89" s="112">
        <v>2500</v>
      </c>
      <c r="AT89" s="112">
        <f t="shared" si="381"/>
        <v>9918.2200000000012</v>
      </c>
      <c r="AU89" s="109">
        <f t="shared" si="382"/>
        <v>1379.04</v>
      </c>
      <c r="AV89" s="109">
        <f t="shared" si="382"/>
        <v>6308.7</v>
      </c>
      <c r="AW89" s="112">
        <v>2500</v>
      </c>
      <c r="AX89" s="112">
        <f t="shared" si="383"/>
        <v>10187.74</v>
      </c>
      <c r="AY89" s="109">
        <f t="shared" si="384"/>
        <v>1489.36</v>
      </c>
      <c r="AZ89" s="109">
        <f t="shared" si="385"/>
        <v>7444.27</v>
      </c>
      <c r="BA89" s="112">
        <v>2500</v>
      </c>
      <c r="BB89" s="109">
        <f t="shared" si="386"/>
        <v>11433.630000000001</v>
      </c>
      <c r="BC89" s="112">
        <f t="shared" si="387"/>
        <v>1623.4</v>
      </c>
      <c r="BD89" s="112">
        <f t="shared" si="388"/>
        <v>8114.25</v>
      </c>
      <c r="BE89" s="112">
        <v>2500</v>
      </c>
      <c r="BF89" s="109">
        <f t="shared" si="389"/>
        <v>12237.65</v>
      </c>
      <c r="BG89" s="109">
        <f t="shared" si="390"/>
        <v>1697.87</v>
      </c>
      <c r="BH89" s="109">
        <f t="shared" si="391"/>
        <v>8486.4599999999991</v>
      </c>
      <c r="BI89" s="112">
        <v>2500</v>
      </c>
      <c r="BJ89" s="109">
        <f t="shared" si="392"/>
        <v>12684.329999999998</v>
      </c>
      <c r="BK89" s="109">
        <f t="shared" si="393"/>
        <v>1772.34</v>
      </c>
      <c r="BL89" s="109">
        <f t="shared" si="394"/>
        <v>8858.67</v>
      </c>
      <c r="BM89" s="112">
        <v>2500</v>
      </c>
      <c r="BN89" s="109">
        <f t="shared" si="395"/>
        <v>13131.01</v>
      </c>
      <c r="BO89" s="109">
        <f t="shared" si="396"/>
        <v>1817.02</v>
      </c>
      <c r="BP89" s="109">
        <f t="shared" si="397"/>
        <v>9082</v>
      </c>
      <c r="BQ89" s="109">
        <v>2500</v>
      </c>
      <c r="BR89" s="109">
        <f t="shared" si="398"/>
        <v>13399.02</v>
      </c>
      <c r="BS89" s="110"/>
      <c r="BT89" s="75">
        <f t="shared" si="361"/>
        <v>2.9999462856529022E-2</v>
      </c>
      <c r="BU89" s="75">
        <f t="shared" si="361"/>
        <v>3.0000255229861345E-2</v>
      </c>
      <c r="BV89" s="75"/>
    </row>
    <row r="90" spans="1:74" ht="15" customHeight="1" x14ac:dyDescent="0.25">
      <c r="A90" s="76" t="s">
        <v>151</v>
      </c>
      <c r="B90" s="77" t="s">
        <v>152</v>
      </c>
      <c r="C90" s="112">
        <v>412</v>
      </c>
      <c r="D90" s="112">
        <v>1770</v>
      </c>
      <c r="E90" s="112">
        <v>2182</v>
      </c>
      <c r="F90" s="112">
        <f t="shared" si="362"/>
        <v>494.4</v>
      </c>
      <c r="G90" s="112">
        <f t="shared" si="362"/>
        <v>2124</v>
      </c>
      <c r="H90" s="112">
        <f t="shared" si="362"/>
        <v>2618.4</v>
      </c>
      <c r="I90" s="112">
        <f t="shared" si="363"/>
        <v>519.12</v>
      </c>
      <c r="J90" s="112">
        <f t="shared" si="363"/>
        <v>2230.1999999999998</v>
      </c>
      <c r="K90" s="112">
        <f t="shared" si="363"/>
        <v>2749.32</v>
      </c>
      <c r="L90" s="112">
        <f t="shared" si="364"/>
        <v>576.79999999999995</v>
      </c>
      <c r="M90" s="112">
        <f t="shared" si="364"/>
        <v>2478</v>
      </c>
      <c r="N90" s="112">
        <f t="shared" si="364"/>
        <v>3054.8</v>
      </c>
      <c r="O90" s="112">
        <v>576.79999999999995</v>
      </c>
      <c r="P90" s="112">
        <v>2478</v>
      </c>
      <c r="Q90" s="112">
        <v>3054.8</v>
      </c>
      <c r="R90" s="112">
        <f t="shared" si="365"/>
        <v>659</v>
      </c>
      <c r="S90" s="112">
        <f t="shared" si="365"/>
        <v>2832</v>
      </c>
      <c r="T90" s="112">
        <f t="shared" si="366"/>
        <v>3491</v>
      </c>
      <c r="U90" s="112">
        <f t="shared" si="367"/>
        <v>700.2</v>
      </c>
      <c r="V90" s="112">
        <f t="shared" si="367"/>
        <v>3009</v>
      </c>
      <c r="W90" s="112">
        <f t="shared" si="368"/>
        <v>3709.2</v>
      </c>
      <c r="X90" s="112">
        <f t="shared" si="369"/>
        <v>762</v>
      </c>
      <c r="Y90" s="112">
        <f t="shared" si="369"/>
        <v>3274.5</v>
      </c>
      <c r="Z90" s="112">
        <f t="shared" si="370"/>
        <v>4036.5</v>
      </c>
      <c r="AA90" s="112">
        <v>877</v>
      </c>
      <c r="AB90" s="112">
        <v>3770</v>
      </c>
      <c r="AC90" s="112">
        <v>4647</v>
      </c>
      <c r="AD90" s="109">
        <f t="shared" si="371"/>
        <v>1096</v>
      </c>
      <c r="AE90" s="109">
        <f t="shared" si="371"/>
        <v>4713</v>
      </c>
      <c r="AF90" s="112">
        <f t="shared" si="372"/>
        <v>5809</v>
      </c>
      <c r="AG90" s="109">
        <f t="shared" si="373"/>
        <v>1271</v>
      </c>
      <c r="AH90" s="109">
        <f t="shared" si="373"/>
        <v>5467</v>
      </c>
      <c r="AI90" s="112">
        <f t="shared" si="374"/>
        <v>6738</v>
      </c>
      <c r="AJ90" s="112">
        <f t="shared" si="375"/>
        <v>1271</v>
      </c>
      <c r="AK90" s="112">
        <f t="shared" si="375"/>
        <v>5467</v>
      </c>
      <c r="AL90" s="112">
        <f t="shared" si="376"/>
        <v>6738</v>
      </c>
      <c r="AM90" s="112">
        <f t="shared" si="377"/>
        <v>1271</v>
      </c>
      <c r="AN90" s="112">
        <f t="shared" si="377"/>
        <v>5467</v>
      </c>
      <c r="AO90" s="112">
        <v>2500</v>
      </c>
      <c r="AP90" s="112">
        <f t="shared" si="378"/>
        <v>9238</v>
      </c>
      <c r="AQ90" s="109">
        <f t="shared" si="379"/>
        <v>1328.2</v>
      </c>
      <c r="AR90" s="109">
        <f t="shared" si="380"/>
        <v>6090.02</v>
      </c>
      <c r="AS90" s="112">
        <v>2500</v>
      </c>
      <c r="AT90" s="112">
        <f t="shared" si="381"/>
        <v>9918.2200000000012</v>
      </c>
      <c r="AU90" s="109">
        <f t="shared" si="382"/>
        <v>1379.04</v>
      </c>
      <c r="AV90" s="109">
        <f t="shared" si="382"/>
        <v>6308.7</v>
      </c>
      <c r="AW90" s="112">
        <v>2500</v>
      </c>
      <c r="AX90" s="112">
        <f t="shared" si="383"/>
        <v>10187.74</v>
      </c>
      <c r="AY90" s="109">
        <f t="shared" si="384"/>
        <v>1489.36</v>
      </c>
      <c r="AZ90" s="109">
        <f t="shared" si="385"/>
        <v>7444.27</v>
      </c>
      <c r="BA90" s="112">
        <v>2500</v>
      </c>
      <c r="BB90" s="109">
        <f t="shared" si="386"/>
        <v>11433.630000000001</v>
      </c>
      <c r="BC90" s="112">
        <f t="shared" si="387"/>
        <v>1623.4</v>
      </c>
      <c r="BD90" s="112">
        <f t="shared" si="388"/>
        <v>8114.25</v>
      </c>
      <c r="BE90" s="112">
        <v>2500</v>
      </c>
      <c r="BF90" s="109">
        <f t="shared" si="389"/>
        <v>12237.65</v>
      </c>
      <c r="BG90" s="109">
        <f t="shared" si="390"/>
        <v>1697.87</v>
      </c>
      <c r="BH90" s="109">
        <f t="shared" si="391"/>
        <v>8486.4599999999991</v>
      </c>
      <c r="BI90" s="112">
        <v>2500</v>
      </c>
      <c r="BJ90" s="109">
        <f t="shared" si="392"/>
        <v>12684.329999999998</v>
      </c>
      <c r="BK90" s="109">
        <f t="shared" si="393"/>
        <v>1772.34</v>
      </c>
      <c r="BL90" s="109">
        <f t="shared" si="394"/>
        <v>8858.67</v>
      </c>
      <c r="BM90" s="112">
        <v>2500</v>
      </c>
      <c r="BN90" s="109">
        <f t="shared" si="395"/>
        <v>13131.01</v>
      </c>
      <c r="BO90" s="109">
        <f t="shared" si="396"/>
        <v>1817.02</v>
      </c>
      <c r="BP90" s="109">
        <f t="shared" si="397"/>
        <v>9082</v>
      </c>
      <c r="BQ90" s="109">
        <v>2500</v>
      </c>
      <c r="BR90" s="109">
        <f t="shared" si="398"/>
        <v>13399.02</v>
      </c>
      <c r="BS90" s="110"/>
      <c r="BT90" s="75">
        <f t="shared" si="361"/>
        <v>2.9999462856529022E-2</v>
      </c>
      <c r="BU90" s="75">
        <f t="shared" si="361"/>
        <v>3.0000255229861345E-2</v>
      </c>
      <c r="BV90" s="75"/>
    </row>
    <row r="91" spans="1:74" ht="15" customHeight="1" x14ac:dyDescent="0.25">
      <c r="A91" s="76" t="s">
        <v>153</v>
      </c>
      <c r="B91" s="77" t="s">
        <v>154</v>
      </c>
      <c r="C91" s="112">
        <v>412</v>
      </c>
      <c r="D91" s="112">
        <v>1770</v>
      </c>
      <c r="E91" s="112">
        <v>2182</v>
      </c>
      <c r="F91" s="112">
        <f t="shared" si="362"/>
        <v>494.4</v>
      </c>
      <c r="G91" s="112">
        <f t="shared" si="362"/>
        <v>2124</v>
      </c>
      <c r="H91" s="112">
        <f t="shared" si="362"/>
        <v>2618.4</v>
      </c>
      <c r="I91" s="112">
        <f t="shared" si="363"/>
        <v>519.12</v>
      </c>
      <c r="J91" s="112">
        <f t="shared" si="363"/>
        <v>2230.1999999999998</v>
      </c>
      <c r="K91" s="112">
        <f t="shared" si="363"/>
        <v>2749.32</v>
      </c>
      <c r="L91" s="112">
        <f t="shared" si="364"/>
        <v>576.79999999999995</v>
      </c>
      <c r="M91" s="112">
        <f t="shared" si="364"/>
        <v>2478</v>
      </c>
      <c r="N91" s="112">
        <f t="shared" si="364"/>
        <v>3054.8</v>
      </c>
      <c r="O91" s="112">
        <v>576.79999999999995</v>
      </c>
      <c r="P91" s="112">
        <v>2478</v>
      </c>
      <c r="Q91" s="112">
        <v>3054.8</v>
      </c>
      <c r="R91" s="112">
        <f t="shared" si="365"/>
        <v>659</v>
      </c>
      <c r="S91" s="112">
        <f t="shared" si="365"/>
        <v>2832</v>
      </c>
      <c r="T91" s="112">
        <f t="shared" si="366"/>
        <v>3491</v>
      </c>
      <c r="U91" s="112">
        <f t="shared" si="367"/>
        <v>700.2</v>
      </c>
      <c r="V91" s="112">
        <f t="shared" si="367"/>
        <v>3009</v>
      </c>
      <c r="W91" s="112">
        <f t="shared" si="368"/>
        <v>3709.2</v>
      </c>
      <c r="X91" s="112">
        <f t="shared" si="369"/>
        <v>762</v>
      </c>
      <c r="Y91" s="112">
        <f t="shared" si="369"/>
        <v>3274.5</v>
      </c>
      <c r="Z91" s="112">
        <f t="shared" si="370"/>
        <v>4036.5</v>
      </c>
      <c r="AA91" s="112">
        <v>877</v>
      </c>
      <c r="AB91" s="112">
        <v>3770</v>
      </c>
      <c r="AC91" s="112">
        <v>4647</v>
      </c>
      <c r="AD91" s="109">
        <f t="shared" si="371"/>
        <v>1096</v>
      </c>
      <c r="AE91" s="109">
        <f t="shared" si="371"/>
        <v>4713</v>
      </c>
      <c r="AF91" s="112">
        <f t="shared" si="372"/>
        <v>5809</v>
      </c>
      <c r="AG91" s="109">
        <f t="shared" si="373"/>
        <v>1271</v>
      </c>
      <c r="AH91" s="109">
        <f t="shared" si="373"/>
        <v>5467</v>
      </c>
      <c r="AI91" s="112">
        <f t="shared" si="374"/>
        <v>6738</v>
      </c>
      <c r="AJ91" s="112">
        <f t="shared" si="375"/>
        <v>1271</v>
      </c>
      <c r="AK91" s="112">
        <f t="shared" si="375"/>
        <v>5467</v>
      </c>
      <c r="AL91" s="112">
        <f t="shared" si="376"/>
        <v>6738</v>
      </c>
      <c r="AM91" s="112">
        <f t="shared" si="377"/>
        <v>1271</v>
      </c>
      <c r="AN91" s="112">
        <f t="shared" si="377"/>
        <v>5467</v>
      </c>
      <c r="AO91" s="112">
        <v>2500</v>
      </c>
      <c r="AP91" s="112">
        <f t="shared" si="378"/>
        <v>9238</v>
      </c>
      <c r="AQ91" s="109">
        <f t="shared" si="379"/>
        <v>1328.2</v>
      </c>
      <c r="AR91" s="109">
        <f t="shared" si="380"/>
        <v>6090.02</v>
      </c>
      <c r="AS91" s="112">
        <v>2500</v>
      </c>
      <c r="AT91" s="112">
        <f t="shared" si="381"/>
        <v>9918.2200000000012</v>
      </c>
      <c r="AU91" s="109">
        <f t="shared" si="382"/>
        <v>1379.04</v>
      </c>
      <c r="AV91" s="109">
        <f t="shared" si="382"/>
        <v>6308.7</v>
      </c>
      <c r="AW91" s="112">
        <v>2500</v>
      </c>
      <c r="AX91" s="112">
        <f t="shared" si="383"/>
        <v>10187.74</v>
      </c>
      <c r="AY91" s="109">
        <f t="shared" si="384"/>
        <v>1489.36</v>
      </c>
      <c r="AZ91" s="109">
        <f t="shared" si="385"/>
        <v>7444.27</v>
      </c>
      <c r="BA91" s="112">
        <v>2500</v>
      </c>
      <c r="BB91" s="109">
        <f t="shared" si="386"/>
        <v>11433.630000000001</v>
      </c>
      <c r="BC91" s="112">
        <f t="shared" si="387"/>
        <v>1623.4</v>
      </c>
      <c r="BD91" s="112">
        <f t="shared" si="388"/>
        <v>8114.25</v>
      </c>
      <c r="BE91" s="112">
        <v>2500</v>
      </c>
      <c r="BF91" s="109">
        <f t="shared" si="389"/>
        <v>12237.65</v>
      </c>
      <c r="BG91" s="109">
        <f t="shared" si="390"/>
        <v>1697.87</v>
      </c>
      <c r="BH91" s="109">
        <f t="shared" si="391"/>
        <v>8486.4599999999991</v>
      </c>
      <c r="BI91" s="112">
        <v>2500</v>
      </c>
      <c r="BJ91" s="109">
        <f t="shared" si="392"/>
        <v>12684.329999999998</v>
      </c>
      <c r="BK91" s="109">
        <f t="shared" si="393"/>
        <v>1772.34</v>
      </c>
      <c r="BL91" s="109">
        <f t="shared" si="394"/>
        <v>8858.67</v>
      </c>
      <c r="BM91" s="112">
        <v>2500</v>
      </c>
      <c r="BN91" s="109">
        <f t="shared" si="395"/>
        <v>13131.01</v>
      </c>
      <c r="BO91" s="109">
        <f t="shared" si="396"/>
        <v>1817.02</v>
      </c>
      <c r="BP91" s="109">
        <f t="shared" si="397"/>
        <v>9082</v>
      </c>
      <c r="BQ91" s="109">
        <v>2500</v>
      </c>
      <c r="BR91" s="109">
        <f t="shared" si="398"/>
        <v>13399.02</v>
      </c>
      <c r="BS91" s="110"/>
      <c r="BT91" s="75">
        <f t="shared" si="361"/>
        <v>2.9999462856529022E-2</v>
      </c>
      <c r="BU91" s="75">
        <f t="shared" si="361"/>
        <v>3.0000255229861345E-2</v>
      </c>
      <c r="BV91" s="75"/>
    </row>
    <row r="92" spans="1:74" ht="15" customHeight="1" x14ac:dyDescent="0.25">
      <c r="A92" s="76" t="s">
        <v>155</v>
      </c>
      <c r="B92" s="77" t="s">
        <v>156</v>
      </c>
      <c r="C92" s="112">
        <v>460</v>
      </c>
      <c r="D92" s="112">
        <v>1770</v>
      </c>
      <c r="E92" s="112">
        <v>2230</v>
      </c>
      <c r="F92" s="112">
        <f t="shared" si="362"/>
        <v>552</v>
      </c>
      <c r="G92" s="112">
        <f t="shared" si="362"/>
        <v>2124</v>
      </c>
      <c r="H92" s="112">
        <f t="shared" si="362"/>
        <v>2676</v>
      </c>
      <c r="I92" s="112">
        <f t="shared" si="363"/>
        <v>579.6</v>
      </c>
      <c r="J92" s="112">
        <f t="shared" si="363"/>
        <v>2230.1999999999998</v>
      </c>
      <c r="K92" s="112">
        <f t="shared" si="363"/>
        <v>2809.8</v>
      </c>
      <c r="L92" s="112">
        <f t="shared" si="364"/>
        <v>644</v>
      </c>
      <c r="M92" s="112">
        <f t="shared" si="364"/>
        <v>2478</v>
      </c>
      <c r="N92" s="112">
        <f t="shared" si="364"/>
        <v>3122</v>
      </c>
      <c r="O92" s="112">
        <v>644</v>
      </c>
      <c r="P92" s="112">
        <v>2478</v>
      </c>
      <c r="Q92" s="112">
        <v>3122</v>
      </c>
      <c r="R92" s="112">
        <f t="shared" si="365"/>
        <v>736</v>
      </c>
      <c r="S92" s="112">
        <f t="shared" si="365"/>
        <v>2832</v>
      </c>
      <c r="T92" s="112">
        <f t="shared" si="366"/>
        <v>3568</v>
      </c>
      <c r="U92" s="112">
        <f t="shared" si="367"/>
        <v>782</v>
      </c>
      <c r="V92" s="112">
        <f t="shared" si="367"/>
        <v>3009</v>
      </c>
      <c r="W92" s="112">
        <f t="shared" si="368"/>
        <v>3791</v>
      </c>
      <c r="X92" s="112">
        <f t="shared" si="369"/>
        <v>851</v>
      </c>
      <c r="Y92" s="112">
        <f t="shared" si="369"/>
        <v>3274.5</v>
      </c>
      <c r="Z92" s="112">
        <f t="shared" si="370"/>
        <v>4125.5</v>
      </c>
      <c r="AA92" s="112">
        <v>980</v>
      </c>
      <c r="AB92" s="112">
        <v>3770</v>
      </c>
      <c r="AC92" s="112">
        <v>4750</v>
      </c>
      <c r="AD92" s="109">
        <f t="shared" si="371"/>
        <v>1225</v>
      </c>
      <c r="AE92" s="109">
        <f t="shared" si="371"/>
        <v>4713</v>
      </c>
      <c r="AF92" s="112">
        <f t="shared" si="372"/>
        <v>5938</v>
      </c>
      <c r="AG92" s="109">
        <f t="shared" si="373"/>
        <v>1421</v>
      </c>
      <c r="AH92" s="109">
        <f t="shared" si="373"/>
        <v>5467</v>
      </c>
      <c r="AI92" s="112">
        <f t="shared" si="374"/>
        <v>6888</v>
      </c>
      <c r="AJ92" s="112">
        <f t="shared" si="375"/>
        <v>1421</v>
      </c>
      <c r="AK92" s="112">
        <f t="shared" si="375"/>
        <v>5467</v>
      </c>
      <c r="AL92" s="112">
        <f t="shared" si="376"/>
        <v>6888</v>
      </c>
      <c r="AM92" s="112">
        <f t="shared" si="377"/>
        <v>1421</v>
      </c>
      <c r="AN92" s="112">
        <f t="shared" si="377"/>
        <v>5467</v>
      </c>
      <c r="AO92" s="112">
        <v>2500</v>
      </c>
      <c r="AP92" s="112">
        <f t="shared" si="378"/>
        <v>9388</v>
      </c>
      <c r="AQ92" s="109">
        <f t="shared" si="379"/>
        <v>1484.95</v>
      </c>
      <c r="AR92" s="109">
        <f t="shared" si="380"/>
        <v>6090.02</v>
      </c>
      <c r="AS92" s="112">
        <v>2500</v>
      </c>
      <c r="AT92" s="112">
        <f t="shared" si="381"/>
        <v>10074.970000000001</v>
      </c>
      <c r="AU92" s="109">
        <f t="shared" si="382"/>
        <v>1541.79</v>
      </c>
      <c r="AV92" s="109">
        <f t="shared" si="382"/>
        <v>6308.7</v>
      </c>
      <c r="AW92" s="112">
        <v>2500</v>
      </c>
      <c r="AX92" s="112">
        <f t="shared" si="383"/>
        <v>10350.49</v>
      </c>
      <c r="AY92" s="109">
        <f t="shared" si="384"/>
        <v>1665.13</v>
      </c>
      <c r="AZ92" s="109">
        <f t="shared" si="385"/>
        <v>7444.27</v>
      </c>
      <c r="BA92" s="112">
        <v>2500</v>
      </c>
      <c r="BB92" s="109">
        <f t="shared" si="386"/>
        <v>11609.400000000001</v>
      </c>
      <c r="BC92" s="112">
        <f t="shared" si="387"/>
        <v>1814.99</v>
      </c>
      <c r="BD92" s="112">
        <f t="shared" si="388"/>
        <v>8114.25</v>
      </c>
      <c r="BE92" s="112">
        <v>2500</v>
      </c>
      <c r="BF92" s="109">
        <f t="shared" si="389"/>
        <v>12429.24</v>
      </c>
      <c r="BG92" s="109">
        <f t="shared" si="390"/>
        <v>1898.25</v>
      </c>
      <c r="BH92" s="109">
        <f t="shared" si="391"/>
        <v>8486.4599999999991</v>
      </c>
      <c r="BI92" s="112">
        <v>2500</v>
      </c>
      <c r="BJ92" s="109">
        <f t="shared" si="392"/>
        <v>12884.71</v>
      </c>
      <c r="BK92" s="109">
        <f t="shared" si="393"/>
        <v>1981.51</v>
      </c>
      <c r="BL92" s="109">
        <f t="shared" si="394"/>
        <v>8858.67</v>
      </c>
      <c r="BM92" s="112">
        <v>2500</v>
      </c>
      <c r="BN92" s="109">
        <f t="shared" si="395"/>
        <v>13340.18</v>
      </c>
      <c r="BO92" s="109">
        <f t="shared" si="396"/>
        <v>2031.46</v>
      </c>
      <c r="BP92" s="109">
        <f t="shared" si="397"/>
        <v>9082</v>
      </c>
      <c r="BQ92" s="109">
        <v>2500</v>
      </c>
      <c r="BR92" s="109">
        <f t="shared" si="398"/>
        <v>13613.46</v>
      </c>
      <c r="BS92" s="110"/>
      <c r="BT92" s="75">
        <f t="shared" si="361"/>
        <v>2.9997657840528994E-2</v>
      </c>
      <c r="BU92" s="75">
        <f t="shared" si="361"/>
        <v>3.0000255229861345E-2</v>
      </c>
      <c r="BV92" s="75"/>
    </row>
    <row r="93" spans="1:74" ht="15" customHeight="1" x14ac:dyDescent="0.25">
      <c r="A93" s="76" t="s">
        <v>157</v>
      </c>
      <c r="B93" s="77" t="s">
        <v>158</v>
      </c>
      <c r="C93" s="112">
        <v>706</v>
      </c>
      <c r="D93" s="112">
        <v>1770</v>
      </c>
      <c r="E93" s="112">
        <v>2476</v>
      </c>
      <c r="F93" s="112">
        <f t="shared" si="362"/>
        <v>847.19999999999993</v>
      </c>
      <c r="G93" s="112">
        <f t="shared" si="362"/>
        <v>2124</v>
      </c>
      <c r="H93" s="112">
        <f t="shared" si="362"/>
        <v>2971.2</v>
      </c>
      <c r="I93" s="112">
        <f t="shared" si="363"/>
        <v>889.56</v>
      </c>
      <c r="J93" s="112">
        <f t="shared" si="363"/>
        <v>2230.1999999999998</v>
      </c>
      <c r="K93" s="112">
        <f t="shared" si="363"/>
        <v>3119.7599999999998</v>
      </c>
      <c r="L93" s="112">
        <f t="shared" si="364"/>
        <v>988.4</v>
      </c>
      <c r="M93" s="112">
        <f t="shared" si="364"/>
        <v>2478</v>
      </c>
      <c r="N93" s="112">
        <f t="shared" si="364"/>
        <v>3466.3999999999996</v>
      </c>
      <c r="O93" s="112">
        <v>988.4</v>
      </c>
      <c r="P93" s="112">
        <v>2478</v>
      </c>
      <c r="Q93" s="112">
        <v>3466.3999999999996</v>
      </c>
      <c r="R93" s="112">
        <f t="shared" si="365"/>
        <v>1130</v>
      </c>
      <c r="S93" s="112">
        <f t="shared" si="365"/>
        <v>2832</v>
      </c>
      <c r="T93" s="112">
        <f t="shared" si="366"/>
        <v>3962</v>
      </c>
      <c r="U93" s="112">
        <f t="shared" si="367"/>
        <v>1200.5999999999999</v>
      </c>
      <c r="V93" s="112">
        <f t="shared" si="367"/>
        <v>3009</v>
      </c>
      <c r="W93" s="112">
        <f t="shared" si="368"/>
        <v>4209.6000000000004</v>
      </c>
      <c r="X93" s="112">
        <f t="shared" si="369"/>
        <v>1306.5</v>
      </c>
      <c r="Y93" s="112">
        <f t="shared" si="369"/>
        <v>3274.5</v>
      </c>
      <c r="Z93" s="112">
        <f t="shared" si="370"/>
        <v>4581</v>
      </c>
      <c r="AA93" s="112">
        <v>1504</v>
      </c>
      <c r="AB93" s="112">
        <v>3770</v>
      </c>
      <c r="AC93" s="112">
        <v>5274</v>
      </c>
      <c r="AD93" s="109">
        <f t="shared" si="371"/>
        <v>1880</v>
      </c>
      <c r="AE93" s="109">
        <f t="shared" si="371"/>
        <v>4713</v>
      </c>
      <c r="AF93" s="112">
        <f t="shared" si="372"/>
        <v>6593</v>
      </c>
      <c r="AG93" s="109">
        <f t="shared" si="373"/>
        <v>2181</v>
      </c>
      <c r="AH93" s="109">
        <f t="shared" si="373"/>
        <v>5467</v>
      </c>
      <c r="AI93" s="112">
        <f t="shared" si="374"/>
        <v>7648</v>
      </c>
      <c r="AJ93" s="112">
        <f t="shared" si="375"/>
        <v>2181</v>
      </c>
      <c r="AK93" s="112">
        <f t="shared" si="375"/>
        <v>5467</v>
      </c>
      <c r="AL93" s="112">
        <f t="shared" si="376"/>
        <v>7648</v>
      </c>
      <c r="AM93" s="112">
        <f t="shared" si="377"/>
        <v>2181</v>
      </c>
      <c r="AN93" s="112">
        <f t="shared" si="377"/>
        <v>5467</v>
      </c>
      <c r="AO93" s="112">
        <v>2500</v>
      </c>
      <c r="AP93" s="112">
        <f t="shared" si="378"/>
        <v>10148</v>
      </c>
      <c r="AQ93" s="109">
        <f t="shared" si="379"/>
        <v>2279.15</v>
      </c>
      <c r="AR93" s="109">
        <f t="shared" si="380"/>
        <v>6090.02</v>
      </c>
      <c r="AS93" s="112">
        <v>2500</v>
      </c>
      <c r="AT93" s="112">
        <f t="shared" si="381"/>
        <v>10869.17</v>
      </c>
      <c r="AU93" s="109">
        <f t="shared" si="382"/>
        <v>2366.39</v>
      </c>
      <c r="AV93" s="109">
        <f t="shared" si="382"/>
        <v>6308.7</v>
      </c>
      <c r="AW93" s="112">
        <v>2500</v>
      </c>
      <c r="AX93" s="112">
        <f t="shared" si="383"/>
        <v>11175.09</v>
      </c>
      <c r="AY93" s="109">
        <f t="shared" si="384"/>
        <v>2555.6999999999998</v>
      </c>
      <c r="AZ93" s="109">
        <f t="shared" si="385"/>
        <v>7444.27</v>
      </c>
      <c r="BA93" s="112">
        <v>2500</v>
      </c>
      <c r="BB93" s="109">
        <f t="shared" si="386"/>
        <v>12499.970000000001</v>
      </c>
      <c r="BC93" s="112">
        <f t="shared" si="387"/>
        <v>2785.71</v>
      </c>
      <c r="BD93" s="112">
        <f t="shared" si="388"/>
        <v>8114.25</v>
      </c>
      <c r="BE93" s="112">
        <v>2500</v>
      </c>
      <c r="BF93" s="109">
        <f t="shared" si="389"/>
        <v>13399.96</v>
      </c>
      <c r="BG93" s="109">
        <f t="shared" si="390"/>
        <v>2913.5</v>
      </c>
      <c r="BH93" s="109">
        <f t="shared" si="391"/>
        <v>8486.4599999999991</v>
      </c>
      <c r="BI93" s="112">
        <v>2500</v>
      </c>
      <c r="BJ93" s="109">
        <f t="shared" si="392"/>
        <v>13899.96</v>
      </c>
      <c r="BK93" s="109">
        <f t="shared" si="393"/>
        <v>3041.29</v>
      </c>
      <c r="BL93" s="109">
        <f t="shared" si="394"/>
        <v>8858.67</v>
      </c>
      <c r="BM93" s="112">
        <v>2500</v>
      </c>
      <c r="BN93" s="109">
        <f t="shared" si="395"/>
        <v>14399.96</v>
      </c>
      <c r="BO93" s="109">
        <f t="shared" si="396"/>
        <v>3117.96</v>
      </c>
      <c r="BP93" s="109">
        <f t="shared" si="397"/>
        <v>9082</v>
      </c>
      <c r="BQ93" s="109">
        <v>2500</v>
      </c>
      <c r="BR93" s="109">
        <f t="shared" si="398"/>
        <v>14699.96</v>
      </c>
      <c r="BS93" s="110"/>
      <c r="BT93" s="75">
        <f t="shared" ref="BT93:BU108" si="399">+(BO93-BK93)/AY93</f>
        <v>2.9999608717768158E-2</v>
      </c>
      <c r="BU93" s="75">
        <f t="shared" si="399"/>
        <v>3.0000255229861345E-2</v>
      </c>
      <c r="BV93" s="75"/>
    </row>
    <row r="94" spans="1:74" ht="15" customHeight="1" x14ac:dyDescent="0.25">
      <c r="A94" s="76" t="s">
        <v>159</v>
      </c>
      <c r="B94" s="77" t="s">
        <v>160</v>
      </c>
      <c r="C94" s="112">
        <v>412</v>
      </c>
      <c r="D94" s="112">
        <v>1770</v>
      </c>
      <c r="E94" s="112">
        <v>2182</v>
      </c>
      <c r="F94" s="112">
        <f t="shared" si="362"/>
        <v>494.4</v>
      </c>
      <c r="G94" s="112">
        <f t="shared" si="362"/>
        <v>2124</v>
      </c>
      <c r="H94" s="112">
        <f t="shared" si="362"/>
        <v>2618.4</v>
      </c>
      <c r="I94" s="112">
        <f t="shared" si="363"/>
        <v>519.12</v>
      </c>
      <c r="J94" s="112">
        <f t="shared" si="363"/>
        <v>2230.1999999999998</v>
      </c>
      <c r="K94" s="112">
        <f t="shared" si="363"/>
        <v>2749.32</v>
      </c>
      <c r="L94" s="112">
        <f t="shared" si="364"/>
        <v>576.79999999999995</v>
      </c>
      <c r="M94" s="112">
        <f t="shared" si="364"/>
        <v>2478</v>
      </c>
      <c r="N94" s="112">
        <f t="shared" si="364"/>
        <v>3054.8</v>
      </c>
      <c r="O94" s="112">
        <v>576.79999999999995</v>
      </c>
      <c r="P94" s="112">
        <v>2478</v>
      </c>
      <c r="Q94" s="112">
        <v>3054.8</v>
      </c>
      <c r="R94" s="112">
        <f t="shared" si="365"/>
        <v>659</v>
      </c>
      <c r="S94" s="112">
        <f t="shared" si="365"/>
        <v>2832</v>
      </c>
      <c r="T94" s="112">
        <f t="shared" si="366"/>
        <v>3491</v>
      </c>
      <c r="U94" s="112">
        <f t="shared" si="367"/>
        <v>700.2</v>
      </c>
      <c r="V94" s="112">
        <f t="shared" si="367"/>
        <v>3009</v>
      </c>
      <c r="W94" s="112">
        <f t="shared" si="368"/>
        <v>3709.2</v>
      </c>
      <c r="X94" s="112">
        <f t="shared" si="369"/>
        <v>762</v>
      </c>
      <c r="Y94" s="112">
        <f t="shared" si="369"/>
        <v>3274.5</v>
      </c>
      <c r="Z94" s="112">
        <f t="shared" si="370"/>
        <v>4036.5</v>
      </c>
      <c r="AA94" s="112">
        <v>877</v>
      </c>
      <c r="AB94" s="112">
        <v>3770</v>
      </c>
      <c r="AC94" s="112">
        <v>4647</v>
      </c>
      <c r="AD94" s="109">
        <f t="shared" si="371"/>
        <v>1096</v>
      </c>
      <c r="AE94" s="109">
        <f t="shared" si="371"/>
        <v>4713</v>
      </c>
      <c r="AF94" s="112">
        <f t="shared" si="372"/>
        <v>5809</v>
      </c>
      <c r="AG94" s="109">
        <f t="shared" si="373"/>
        <v>1271</v>
      </c>
      <c r="AH94" s="109">
        <f t="shared" si="373"/>
        <v>5467</v>
      </c>
      <c r="AI94" s="112">
        <f t="shared" si="374"/>
        <v>6738</v>
      </c>
      <c r="AJ94" s="112">
        <f t="shared" si="375"/>
        <v>1271</v>
      </c>
      <c r="AK94" s="112">
        <f t="shared" si="375"/>
        <v>5467</v>
      </c>
      <c r="AL94" s="112">
        <f t="shared" si="376"/>
        <v>6738</v>
      </c>
      <c r="AM94" s="112">
        <f t="shared" si="377"/>
        <v>1271</v>
      </c>
      <c r="AN94" s="112">
        <f t="shared" si="377"/>
        <v>5467</v>
      </c>
      <c r="AO94" s="112">
        <v>2500</v>
      </c>
      <c r="AP94" s="112">
        <f t="shared" si="378"/>
        <v>9238</v>
      </c>
      <c r="AQ94" s="109">
        <f t="shared" si="379"/>
        <v>1328.2</v>
      </c>
      <c r="AR94" s="109">
        <f t="shared" si="380"/>
        <v>6090.02</v>
      </c>
      <c r="AS94" s="112">
        <v>2500</v>
      </c>
      <c r="AT94" s="112">
        <f t="shared" si="381"/>
        <v>9918.2200000000012</v>
      </c>
      <c r="AU94" s="109">
        <f t="shared" si="382"/>
        <v>1379.04</v>
      </c>
      <c r="AV94" s="109">
        <f t="shared" si="382"/>
        <v>6308.7</v>
      </c>
      <c r="AW94" s="112">
        <v>2500</v>
      </c>
      <c r="AX94" s="112">
        <f t="shared" si="383"/>
        <v>10187.74</v>
      </c>
      <c r="AY94" s="109">
        <f t="shared" si="384"/>
        <v>1489.36</v>
      </c>
      <c r="AZ94" s="109">
        <f t="shared" si="385"/>
        <v>7444.27</v>
      </c>
      <c r="BA94" s="112">
        <v>2500</v>
      </c>
      <c r="BB94" s="109">
        <f t="shared" si="386"/>
        <v>11433.630000000001</v>
      </c>
      <c r="BC94" s="112">
        <f t="shared" si="387"/>
        <v>1623.4</v>
      </c>
      <c r="BD94" s="112">
        <f t="shared" si="388"/>
        <v>8114.25</v>
      </c>
      <c r="BE94" s="112">
        <v>2500</v>
      </c>
      <c r="BF94" s="109">
        <f t="shared" si="389"/>
        <v>12237.65</v>
      </c>
      <c r="BG94" s="109">
        <f t="shared" si="390"/>
        <v>1697.87</v>
      </c>
      <c r="BH94" s="109">
        <f t="shared" si="391"/>
        <v>8486.4599999999991</v>
      </c>
      <c r="BI94" s="112">
        <v>2500</v>
      </c>
      <c r="BJ94" s="109">
        <f t="shared" si="392"/>
        <v>12684.329999999998</v>
      </c>
      <c r="BK94" s="109">
        <f t="shared" si="393"/>
        <v>1772.34</v>
      </c>
      <c r="BL94" s="109">
        <f t="shared" si="394"/>
        <v>8858.67</v>
      </c>
      <c r="BM94" s="112">
        <v>2500</v>
      </c>
      <c r="BN94" s="109">
        <f t="shared" si="395"/>
        <v>13131.01</v>
      </c>
      <c r="BO94" s="109">
        <f t="shared" si="396"/>
        <v>1817.02</v>
      </c>
      <c r="BP94" s="109">
        <f t="shared" si="397"/>
        <v>9082</v>
      </c>
      <c r="BQ94" s="109">
        <v>2500</v>
      </c>
      <c r="BR94" s="109">
        <f t="shared" si="398"/>
        <v>13399.02</v>
      </c>
      <c r="BS94" s="110"/>
      <c r="BT94" s="75">
        <f t="shared" si="399"/>
        <v>2.9999462856529022E-2</v>
      </c>
      <c r="BU94" s="75">
        <f t="shared" si="399"/>
        <v>3.0000255229861345E-2</v>
      </c>
      <c r="BV94" s="75"/>
    </row>
    <row r="95" spans="1:74" ht="15.75" customHeight="1" x14ac:dyDescent="0.25">
      <c r="A95" s="70" t="s">
        <v>2433</v>
      </c>
      <c r="B95" s="111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105"/>
      <c r="O95" s="73"/>
      <c r="P95" s="73"/>
      <c r="Q95" s="73"/>
      <c r="R95" s="73"/>
      <c r="S95" s="73"/>
      <c r="T95" s="105"/>
      <c r="U95" s="73"/>
      <c r="V95" s="73"/>
      <c r="W95" s="73"/>
      <c r="X95" s="73"/>
      <c r="Y95" s="73"/>
      <c r="Z95" s="105"/>
      <c r="AA95" s="73"/>
      <c r="AB95" s="73"/>
      <c r="AC95" s="105"/>
      <c r="AD95" s="73"/>
      <c r="AE95" s="73"/>
      <c r="AF95" s="105"/>
      <c r="AG95" s="73"/>
      <c r="AH95" s="73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8"/>
      <c r="BT95" s="75" t="e">
        <f t="shared" si="399"/>
        <v>#DIV/0!</v>
      </c>
      <c r="BU95" s="75" t="e">
        <f t="shared" si="399"/>
        <v>#DIV/0!</v>
      </c>
      <c r="BV95" s="75"/>
    </row>
    <row r="96" spans="1:74" ht="15" customHeight="1" x14ac:dyDescent="0.25">
      <c r="A96" s="76" t="s">
        <v>161</v>
      </c>
      <c r="B96" s="77" t="s">
        <v>162</v>
      </c>
      <c r="C96" s="112">
        <v>1999</v>
      </c>
      <c r="D96" s="112">
        <v>6799</v>
      </c>
      <c r="E96" s="112">
        <v>8798</v>
      </c>
      <c r="F96" s="112">
        <f t="shared" ref="F96:H99" si="400">C96*1.2</f>
        <v>2398.7999999999997</v>
      </c>
      <c r="G96" s="112">
        <f t="shared" si="400"/>
        <v>8158.7999999999993</v>
      </c>
      <c r="H96" s="112">
        <f t="shared" si="400"/>
        <v>10557.6</v>
      </c>
      <c r="I96" s="112">
        <f t="shared" ref="I96:K99" si="401">F96+C96*0.06</f>
        <v>2518.7399999999998</v>
      </c>
      <c r="J96" s="112">
        <f t="shared" si="401"/>
        <v>8566.74</v>
      </c>
      <c r="K96" s="112">
        <f t="shared" si="401"/>
        <v>11085.48</v>
      </c>
      <c r="L96" s="112">
        <f t="shared" ref="L96:N99" si="402">I96+C96*0.14</f>
        <v>2798.6</v>
      </c>
      <c r="M96" s="112">
        <f t="shared" si="402"/>
        <v>9518.6</v>
      </c>
      <c r="N96" s="112">
        <f t="shared" si="402"/>
        <v>12317.199999999999</v>
      </c>
      <c r="O96" s="112">
        <v>2798.6</v>
      </c>
      <c r="P96" s="112">
        <v>9518.6</v>
      </c>
      <c r="Q96" s="112">
        <v>12317.199999999999</v>
      </c>
      <c r="R96" s="112">
        <f t="shared" ref="R96:S99" si="403">ROUND(L96*1.143,0)</f>
        <v>3199</v>
      </c>
      <c r="S96" s="112">
        <f t="shared" si="403"/>
        <v>10880</v>
      </c>
      <c r="T96" s="112">
        <f t="shared" ref="T96:T99" si="404">R96+S96</f>
        <v>14079</v>
      </c>
      <c r="U96" s="112">
        <f t="shared" ref="U96:V99" si="405">+R96+(C96*0.1)</f>
        <v>3398.9</v>
      </c>
      <c r="V96" s="112">
        <f t="shared" si="405"/>
        <v>11559.9</v>
      </c>
      <c r="W96" s="112">
        <f t="shared" ref="W96:W99" si="406">U96+V96</f>
        <v>14958.8</v>
      </c>
      <c r="X96" s="112">
        <f t="shared" ref="X96:Y99" si="407">+U96+(C96*0.15)</f>
        <v>3698.75</v>
      </c>
      <c r="Y96" s="112">
        <f t="shared" si="407"/>
        <v>12579.75</v>
      </c>
      <c r="Z96" s="112">
        <f t="shared" ref="Z96:Z99" si="408">X96+Y96</f>
        <v>16278.5</v>
      </c>
      <c r="AA96" s="112">
        <v>4258</v>
      </c>
      <c r="AB96" s="112">
        <v>14483</v>
      </c>
      <c r="AC96" s="112">
        <v>18741</v>
      </c>
      <c r="AD96" s="109">
        <f t="shared" ref="AD96:AE99" si="409">+ROUND(AA96*(1+0.25),0)</f>
        <v>5323</v>
      </c>
      <c r="AE96" s="109">
        <f t="shared" si="409"/>
        <v>18104</v>
      </c>
      <c r="AF96" s="112">
        <f t="shared" ref="AF96:AF99" si="410">AD96+AE96</f>
        <v>23427</v>
      </c>
      <c r="AG96" s="109">
        <f t="shared" ref="AG96:AH99" si="411">+ROUND(AD96+AA96*0.2,0)</f>
        <v>6175</v>
      </c>
      <c r="AH96" s="109">
        <f t="shared" si="411"/>
        <v>21001</v>
      </c>
      <c r="AI96" s="112">
        <f t="shared" ref="AI96:AI99" si="412">AG96+AH96</f>
        <v>27176</v>
      </c>
      <c r="AJ96" s="109">
        <f t="shared" ref="AJ96:AK99" si="413">ROUND(AG96+0.15*AA96,2)</f>
        <v>6813.7</v>
      </c>
      <c r="AK96" s="109">
        <f t="shared" si="413"/>
        <v>23173.45</v>
      </c>
      <c r="AL96" s="109">
        <f t="shared" ref="AL96:AL99" si="414">AJ96+AK96</f>
        <v>29987.15</v>
      </c>
      <c r="AM96" s="109">
        <f t="shared" ref="AM96:AN99" si="415">AJ96</f>
        <v>6813.7</v>
      </c>
      <c r="AN96" s="109">
        <f t="shared" si="415"/>
        <v>23173.45</v>
      </c>
      <c r="AO96" s="109"/>
      <c r="AP96" s="109">
        <f t="shared" ref="AP96:AP99" si="416">AM96+AN96+AO96</f>
        <v>29987.15</v>
      </c>
      <c r="AQ96" s="109">
        <f t="shared" ref="AQ96:AR99" si="417">ROUND(AM96*(1+4.5%),2)</f>
        <v>7120.32</v>
      </c>
      <c r="AR96" s="109">
        <f t="shared" si="417"/>
        <v>24216.26</v>
      </c>
      <c r="AS96" s="109"/>
      <c r="AT96" s="109">
        <f t="shared" ref="AT96:AT99" si="418">AQ96+AR96+AS96</f>
        <v>31336.579999999998</v>
      </c>
      <c r="AU96" s="109">
        <f t="shared" ref="AU96:AV99" si="419">ROUND(AQ96+(AM96*4%),2)</f>
        <v>7392.87</v>
      </c>
      <c r="AV96" s="109">
        <f t="shared" si="419"/>
        <v>25143.200000000001</v>
      </c>
      <c r="AW96" s="109"/>
      <c r="AX96" s="109">
        <f t="shared" ref="AX96:AX99" si="420">AU96+AV96+AW96</f>
        <v>32536.07</v>
      </c>
      <c r="AY96" s="109">
        <f t="shared" ref="AY96:AY99" si="421">ROUND(AU96+(AU96*$AY$3),2)</f>
        <v>7984.3</v>
      </c>
      <c r="AZ96" s="109">
        <f t="shared" ref="AZ96:AZ99" si="422">ROUND(AV96+(AV96*$AZ$4),2)</f>
        <v>29668.98</v>
      </c>
      <c r="BA96" s="109"/>
      <c r="BB96" s="109">
        <f t="shared" ref="BB96:BB99" si="423">AY96+AZ96+BA96</f>
        <v>37653.279999999999</v>
      </c>
      <c r="BC96" s="109">
        <f t="shared" ref="BC96:BC99" si="424">ROUND(AY96+(AY96*$BC$3),2)</f>
        <v>8702.89</v>
      </c>
      <c r="BD96" s="109">
        <f t="shared" ref="BD96:BD99" si="425">ROUND(AZ96+(AZ96*$BD$4),2)</f>
        <v>32339.19</v>
      </c>
      <c r="BE96" s="109"/>
      <c r="BF96" s="109">
        <f t="shared" ref="BF96:BF99" si="426">BC96+BD96+BE96</f>
        <v>41042.080000000002</v>
      </c>
      <c r="BG96" s="109">
        <f t="shared" ref="BG96:BG99" si="427">ROUND(BC96+ $AY96*$BG$3,2)</f>
        <v>9102.11</v>
      </c>
      <c r="BH96" s="109">
        <f t="shared" ref="BH96:BH99" si="428">ROUND(BD96+ $AZ96*$BH$4,2)</f>
        <v>33822.639999999999</v>
      </c>
      <c r="BI96" s="109"/>
      <c r="BJ96" s="109">
        <f t="shared" ref="BJ96:BJ99" si="429">BG96+BH96+BI96</f>
        <v>42924.75</v>
      </c>
      <c r="BK96" s="109">
        <f t="shared" ref="BK96:BK99" si="430">ROUND(BG96+ $AY96*$BK$3,2)</f>
        <v>9501.33</v>
      </c>
      <c r="BL96" s="109">
        <f t="shared" ref="BL96:BL99" si="431">ROUND(BH96+ $AZ96*$BL$4,2)</f>
        <v>35306.089999999997</v>
      </c>
      <c r="BM96" s="109"/>
      <c r="BN96" s="109">
        <f t="shared" ref="BN96:BN99" si="432">BK96+BL96+BM96</f>
        <v>44807.42</v>
      </c>
      <c r="BO96" s="109">
        <f t="shared" ref="BO96:BO99" si="433">ROUND(BK96+ $AY96*$BO$3,2)</f>
        <v>9740.86</v>
      </c>
      <c r="BP96" s="109">
        <f t="shared" ref="BP96:BP99" si="434">ROUND(BL96+ $AZ96*$BP$4,2)</f>
        <v>36196.160000000003</v>
      </c>
      <c r="BQ96" s="109"/>
      <c r="BR96" s="109">
        <f t="shared" ref="BR96:BR99" si="435">+BO96+BP96+BQ96</f>
        <v>45937.020000000004</v>
      </c>
      <c r="BS96" s="110"/>
      <c r="BT96" s="75">
        <f t="shared" si="399"/>
        <v>3.0000125245794953E-2</v>
      </c>
      <c r="BU96" s="75">
        <f t="shared" si="399"/>
        <v>3.0000020223142385E-2</v>
      </c>
      <c r="BV96" s="75"/>
    </row>
    <row r="97" spans="1:74" ht="15" customHeight="1" x14ac:dyDescent="0.25">
      <c r="A97" s="76" t="s">
        <v>163</v>
      </c>
      <c r="B97" s="77" t="s">
        <v>164</v>
      </c>
      <c r="C97" s="112">
        <v>7858</v>
      </c>
      <c r="D97" s="112">
        <v>2031</v>
      </c>
      <c r="E97" s="112">
        <v>9889</v>
      </c>
      <c r="F97" s="112">
        <f t="shared" si="400"/>
        <v>9429.6</v>
      </c>
      <c r="G97" s="112">
        <f t="shared" si="400"/>
        <v>2437.1999999999998</v>
      </c>
      <c r="H97" s="112">
        <f t="shared" si="400"/>
        <v>11866.8</v>
      </c>
      <c r="I97" s="112">
        <f t="shared" si="401"/>
        <v>9901.08</v>
      </c>
      <c r="J97" s="112">
        <f t="shared" si="401"/>
        <v>2559.06</v>
      </c>
      <c r="K97" s="112">
        <f t="shared" si="401"/>
        <v>12460.14</v>
      </c>
      <c r="L97" s="112">
        <f t="shared" si="402"/>
        <v>11001.2</v>
      </c>
      <c r="M97" s="112">
        <f t="shared" si="402"/>
        <v>2843.4</v>
      </c>
      <c r="N97" s="112">
        <f t="shared" si="402"/>
        <v>13844.599999999999</v>
      </c>
      <c r="O97" s="112">
        <v>11001.2</v>
      </c>
      <c r="P97" s="112">
        <v>2843.4</v>
      </c>
      <c r="Q97" s="112">
        <v>13844.599999999999</v>
      </c>
      <c r="R97" s="112">
        <f t="shared" si="403"/>
        <v>12574</v>
      </c>
      <c r="S97" s="112">
        <f t="shared" si="403"/>
        <v>3250</v>
      </c>
      <c r="T97" s="112">
        <f t="shared" si="404"/>
        <v>15824</v>
      </c>
      <c r="U97" s="112">
        <f t="shared" si="405"/>
        <v>13359.8</v>
      </c>
      <c r="V97" s="112">
        <f t="shared" si="405"/>
        <v>3453.1</v>
      </c>
      <c r="W97" s="112">
        <f t="shared" si="406"/>
        <v>16812.899999999998</v>
      </c>
      <c r="X97" s="112">
        <f t="shared" si="407"/>
        <v>14538.5</v>
      </c>
      <c r="Y97" s="112">
        <f t="shared" si="407"/>
        <v>3757.75</v>
      </c>
      <c r="Z97" s="112">
        <f t="shared" si="408"/>
        <v>18296.25</v>
      </c>
      <c r="AA97" s="112">
        <v>16739</v>
      </c>
      <c r="AB97" s="112">
        <v>4326</v>
      </c>
      <c r="AC97" s="112">
        <v>21065</v>
      </c>
      <c r="AD97" s="109">
        <f t="shared" si="409"/>
        <v>20924</v>
      </c>
      <c r="AE97" s="109">
        <f t="shared" si="409"/>
        <v>5408</v>
      </c>
      <c r="AF97" s="112">
        <f t="shared" si="410"/>
        <v>26332</v>
      </c>
      <c r="AG97" s="109">
        <f t="shared" si="411"/>
        <v>24272</v>
      </c>
      <c r="AH97" s="109">
        <f t="shared" si="411"/>
        <v>6273</v>
      </c>
      <c r="AI97" s="112">
        <f t="shared" si="412"/>
        <v>30545</v>
      </c>
      <c r="AJ97" s="109">
        <f t="shared" si="413"/>
        <v>26782.85</v>
      </c>
      <c r="AK97" s="109">
        <f t="shared" si="413"/>
        <v>6921.9</v>
      </c>
      <c r="AL97" s="109">
        <f t="shared" si="414"/>
        <v>33704.75</v>
      </c>
      <c r="AM97" s="109">
        <f t="shared" si="415"/>
        <v>26782.85</v>
      </c>
      <c r="AN97" s="109">
        <f t="shared" si="415"/>
        <v>6921.9</v>
      </c>
      <c r="AO97" s="109"/>
      <c r="AP97" s="109">
        <f t="shared" si="416"/>
        <v>33704.75</v>
      </c>
      <c r="AQ97" s="109">
        <f t="shared" si="417"/>
        <v>27988.080000000002</v>
      </c>
      <c r="AR97" s="109">
        <f t="shared" si="417"/>
        <v>7233.39</v>
      </c>
      <c r="AS97" s="109"/>
      <c r="AT97" s="109">
        <f t="shared" si="418"/>
        <v>35221.47</v>
      </c>
      <c r="AU97" s="109">
        <f t="shared" si="419"/>
        <v>29059.39</v>
      </c>
      <c r="AV97" s="109">
        <f t="shared" si="419"/>
        <v>7510.27</v>
      </c>
      <c r="AW97" s="109"/>
      <c r="AX97" s="109">
        <f t="shared" si="420"/>
        <v>36569.660000000003</v>
      </c>
      <c r="AY97" s="109">
        <f t="shared" si="421"/>
        <v>31384.14</v>
      </c>
      <c r="AZ97" s="109">
        <f t="shared" si="422"/>
        <v>8862.1200000000008</v>
      </c>
      <c r="BA97" s="109"/>
      <c r="BB97" s="109">
        <f t="shared" si="423"/>
        <v>40246.26</v>
      </c>
      <c r="BC97" s="109">
        <f t="shared" si="424"/>
        <v>34208.71</v>
      </c>
      <c r="BD97" s="109">
        <f t="shared" si="425"/>
        <v>9659.7099999999991</v>
      </c>
      <c r="BE97" s="109"/>
      <c r="BF97" s="109">
        <f t="shared" si="426"/>
        <v>43868.42</v>
      </c>
      <c r="BG97" s="109">
        <f t="shared" si="427"/>
        <v>35777.919999999998</v>
      </c>
      <c r="BH97" s="109">
        <f t="shared" si="428"/>
        <v>10102.82</v>
      </c>
      <c r="BI97" s="109"/>
      <c r="BJ97" s="109">
        <f t="shared" si="429"/>
        <v>45880.74</v>
      </c>
      <c r="BK97" s="109">
        <f t="shared" si="430"/>
        <v>37347.129999999997</v>
      </c>
      <c r="BL97" s="109">
        <f t="shared" si="431"/>
        <v>10545.93</v>
      </c>
      <c r="BM97" s="109"/>
      <c r="BN97" s="109">
        <f t="shared" si="432"/>
        <v>47893.06</v>
      </c>
      <c r="BO97" s="109">
        <f t="shared" si="433"/>
        <v>38288.65</v>
      </c>
      <c r="BP97" s="109">
        <f t="shared" si="434"/>
        <v>10811.79</v>
      </c>
      <c r="BQ97" s="109"/>
      <c r="BR97" s="109">
        <f t="shared" si="435"/>
        <v>49100.44</v>
      </c>
      <c r="BS97" s="110"/>
      <c r="BT97" s="75">
        <f t="shared" si="399"/>
        <v>2.9999866174443654E-2</v>
      </c>
      <c r="BU97" s="75">
        <f t="shared" si="399"/>
        <v>2.9999593776658468E-2</v>
      </c>
      <c r="BV97" s="75"/>
    </row>
    <row r="98" spans="1:74" ht="15" customHeight="1" x14ac:dyDescent="0.25">
      <c r="A98" s="76" t="s">
        <v>165</v>
      </c>
      <c r="B98" s="77" t="s">
        <v>166</v>
      </c>
      <c r="C98" s="112">
        <v>7858</v>
      </c>
      <c r="D98" s="112">
        <v>2031</v>
      </c>
      <c r="E98" s="112">
        <v>9889</v>
      </c>
      <c r="F98" s="112">
        <f t="shared" si="400"/>
        <v>9429.6</v>
      </c>
      <c r="G98" s="112">
        <f t="shared" si="400"/>
        <v>2437.1999999999998</v>
      </c>
      <c r="H98" s="112">
        <f t="shared" si="400"/>
        <v>11866.8</v>
      </c>
      <c r="I98" s="112">
        <f t="shared" si="401"/>
        <v>9901.08</v>
      </c>
      <c r="J98" s="112">
        <f t="shared" si="401"/>
        <v>2559.06</v>
      </c>
      <c r="K98" s="112">
        <f t="shared" si="401"/>
        <v>12460.14</v>
      </c>
      <c r="L98" s="112">
        <f t="shared" si="402"/>
        <v>11001.2</v>
      </c>
      <c r="M98" s="112">
        <f t="shared" si="402"/>
        <v>2843.4</v>
      </c>
      <c r="N98" s="112">
        <f t="shared" si="402"/>
        <v>13844.599999999999</v>
      </c>
      <c r="O98" s="112">
        <v>11001.2</v>
      </c>
      <c r="P98" s="112">
        <v>2843.4</v>
      </c>
      <c r="Q98" s="112">
        <v>13844.599999999999</v>
      </c>
      <c r="R98" s="112">
        <f t="shared" si="403"/>
        <v>12574</v>
      </c>
      <c r="S98" s="112">
        <f t="shared" si="403"/>
        <v>3250</v>
      </c>
      <c r="T98" s="112">
        <f t="shared" si="404"/>
        <v>15824</v>
      </c>
      <c r="U98" s="112">
        <f t="shared" si="405"/>
        <v>13359.8</v>
      </c>
      <c r="V98" s="112">
        <f t="shared" si="405"/>
        <v>3453.1</v>
      </c>
      <c r="W98" s="112">
        <f t="shared" si="406"/>
        <v>16812.899999999998</v>
      </c>
      <c r="X98" s="112">
        <f t="shared" si="407"/>
        <v>14538.5</v>
      </c>
      <c r="Y98" s="112">
        <f t="shared" si="407"/>
        <v>3757.75</v>
      </c>
      <c r="Z98" s="112">
        <f t="shared" si="408"/>
        <v>18296.25</v>
      </c>
      <c r="AA98" s="112">
        <v>16739</v>
      </c>
      <c r="AB98" s="112">
        <v>4326</v>
      </c>
      <c r="AC98" s="112">
        <v>21065</v>
      </c>
      <c r="AD98" s="109">
        <f t="shared" si="409"/>
        <v>20924</v>
      </c>
      <c r="AE98" s="109">
        <f t="shared" si="409"/>
        <v>5408</v>
      </c>
      <c r="AF98" s="112">
        <f t="shared" si="410"/>
        <v>26332</v>
      </c>
      <c r="AG98" s="109">
        <f t="shared" si="411"/>
        <v>24272</v>
      </c>
      <c r="AH98" s="109">
        <f t="shared" si="411"/>
        <v>6273</v>
      </c>
      <c r="AI98" s="112">
        <f t="shared" si="412"/>
        <v>30545</v>
      </c>
      <c r="AJ98" s="109">
        <f t="shared" si="413"/>
        <v>26782.85</v>
      </c>
      <c r="AK98" s="109">
        <f t="shared" si="413"/>
        <v>6921.9</v>
      </c>
      <c r="AL98" s="109">
        <f t="shared" si="414"/>
        <v>33704.75</v>
      </c>
      <c r="AM98" s="109">
        <f t="shared" si="415"/>
        <v>26782.85</v>
      </c>
      <c r="AN98" s="109">
        <f t="shared" si="415"/>
        <v>6921.9</v>
      </c>
      <c r="AO98" s="109"/>
      <c r="AP98" s="109">
        <f t="shared" si="416"/>
        <v>33704.75</v>
      </c>
      <c r="AQ98" s="109">
        <f t="shared" si="417"/>
        <v>27988.080000000002</v>
      </c>
      <c r="AR98" s="109">
        <f t="shared" si="417"/>
        <v>7233.39</v>
      </c>
      <c r="AS98" s="109"/>
      <c r="AT98" s="109">
        <f t="shared" si="418"/>
        <v>35221.47</v>
      </c>
      <c r="AU98" s="109">
        <f t="shared" si="419"/>
        <v>29059.39</v>
      </c>
      <c r="AV98" s="109">
        <f t="shared" si="419"/>
        <v>7510.27</v>
      </c>
      <c r="AW98" s="109"/>
      <c r="AX98" s="109">
        <f t="shared" si="420"/>
        <v>36569.660000000003</v>
      </c>
      <c r="AY98" s="109">
        <f t="shared" si="421"/>
        <v>31384.14</v>
      </c>
      <c r="AZ98" s="109">
        <f t="shared" si="422"/>
        <v>8862.1200000000008</v>
      </c>
      <c r="BA98" s="109"/>
      <c r="BB98" s="109">
        <f t="shared" si="423"/>
        <v>40246.26</v>
      </c>
      <c r="BC98" s="109">
        <f t="shared" si="424"/>
        <v>34208.71</v>
      </c>
      <c r="BD98" s="109">
        <f t="shared" si="425"/>
        <v>9659.7099999999991</v>
      </c>
      <c r="BE98" s="109"/>
      <c r="BF98" s="109">
        <f t="shared" si="426"/>
        <v>43868.42</v>
      </c>
      <c r="BG98" s="109">
        <f t="shared" si="427"/>
        <v>35777.919999999998</v>
      </c>
      <c r="BH98" s="109">
        <f t="shared" si="428"/>
        <v>10102.82</v>
      </c>
      <c r="BI98" s="109"/>
      <c r="BJ98" s="109">
        <f t="shared" si="429"/>
        <v>45880.74</v>
      </c>
      <c r="BK98" s="109">
        <f t="shared" si="430"/>
        <v>37347.129999999997</v>
      </c>
      <c r="BL98" s="109">
        <f t="shared" si="431"/>
        <v>10545.93</v>
      </c>
      <c r="BM98" s="109"/>
      <c r="BN98" s="109">
        <f t="shared" si="432"/>
        <v>47893.06</v>
      </c>
      <c r="BO98" s="109">
        <f t="shared" si="433"/>
        <v>38288.65</v>
      </c>
      <c r="BP98" s="109">
        <f t="shared" si="434"/>
        <v>10811.79</v>
      </c>
      <c r="BQ98" s="109"/>
      <c r="BR98" s="109">
        <f t="shared" si="435"/>
        <v>49100.44</v>
      </c>
      <c r="BS98" s="110"/>
      <c r="BT98" s="75">
        <f t="shared" si="399"/>
        <v>2.9999866174443654E-2</v>
      </c>
      <c r="BU98" s="75">
        <f t="shared" si="399"/>
        <v>2.9999593776658468E-2</v>
      </c>
      <c r="BV98" s="75"/>
    </row>
    <row r="99" spans="1:74" ht="15" customHeight="1" x14ac:dyDescent="0.25">
      <c r="A99" s="76" t="s">
        <v>167</v>
      </c>
      <c r="B99" s="77" t="s">
        <v>168</v>
      </c>
      <c r="C99" s="112">
        <v>7072</v>
      </c>
      <c r="D99" s="112">
        <v>2031</v>
      </c>
      <c r="E99" s="112">
        <v>9103</v>
      </c>
      <c r="F99" s="112">
        <f t="shared" si="400"/>
        <v>8486.4</v>
      </c>
      <c r="G99" s="112">
        <f t="shared" si="400"/>
        <v>2437.1999999999998</v>
      </c>
      <c r="H99" s="112">
        <f t="shared" si="400"/>
        <v>10923.6</v>
      </c>
      <c r="I99" s="112">
        <f t="shared" si="401"/>
        <v>8910.7199999999993</v>
      </c>
      <c r="J99" s="112">
        <f t="shared" si="401"/>
        <v>2559.06</v>
      </c>
      <c r="K99" s="112">
        <f t="shared" si="401"/>
        <v>11469.78</v>
      </c>
      <c r="L99" s="112">
        <f t="shared" si="402"/>
        <v>9900.7999999999993</v>
      </c>
      <c r="M99" s="112">
        <f t="shared" si="402"/>
        <v>2843.4</v>
      </c>
      <c r="N99" s="112">
        <f t="shared" si="402"/>
        <v>12744.2</v>
      </c>
      <c r="O99" s="112">
        <v>9900.7999999999993</v>
      </c>
      <c r="P99" s="112">
        <v>2843.4</v>
      </c>
      <c r="Q99" s="112">
        <v>12744.2</v>
      </c>
      <c r="R99" s="112">
        <f t="shared" si="403"/>
        <v>11317</v>
      </c>
      <c r="S99" s="112">
        <f t="shared" si="403"/>
        <v>3250</v>
      </c>
      <c r="T99" s="112">
        <f t="shared" si="404"/>
        <v>14567</v>
      </c>
      <c r="U99" s="112">
        <f t="shared" si="405"/>
        <v>12024.2</v>
      </c>
      <c r="V99" s="112">
        <f t="shared" si="405"/>
        <v>3453.1</v>
      </c>
      <c r="W99" s="112">
        <f t="shared" si="406"/>
        <v>15477.300000000001</v>
      </c>
      <c r="X99" s="112">
        <f t="shared" si="407"/>
        <v>13085</v>
      </c>
      <c r="Y99" s="112">
        <f t="shared" si="407"/>
        <v>3757.75</v>
      </c>
      <c r="Z99" s="112">
        <f t="shared" si="408"/>
        <v>16842.75</v>
      </c>
      <c r="AA99" s="112">
        <v>15065</v>
      </c>
      <c r="AB99" s="112">
        <v>4326</v>
      </c>
      <c r="AC99" s="112">
        <v>19391</v>
      </c>
      <c r="AD99" s="109">
        <f t="shared" si="409"/>
        <v>18831</v>
      </c>
      <c r="AE99" s="109">
        <f t="shared" si="409"/>
        <v>5408</v>
      </c>
      <c r="AF99" s="112">
        <f t="shared" si="410"/>
        <v>24239</v>
      </c>
      <c r="AG99" s="109">
        <f t="shared" si="411"/>
        <v>21844</v>
      </c>
      <c r="AH99" s="109">
        <f t="shared" si="411"/>
        <v>6273</v>
      </c>
      <c r="AI99" s="112">
        <f t="shared" si="412"/>
        <v>28117</v>
      </c>
      <c r="AJ99" s="109">
        <f t="shared" si="413"/>
        <v>24103.75</v>
      </c>
      <c r="AK99" s="109">
        <f t="shared" si="413"/>
        <v>6921.9</v>
      </c>
      <c r="AL99" s="109">
        <f t="shared" si="414"/>
        <v>31025.65</v>
      </c>
      <c r="AM99" s="109">
        <f t="shared" si="415"/>
        <v>24103.75</v>
      </c>
      <c r="AN99" s="109">
        <f t="shared" si="415"/>
        <v>6921.9</v>
      </c>
      <c r="AO99" s="109"/>
      <c r="AP99" s="109">
        <f t="shared" si="416"/>
        <v>31025.65</v>
      </c>
      <c r="AQ99" s="109">
        <f t="shared" si="417"/>
        <v>25188.42</v>
      </c>
      <c r="AR99" s="109">
        <f t="shared" si="417"/>
        <v>7233.39</v>
      </c>
      <c r="AS99" s="109"/>
      <c r="AT99" s="109">
        <f t="shared" si="418"/>
        <v>32421.809999999998</v>
      </c>
      <c r="AU99" s="109">
        <f t="shared" si="419"/>
        <v>26152.57</v>
      </c>
      <c r="AV99" s="109">
        <f t="shared" si="419"/>
        <v>7510.27</v>
      </c>
      <c r="AW99" s="109"/>
      <c r="AX99" s="109">
        <f t="shared" si="420"/>
        <v>33662.839999999997</v>
      </c>
      <c r="AY99" s="109">
        <f t="shared" si="421"/>
        <v>28244.78</v>
      </c>
      <c r="AZ99" s="109">
        <f t="shared" si="422"/>
        <v>8862.1200000000008</v>
      </c>
      <c r="BA99" s="109"/>
      <c r="BB99" s="109">
        <f t="shared" si="423"/>
        <v>37106.9</v>
      </c>
      <c r="BC99" s="109">
        <f t="shared" si="424"/>
        <v>30786.81</v>
      </c>
      <c r="BD99" s="109">
        <f t="shared" si="425"/>
        <v>9659.7099999999991</v>
      </c>
      <c r="BE99" s="109"/>
      <c r="BF99" s="109">
        <f t="shared" si="426"/>
        <v>40446.520000000004</v>
      </c>
      <c r="BG99" s="109">
        <f t="shared" si="427"/>
        <v>32199.05</v>
      </c>
      <c r="BH99" s="109">
        <f t="shared" si="428"/>
        <v>10102.82</v>
      </c>
      <c r="BI99" s="109"/>
      <c r="BJ99" s="109">
        <f t="shared" si="429"/>
        <v>42301.869999999995</v>
      </c>
      <c r="BK99" s="109">
        <f t="shared" si="430"/>
        <v>33611.29</v>
      </c>
      <c r="BL99" s="109">
        <f t="shared" si="431"/>
        <v>10545.93</v>
      </c>
      <c r="BM99" s="109"/>
      <c r="BN99" s="109">
        <f t="shared" si="432"/>
        <v>44157.22</v>
      </c>
      <c r="BO99" s="109">
        <f t="shared" si="433"/>
        <v>34458.629999999997</v>
      </c>
      <c r="BP99" s="109">
        <f t="shared" si="434"/>
        <v>10811.79</v>
      </c>
      <c r="BQ99" s="109"/>
      <c r="BR99" s="109">
        <f t="shared" si="435"/>
        <v>45270.42</v>
      </c>
      <c r="BS99" s="110"/>
      <c r="BT99" s="75">
        <f t="shared" si="399"/>
        <v>2.9999879623774608E-2</v>
      </c>
      <c r="BU99" s="75">
        <f t="shared" si="399"/>
        <v>2.9999593776658468E-2</v>
      </c>
      <c r="BV99" s="75"/>
    </row>
    <row r="100" spans="1:74" ht="15.75" customHeight="1" x14ac:dyDescent="0.25">
      <c r="A100" s="70" t="s">
        <v>2434</v>
      </c>
      <c r="B100" s="111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105"/>
      <c r="O100" s="73"/>
      <c r="P100" s="73"/>
      <c r="Q100" s="73"/>
      <c r="R100" s="73"/>
      <c r="S100" s="73"/>
      <c r="T100" s="105"/>
      <c r="U100" s="73"/>
      <c r="V100" s="73"/>
      <c r="W100" s="73"/>
      <c r="X100" s="73"/>
      <c r="Y100" s="73"/>
      <c r="Z100" s="105"/>
      <c r="AA100" s="73"/>
      <c r="AB100" s="73"/>
      <c r="AC100" s="105"/>
      <c r="AD100" s="73"/>
      <c r="AE100" s="73"/>
      <c r="AF100" s="105"/>
      <c r="AG100" s="73"/>
      <c r="AH100" s="73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105"/>
      <c r="BO100" s="105"/>
      <c r="BP100" s="105"/>
      <c r="BQ100" s="105"/>
      <c r="BR100" s="105"/>
      <c r="BS100" s="108"/>
      <c r="BT100" s="75" t="e">
        <f t="shared" si="399"/>
        <v>#DIV/0!</v>
      </c>
      <c r="BU100" s="75" t="e">
        <f t="shared" si="399"/>
        <v>#DIV/0!</v>
      </c>
      <c r="BV100" s="75"/>
    </row>
    <row r="101" spans="1:74" ht="15" customHeight="1" x14ac:dyDescent="0.25">
      <c r="A101" s="76" t="s">
        <v>169</v>
      </c>
      <c r="B101" s="77" t="s">
        <v>170</v>
      </c>
      <c r="C101" s="112">
        <v>2947</v>
      </c>
      <c r="D101" s="112">
        <v>11840</v>
      </c>
      <c r="E101" s="112">
        <v>14787</v>
      </c>
      <c r="F101" s="112">
        <f t="shared" ref="F101:H104" si="436">C101*1.2</f>
        <v>3536.4</v>
      </c>
      <c r="G101" s="112">
        <f t="shared" si="436"/>
        <v>14208</v>
      </c>
      <c r="H101" s="112">
        <f t="shared" si="436"/>
        <v>17744.399999999998</v>
      </c>
      <c r="I101" s="112">
        <f t="shared" ref="I101:K104" si="437">F101+C101*0.06</f>
        <v>3713.2200000000003</v>
      </c>
      <c r="J101" s="112">
        <f t="shared" si="437"/>
        <v>14918.4</v>
      </c>
      <c r="K101" s="112">
        <f t="shared" si="437"/>
        <v>18631.62</v>
      </c>
      <c r="L101" s="112">
        <f t="shared" ref="L101:N104" si="438">I101+C101*0.14</f>
        <v>4125.8</v>
      </c>
      <c r="M101" s="112">
        <f t="shared" si="438"/>
        <v>16576</v>
      </c>
      <c r="N101" s="112">
        <f t="shared" si="438"/>
        <v>20701.8</v>
      </c>
      <c r="O101" s="112">
        <v>4125.8</v>
      </c>
      <c r="P101" s="112">
        <v>16576</v>
      </c>
      <c r="Q101" s="112">
        <v>20701.8</v>
      </c>
      <c r="R101" s="112">
        <f t="shared" ref="R101:S104" si="439">ROUND(L101*1.143,0)</f>
        <v>4716</v>
      </c>
      <c r="S101" s="112">
        <f t="shared" si="439"/>
        <v>18946</v>
      </c>
      <c r="T101" s="112">
        <f t="shared" ref="T101:T104" si="440">R101+S101</f>
        <v>23662</v>
      </c>
      <c r="U101" s="112">
        <f t="shared" ref="U101:V104" si="441">+R101+(C101*0.1)</f>
        <v>5010.7</v>
      </c>
      <c r="V101" s="112">
        <f t="shared" si="441"/>
        <v>20130</v>
      </c>
      <c r="W101" s="112">
        <f t="shared" ref="W101:W104" si="442">U101+V101</f>
        <v>25140.7</v>
      </c>
      <c r="X101" s="112">
        <f t="shared" ref="X101:Y104" si="443">+U101+(C101*0.15)</f>
        <v>5452.75</v>
      </c>
      <c r="Y101" s="112">
        <f t="shared" si="443"/>
        <v>21906</v>
      </c>
      <c r="Z101" s="112">
        <f t="shared" ref="Z101:Z104" si="444">X101+Y101</f>
        <v>27358.75</v>
      </c>
      <c r="AA101" s="112">
        <v>6278</v>
      </c>
      <c r="AB101" s="112">
        <v>25221</v>
      </c>
      <c r="AC101" s="112">
        <v>31499</v>
      </c>
      <c r="AD101" s="109">
        <f t="shared" ref="AD101:AE104" si="445">+ROUND(AA101*(1+0.25),0)</f>
        <v>7848</v>
      </c>
      <c r="AE101" s="109">
        <f t="shared" si="445"/>
        <v>31526</v>
      </c>
      <c r="AF101" s="112">
        <f t="shared" ref="AF101:AF104" si="446">AD101+AE101</f>
        <v>39374</v>
      </c>
      <c r="AG101" s="109">
        <f t="shared" ref="AG101:AH104" si="447">+ROUND(AD101+AA101*0.2,0)</f>
        <v>9104</v>
      </c>
      <c r="AH101" s="109">
        <f t="shared" si="447"/>
        <v>36570</v>
      </c>
      <c r="AI101" s="112">
        <f t="shared" ref="AI101:AI104" si="448">AG101+AH101</f>
        <v>45674</v>
      </c>
      <c r="AJ101" s="109">
        <f t="shared" ref="AJ101:AK104" si="449">ROUND(AG101+0.15*AA101,2)</f>
        <v>10045.700000000001</v>
      </c>
      <c r="AK101" s="109">
        <f t="shared" si="449"/>
        <v>40353.15</v>
      </c>
      <c r="AL101" s="109">
        <f t="shared" ref="AL101:AL104" si="450">AJ101+AK101</f>
        <v>50398.850000000006</v>
      </c>
      <c r="AM101" s="109">
        <f t="shared" ref="AM101:AN104" si="451">AJ101</f>
        <v>10045.700000000001</v>
      </c>
      <c r="AN101" s="109">
        <f t="shared" si="451"/>
        <v>40353.15</v>
      </c>
      <c r="AO101" s="109"/>
      <c r="AP101" s="109">
        <f t="shared" ref="AP101:AP104" si="452">AM101+AN101+AO101</f>
        <v>50398.850000000006</v>
      </c>
      <c r="AQ101" s="109">
        <f t="shared" ref="AQ101:AR104" si="453">ROUND(AM101*(1+4.5%),2)</f>
        <v>10497.76</v>
      </c>
      <c r="AR101" s="109">
        <f t="shared" si="453"/>
        <v>42169.04</v>
      </c>
      <c r="AS101" s="109"/>
      <c r="AT101" s="109">
        <f t="shared" ref="AT101:AT104" si="454">AQ101+AR101+AS101</f>
        <v>52666.8</v>
      </c>
      <c r="AU101" s="109">
        <f t="shared" ref="AU101:AV104" si="455">ROUND(AQ101+(AM101*4%),2)</f>
        <v>10899.59</v>
      </c>
      <c r="AV101" s="109">
        <f t="shared" si="455"/>
        <v>43783.17</v>
      </c>
      <c r="AW101" s="109"/>
      <c r="AX101" s="109">
        <f t="shared" ref="AX101:AX104" si="456">AU101+AV101+AW101</f>
        <v>54682.759999999995</v>
      </c>
      <c r="AY101" s="109">
        <f t="shared" ref="AY101:AY104" si="457">ROUND(AU101+(AU101*$AY$3),2)</f>
        <v>11771.56</v>
      </c>
      <c r="AZ101" s="109">
        <f t="shared" ref="AZ101:AZ104" si="458">ROUND(AV101+(AV101*$AZ$4),2)</f>
        <v>51664.14</v>
      </c>
      <c r="BA101" s="109"/>
      <c r="BB101" s="109">
        <f t="shared" ref="BB101:BB104" si="459">AY101+AZ101+BA101</f>
        <v>63435.7</v>
      </c>
      <c r="BC101" s="109">
        <f t="shared" ref="BC101:BC104" si="460">ROUND(AY101+(AY101*$BC$3),2)</f>
        <v>12831</v>
      </c>
      <c r="BD101" s="109">
        <f t="shared" ref="BD101:BD104" si="461">ROUND(AZ101+(AZ101*$BD$4),2)</f>
        <v>56313.91</v>
      </c>
      <c r="BE101" s="109"/>
      <c r="BF101" s="109">
        <f t="shared" ref="BF101:BF104" si="462">BC101+BD101+BE101</f>
        <v>69144.91</v>
      </c>
      <c r="BG101" s="109">
        <f t="shared" ref="BG101:BG104" si="463">ROUND(BC101+ $AY101*$BG$3,2)</f>
        <v>13419.58</v>
      </c>
      <c r="BH101" s="109">
        <f t="shared" ref="BH101:BH104" si="464">ROUND(BD101+ $AZ101*$BH$4,2)</f>
        <v>58897.120000000003</v>
      </c>
      <c r="BI101" s="109"/>
      <c r="BJ101" s="109">
        <f t="shared" ref="BJ101:BJ104" si="465">BG101+BH101+BI101</f>
        <v>72316.7</v>
      </c>
      <c r="BK101" s="109">
        <f t="shared" ref="BK101:BK104" si="466">ROUND(BG101+ $AY101*$BK$3,2)</f>
        <v>14008.16</v>
      </c>
      <c r="BL101" s="109">
        <f t="shared" ref="BL101:BL104" si="467">ROUND(BH101+ $AZ101*$BL$4,2)</f>
        <v>61480.33</v>
      </c>
      <c r="BM101" s="109"/>
      <c r="BN101" s="109">
        <f t="shared" ref="BN101:BN104" si="468">BK101+BL101+BM101</f>
        <v>75488.490000000005</v>
      </c>
      <c r="BO101" s="109">
        <f t="shared" ref="BO101:BO104" si="469">ROUND(BK101+ $AY101*$BO$3,2)</f>
        <v>14361.31</v>
      </c>
      <c r="BP101" s="109">
        <f t="shared" ref="BP101:BP104" si="470">ROUND(BL101+ $AZ101*$BP$4,2)</f>
        <v>63030.25</v>
      </c>
      <c r="BQ101" s="109"/>
      <c r="BR101" s="109">
        <f t="shared" ref="BR101:BR104" si="471">+BO101+BP101+BQ101</f>
        <v>77391.56</v>
      </c>
      <c r="BS101" s="110"/>
      <c r="BT101" s="75">
        <f t="shared" si="399"/>
        <v>3.0000271841625039E-2</v>
      </c>
      <c r="BU101" s="75">
        <f t="shared" si="399"/>
        <v>2.9999918705701834E-2</v>
      </c>
      <c r="BV101" s="75"/>
    </row>
    <row r="102" spans="1:74" ht="30" customHeight="1" x14ac:dyDescent="0.25">
      <c r="A102" s="76" t="s">
        <v>171</v>
      </c>
      <c r="B102" s="77" t="s">
        <v>172</v>
      </c>
      <c r="C102" s="112">
        <v>1969</v>
      </c>
      <c r="D102" s="112">
        <v>7878</v>
      </c>
      <c r="E102" s="112">
        <v>9847</v>
      </c>
      <c r="F102" s="112">
        <f t="shared" si="436"/>
        <v>2362.7999999999997</v>
      </c>
      <c r="G102" s="112">
        <f t="shared" si="436"/>
        <v>9453.6</v>
      </c>
      <c r="H102" s="112">
        <f t="shared" si="436"/>
        <v>11816.4</v>
      </c>
      <c r="I102" s="112">
        <f t="shared" si="437"/>
        <v>2480.9399999999996</v>
      </c>
      <c r="J102" s="112">
        <f t="shared" si="437"/>
        <v>9926.2800000000007</v>
      </c>
      <c r="K102" s="112">
        <f t="shared" si="437"/>
        <v>12407.22</v>
      </c>
      <c r="L102" s="112">
        <f t="shared" si="438"/>
        <v>2756.5999999999995</v>
      </c>
      <c r="M102" s="112">
        <f t="shared" si="438"/>
        <v>11029.2</v>
      </c>
      <c r="N102" s="112">
        <f t="shared" si="438"/>
        <v>13785.8</v>
      </c>
      <c r="O102" s="112">
        <v>2756.5999999999995</v>
      </c>
      <c r="P102" s="112">
        <v>11029.2</v>
      </c>
      <c r="Q102" s="112">
        <v>13785.8</v>
      </c>
      <c r="R102" s="112">
        <f t="shared" si="439"/>
        <v>3151</v>
      </c>
      <c r="S102" s="112">
        <f t="shared" si="439"/>
        <v>12606</v>
      </c>
      <c r="T102" s="112">
        <f t="shared" si="440"/>
        <v>15757</v>
      </c>
      <c r="U102" s="112">
        <f t="shared" si="441"/>
        <v>3347.9</v>
      </c>
      <c r="V102" s="112">
        <f t="shared" si="441"/>
        <v>13393.8</v>
      </c>
      <c r="W102" s="112">
        <f t="shared" si="442"/>
        <v>16741.7</v>
      </c>
      <c r="X102" s="112">
        <f t="shared" si="443"/>
        <v>3643.25</v>
      </c>
      <c r="Y102" s="112">
        <f t="shared" si="443"/>
        <v>14575.5</v>
      </c>
      <c r="Z102" s="112">
        <f t="shared" si="444"/>
        <v>18218.75</v>
      </c>
      <c r="AA102" s="112">
        <v>4195</v>
      </c>
      <c r="AB102" s="112">
        <v>16781</v>
      </c>
      <c r="AC102" s="112">
        <v>20976</v>
      </c>
      <c r="AD102" s="109">
        <f t="shared" si="445"/>
        <v>5244</v>
      </c>
      <c r="AE102" s="109">
        <f t="shared" si="445"/>
        <v>20976</v>
      </c>
      <c r="AF102" s="112">
        <f t="shared" si="446"/>
        <v>26220</v>
      </c>
      <c r="AG102" s="109">
        <f t="shared" si="447"/>
        <v>6083</v>
      </c>
      <c r="AH102" s="109">
        <f t="shared" si="447"/>
        <v>24332</v>
      </c>
      <c r="AI102" s="112">
        <f t="shared" si="448"/>
        <v>30415</v>
      </c>
      <c r="AJ102" s="109">
        <f t="shared" si="449"/>
        <v>6712.25</v>
      </c>
      <c r="AK102" s="109">
        <f t="shared" si="449"/>
        <v>26849.15</v>
      </c>
      <c r="AL102" s="109">
        <f t="shared" si="450"/>
        <v>33561.4</v>
      </c>
      <c r="AM102" s="109">
        <f t="shared" si="451"/>
        <v>6712.25</v>
      </c>
      <c r="AN102" s="109">
        <f t="shared" si="451"/>
        <v>26849.15</v>
      </c>
      <c r="AO102" s="109"/>
      <c r="AP102" s="109">
        <f t="shared" si="452"/>
        <v>33561.4</v>
      </c>
      <c r="AQ102" s="109">
        <f t="shared" si="453"/>
        <v>7014.3</v>
      </c>
      <c r="AR102" s="109">
        <f t="shared" si="453"/>
        <v>28057.360000000001</v>
      </c>
      <c r="AS102" s="109"/>
      <c r="AT102" s="109">
        <f t="shared" si="454"/>
        <v>35071.660000000003</v>
      </c>
      <c r="AU102" s="109">
        <f t="shared" si="455"/>
        <v>7282.79</v>
      </c>
      <c r="AV102" s="109">
        <f t="shared" si="455"/>
        <v>29131.33</v>
      </c>
      <c r="AW102" s="109"/>
      <c r="AX102" s="109">
        <f t="shared" si="456"/>
        <v>36414.120000000003</v>
      </c>
      <c r="AY102" s="109">
        <f t="shared" si="457"/>
        <v>7865.41</v>
      </c>
      <c r="AZ102" s="109">
        <f t="shared" si="458"/>
        <v>34374.97</v>
      </c>
      <c r="BA102" s="109"/>
      <c r="BB102" s="109">
        <f t="shared" si="459"/>
        <v>42240.380000000005</v>
      </c>
      <c r="BC102" s="109">
        <f t="shared" si="460"/>
        <v>8573.2999999999993</v>
      </c>
      <c r="BD102" s="109">
        <f t="shared" si="461"/>
        <v>37468.720000000001</v>
      </c>
      <c r="BE102" s="109"/>
      <c r="BF102" s="109">
        <f t="shared" si="462"/>
        <v>46042.020000000004</v>
      </c>
      <c r="BG102" s="109">
        <f t="shared" si="463"/>
        <v>8966.57</v>
      </c>
      <c r="BH102" s="109">
        <f t="shared" si="464"/>
        <v>39187.47</v>
      </c>
      <c r="BI102" s="109"/>
      <c r="BJ102" s="109">
        <f t="shared" si="465"/>
        <v>48154.04</v>
      </c>
      <c r="BK102" s="109">
        <f t="shared" si="466"/>
        <v>9359.84</v>
      </c>
      <c r="BL102" s="109">
        <f t="shared" si="467"/>
        <v>40906.22</v>
      </c>
      <c r="BM102" s="109"/>
      <c r="BN102" s="109">
        <f t="shared" si="468"/>
        <v>50266.06</v>
      </c>
      <c r="BO102" s="109">
        <f t="shared" si="469"/>
        <v>9595.7999999999993</v>
      </c>
      <c r="BP102" s="109">
        <f t="shared" si="470"/>
        <v>41937.47</v>
      </c>
      <c r="BQ102" s="109"/>
      <c r="BR102" s="109">
        <f t="shared" si="471"/>
        <v>51533.270000000004</v>
      </c>
      <c r="BS102" s="110"/>
      <c r="BT102" s="75">
        <f t="shared" si="399"/>
        <v>2.9999707580405741E-2</v>
      </c>
      <c r="BU102" s="75">
        <f t="shared" si="399"/>
        <v>3.0000026181841031E-2</v>
      </c>
      <c r="BV102" s="75"/>
    </row>
    <row r="103" spans="1:74" ht="15" customHeight="1" x14ac:dyDescent="0.25">
      <c r="A103" s="76" t="s">
        <v>173</v>
      </c>
      <c r="B103" s="77" t="s">
        <v>174</v>
      </c>
      <c r="C103" s="112">
        <v>706</v>
      </c>
      <c r="D103" s="112">
        <v>2947</v>
      </c>
      <c r="E103" s="112">
        <v>3653</v>
      </c>
      <c r="F103" s="112">
        <f t="shared" si="436"/>
        <v>847.19999999999993</v>
      </c>
      <c r="G103" s="112">
        <f t="shared" si="436"/>
        <v>3536.4</v>
      </c>
      <c r="H103" s="112">
        <f t="shared" si="436"/>
        <v>4383.5999999999995</v>
      </c>
      <c r="I103" s="112">
        <f t="shared" si="437"/>
        <v>889.56</v>
      </c>
      <c r="J103" s="112">
        <f t="shared" si="437"/>
        <v>3713.2200000000003</v>
      </c>
      <c r="K103" s="112">
        <f t="shared" si="437"/>
        <v>4602.78</v>
      </c>
      <c r="L103" s="112">
        <f t="shared" si="438"/>
        <v>988.4</v>
      </c>
      <c r="M103" s="112">
        <f t="shared" si="438"/>
        <v>4125.8</v>
      </c>
      <c r="N103" s="112">
        <f t="shared" si="438"/>
        <v>5114.2</v>
      </c>
      <c r="O103" s="112">
        <v>988.4</v>
      </c>
      <c r="P103" s="112">
        <v>4125.8</v>
      </c>
      <c r="Q103" s="112">
        <v>5114.2</v>
      </c>
      <c r="R103" s="112">
        <f t="shared" si="439"/>
        <v>1130</v>
      </c>
      <c r="S103" s="112">
        <f t="shared" si="439"/>
        <v>4716</v>
      </c>
      <c r="T103" s="112">
        <f t="shared" si="440"/>
        <v>5846</v>
      </c>
      <c r="U103" s="112">
        <f t="shared" si="441"/>
        <v>1200.5999999999999</v>
      </c>
      <c r="V103" s="112">
        <f t="shared" si="441"/>
        <v>5010.7</v>
      </c>
      <c r="W103" s="112">
        <f t="shared" si="442"/>
        <v>6211.2999999999993</v>
      </c>
      <c r="X103" s="112">
        <f t="shared" si="443"/>
        <v>1306.5</v>
      </c>
      <c r="Y103" s="112">
        <f t="shared" si="443"/>
        <v>5452.75</v>
      </c>
      <c r="Z103" s="112">
        <f t="shared" si="444"/>
        <v>6759.25</v>
      </c>
      <c r="AA103" s="112">
        <v>1504</v>
      </c>
      <c r="AB103" s="112">
        <v>6278</v>
      </c>
      <c r="AC103" s="112">
        <v>7782</v>
      </c>
      <c r="AD103" s="109">
        <f t="shared" si="445"/>
        <v>1880</v>
      </c>
      <c r="AE103" s="109">
        <f t="shared" si="445"/>
        <v>7848</v>
      </c>
      <c r="AF103" s="112">
        <f t="shared" si="446"/>
        <v>9728</v>
      </c>
      <c r="AG103" s="109">
        <f t="shared" si="447"/>
        <v>2181</v>
      </c>
      <c r="AH103" s="109">
        <f t="shared" si="447"/>
        <v>9104</v>
      </c>
      <c r="AI103" s="112">
        <f t="shared" si="448"/>
        <v>11285</v>
      </c>
      <c r="AJ103" s="109">
        <f t="shared" si="449"/>
        <v>2406.6</v>
      </c>
      <c r="AK103" s="109">
        <f t="shared" si="449"/>
        <v>10045.700000000001</v>
      </c>
      <c r="AL103" s="109">
        <f t="shared" si="450"/>
        <v>12452.300000000001</v>
      </c>
      <c r="AM103" s="109">
        <f t="shared" si="451"/>
        <v>2406.6</v>
      </c>
      <c r="AN103" s="109">
        <f t="shared" si="451"/>
        <v>10045.700000000001</v>
      </c>
      <c r="AO103" s="109"/>
      <c r="AP103" s="109">
        <f t="shared" si="452"/>
        <v>12452.300000000001</v>
      </c>
      <c r="AQ103" s="109">
        <f t="shared" si="453"/>
        <v>2514.9</v>
      </c>
      <c r="AR103" s="109">
        <f t="shared" si="453"/>
        <v>10497.76</v>
      </c>
      <c r="AS103" s="109"/>
      <c r="AT103" s="109">
        <f t="shared" si="454"/>
        <v>13012.66</v>
      </c>
      <c r="AU103" s="109">
        <f t="shared" si="455"/>
        <v>2611.16</v>
      </c>
      <c r="AV103" s="109">
        <f t="shared" si="455"/>
        <v>10899.59</v>
      </c>
      <c r="AW103" s="109"/>
      <c r="AX103" s="109">
        <f t="shared" si="456"/>
        <v>13510.75</v>
      </c>
      <c r="AY103" s="109">
        <f t="shared" si="457"/>
        <v>2820.05</v>
      </c>
      <c r="AZ103" s="109">
        <f t="shared" si="458"/>
        <v>12861.52</v>
      </c>
      <c r="BA103" s="109"/>
      <c r="BB103" s="109">
        <f t="shared" si="459"/>
        <v>15681.57</v>
      </c>
      <c r="BC103" s="109">
        <f t="shared" si="460"/>
        <v>3073.85</v>
      </c>
      <c r="BD103" s="109">
        <f t="shared" si="461"/>
        <v>14019.06</v>
      </c>
      <c r="BE103" s="109"/>
      <c r="BF103" s="109">
        <f t="shared" si="462"/>
        <v>17092.91</v>
      </c>
      <c r="BG103" s="109">
        <f t="shared" si="463"/>
        <v>3214.85</v>
      </c>
      <c r="BH103" s="109">
        <f t="shared" si="464"/>
        <v>14662.14</v>
      </c>
      <c r="BI103" s="109"/>
      <c r="BJ103" s="109">
        <f t="shared" si="465"/>
        <v>17876.989999999998</v>
      </c>
      <c r="BK103" s="109">
        <f t="shared" si="466"/>
        <v>3355.85</v>
      </c>
      <c r="BL103" s="109">
        <f t="shared" si="467"/>
        <v>15305.22</v>
      </c>
      <c r="BM103" s="109"/>
      <c r="BN103" s="109">
        <f t="shared" si="468"/>
        <v>18661.07</v>
      </c>
      <c r="BO103" s="109">
        <f t="shared" si="469"/>
        <v>3440.45</v>
      </c>
      <c r="BP103" s="109">
        <f t="shared" si="470"/>
        <v>15691.07</v>
      </c>
      <c r="BQ103" s="109"/>
      <c r="BR103" s="109">
        <f t="shared" si="471"/>
        <v>19131.52</v>
      </c>
      <c r="BS103" s="110"/>
      <c r="BT103" s="75">
        <f t="shared" si="399"/>
        <v>2.9999468094537296E-2</v>
      </c>
      <c r="BU103" s="75">
        <f t="shared" si="399"/>
        <v>3.0000342105754245E-2</v>
      </c>
      <c r="BV103" s="75"/>
    </row>
    <row r="104" spans="1:74" ht="15" customHeight="1" x14ac:dyDescent="0.25">
      <c r="A104" s="76" t="s">
        <v>175</v>
      </c>
      <c r="B104" s="77" t="s">
        <v>176</v>
      </c>
      <c r="C104" s="112">
        <v>2188</v>
      </c>
      <c r="D104" s="112">
        <v>5432</v>
      </c>
      <c r="E104" s="112">
        <v>7620</v>
      </c>
      <c r="F104" s="112">
        <f t="shared" si="436"/>
        <v>2625.6</v>
      </c>
      <c r="G104" s="112">
        <f t="shared" si="436"/>
        <v>6518.4</v>
      </c>
      <c r="H104" s="112">
        <f t="shared" si="436"/>
        <v>9144</v>
      </c>
      <c r="I104" s="112">
        <f t="shared" si="437"/>
        <v>2756.88</v>
      </c>
      <c r="J104" s="112">
        <f t="shared" si="437"/>
        <v>6844.32</v>
      </c>
      <c r="K104" s="112">
        <f t="shared" si="437"/>
        <v>9601.2000000000007</v>
      </c>
      <c r="L104" s="112">
        <f t="shared" si="438"/>
        <v>3063.2000000000003</v>
      </c>
      <c r="M104" s="112">
        <f t="shared" si="438"/>
        <v>7604.7999999999993</v>
      </c>
      <c r="N104" s="112">
        <f t="shared" si="438"/>
        <v>10668</v>
      </c>
      <c r="O104" s="112">
        <v>3063.2000000000003</v>
      </c>
      <c r="P104" s="112">
        <v>7604.7999999999993</v>
      </c>
      <c r="Q104" s="112">
        <v>10668</v>
      </c>
      <c r="R104" s="112">
        <f t="shared" si="439"/>
        <v>3501</v>
      </c>
      <c r="S104" s="112">
        <f t="shared" si="439"/>
        <v>8692</v>
      </c>
      <c r="T104" s="112">
        <f t="shared" si="440"/>
        <v>12193</v>
      </c>
      <c r="U104" s="112">
        <f t="shared" si="441"/>
        <v>3719.8</v>
      </c>
      <c r="V104" s="112">
        <f t="shared" si="441"/>
        <v>9235.2000000000007</v>
      </c>
      <c r="W104" s="112">
        <f t="shared" si="442"/>
        <v>12955</v>
      </c>
      <c r="X104" s="112">
        <f t="shared" si="443"/>
        <v>4048</v>
      </c>
      <c r="Y104" s="112">
        <f t="shared" si="443"/>
        <v>10050</v>
      </c>
      <c r="Z104" s="112">
        <f t="shared" si="444"/>
        <v>14098</v>
      </c>
      <c r="AA104" s="112">
        <v>4661</v>
      </c>
      <c r="AB104" s="112">
        <v>11571</v>
      </c>
      <c r="AC104" s="112">
        <v>16232</v>
      </c>
      <c r="AD104" s="109">
        <f t="shared" si="445"/>
        <v>5826</v>
      </c>
      <c r="AE104" s="109">
        <f t="shared" si="445"/>
        <v>14464</v>
      </c>
      <c r="AF104" s="112">
        <f t="shared" si="446"/>
        <v>20290</v>
      </c>
      <c r="AG104" s="109">
        <f t="shared" si="447"/>
        <v>6758</v>
      </c>
      <c r="AH104" s="109">
        <f t="shared" si="447"/>
        <v>16778</v>
      </c>
      <c r="AI104" s="112">
        <f t="shared" si="448"/>
        <v>23536</v>
      </c>
      <c r="AJ104" s="109">
        <f t="shared" si="449"/>
        <v>7457.15</v>
      </c>
      <c r="AK104" s="109">
        <f t="shared" si="449"/>
        <v>18513.650000000001</v>
      </c>
      <c r="AL104" s="109">
        <f t="shared" si="450"/>
        <v>25970.800000000003</v>
      </c>
      <c r="AM104" s="109">
        <f t="shared" si="451"/>
        <v>7457.15</v>
      </c>
      <c r="AN104" s="109">
        <f t="shared" si="451"/>
        <v>18513.650000000001</v>
      </c>
      <c r="AO104" s="109"/>
      <c r="AP104" s="109">
        <f t="shared" si="452"/>
        <v>25970.800000000003</v>
      </c>
      <c r="AQ104" s="109">
        <f t="shared" si="453"/>
        <v>7792.72</v>
      </c>
      <c r="AR104" s="109">
        <f t="shared" si="453"/>
        <v>19346.759999999998</v>
      </c>
      <c r="AS104" s="109"/>
      <c r="AT104" s="109">
        <f t="shared" si="454"/>
        <v>27139.48</v>
      </c>
      <c r="AU104" s="109">
        <f t="shared" si="455"/>
        <v>8091.01</v>
      </c>
      <c r="AV104" s="109">
        <f t="shared" si="455"/>
        <v>20087.310000000001</v>
      </c>
      <c r="AW104" s="109"/>
      <c r="AX104" s="109">
        <f t="shared" si="456"/>
        <v>28178.32</v>
      </c>
      <c r="AY104" s="109">
        <f t="shared" si="457"/>
        <v>8738.2900000000009</v>
      </c>
      <c r="AZ104" s="109">
        <f t="shared" si="458"/>
        <v>23703.03</v>
      </c>
      <c r="BA104" s="109"/>
      <c r="BB104" s="109">
        <f t="shared" si="459"/>
        <v>32441.32</v>
      </c>
      <c r="BC104" s="109">
        <f t="shared" si="460"/>
        <v>9524.74</v>
      </c>
      <c r="BD104" s="109">
        <f t="shared" si="461"/>
        <v>25836.3</v>
      </c>
      <c r="BE104" s="109"/>
      <c r="BF104" s="109">
        <f t="shared" si="462"/>
        <v>35361.040000000001</v>
      </c>
      <c r="BG104" s="109">
        <f t="shared" si="463"/>
        <v>9961.65</v>
      </c>
      <c r="BH104" s="109">
        <f t="shared" si="464"/>
        <v>27021.45</v>
      </c>
      <c r="BI104" s="109"/>
      <c r="BJ104" s="109">
        <f t="shared" si="465"/>
        <v>36983.1</v>
      </c>
      <c r="BK104" s="109">
        <f t="shared" si="466"/>
        <v>10398.56</v>
      </c>
      <c r="BL104" s="109">
        <f t="shared" si="467"/>
        <v>28206.6</v>
      </c>
      <c r="BM104" s="109"/>
      <c r="BN104" s="109">
        <f t="shared" si="468"/>
        <v>38605.159999999996</v>
      </c>
      <c r="BO104" s="109">
        <f t="shared" si="469"/>
        <v>10660.71</v>
      </c>
      <c r="BP104" s="109">
        <f t="shared" si="470"/>
        <v>28917.69</v>
      </c>
      <c r="BQ104" s="109"/>
      <c r="BR104" s="109">
        <f t="shared" si="471"/>
        <v>39578.399999999994</v>
      </c>
      <c r="BS104" s="110"/>
      <c r="BT104" s="75">
        <f t="shared" si="399"/>
        <v>3.0000148770525998E-2</v>
      </c>
      <c r="BU104" s="75">
        <f t="shared" si="399"/>
        <v>2.9999962030170833E-2</v>
      </c>
      <c r="BV104" s="75"/>
    </row>
    <row r="105" spans="1:74" ht="15.75" customHeight="1" x14ac:dyDescent="0.25">
      <c r="A105" s="70" t="s">
        <v>2435</v>
      </c>
      <c r="B105" s="111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105"/>
      <c r="O105" s="73"/>
      <c r="P105" s="73"/>
      <c r="Q105" s="73"/>
      <c r="R105" s="73"/>
      <c r="S105" s="73"/>
      <c r="T105" s="105"/>
      <c r="U105" s="73"/>
      <c r="V105" s="73"/>
      <c r="W105" s="73"/>
      <c r="X105" s="73"/>
      <c r="Y105" s="73"/>
      <c r="Z105" s="105"/>
      <c r="AA105" s="73"/>
      <c r="AB105" s="73"/>
      <c r="AC105" s="105"/>
      <c r="AD105" s="73"/>
      <c r="AE105" s="73"/>
      <c r="AF105" s="105"/>
      <c r="AG105" s="73"/>
      <c r="AH105" s="73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8"/>
      <c r="BT105" s="75" t="e">
        <f t="shared" si="399"/>
        <v>#DIV/0!</v>
      </c>
      <c r="BU105" s="75" t="e">
        <f t="shared" si="399"/>
        <v>#DIV/0!</v>
      </c>
      <c r="BV105" s="75"/>
    </row>
    <row r="106" spans="1:74" ht="30" customHeight="1" x14ac:dyDescent="0.25">
      <c r="A106" s="76" t="s">
        <v>177</v>
      </c>
      <c r="B106" s="77" t="s">
        <v>178</v>
      </c>
      <c r="C106" s="112">
        <v>4142</v>
      </c>
      <c r="D106" s="112">
        <v>3858</v>
      </c>
      <c r="E106" s="112">
        <v>8000</v>
      </c>
      <c r="F106" s="112">
        <f t="shared" ref="F106:H108" si="472">C106*1.2</f>
        <v>4970.3999999999996</v>
      </c>
      <c r="G106" s="112">
        <f t="shared" si="472"/>
        <v>4629.5999999999995</v>
      </c>
      <c r="H106" s="112">
        <f t="shared" si="472"/>
        <v>9600</v>
      </c>
      <c r="I106" s="112">
        <f t="shared" ref="I106:K108" si="473">F106+C106*0.06</f>
        <v>5218.92</v>
      </c>
      <c r="J106" s="112">
        <f t="shared" si="473"/>
        <v>4861.079999999999</v>
      </c>
      <c r="K106" s="112">
        <f t="shared" si="473"/>
        <v>10080</v>
      </c>
      <c r="L106" s="112">
        <f t="shared" ref="L106:N108" si="474">I106+C106*0.14</f>
        <v>5798.8</v>
      </c>
      <c r="M106" s="112">
        <f t="shared" si="474"/>
        <v>5401.1999999999989</v>
      </c>
      <c r="N106" s="112">
        <f t="shared" si="474"/>
        <v>11200</v>
      </c>
      <c r="O106" s="112">
        <v>5798.8</v>
      </c>
      <c r="P106" s="112">
        <v>5401.1999999999989</v>
      </c>
      <c r="Q106" s="112">
        <v>11200</v>
      </c>
      <c r="R106" s="112">
        <f t="shared" ref="R106:S108" si="475">ROUND(L106*1.143,0)</f>
        <v>6628</v>
      </c>
      <c r="S106" s="112">
        <f t="shared" si="475"/>
        <v>6174</v>
      </c>
      <c r="T106" s="112">
        <f t="shared" ref="T106:T108" si="476">R106+S106</f>
        <v>12802</v>
      </c>
      <c r="U106" s="112">
        <f t="shared" ref="U106:V108" si="477">+R106+(C106*0.1)</f>
        <v>7042.2</v>
      </c>
      <c r="V106" s="112">
        <f t="shared" si="477"/>
        <v>6559.8</v>
      </c>
      <c r="W106" s="112">
        <f t="shared" ref="W106:W108" si="478">U106+V106</f>
        <v>13602</v>
      </c>
      <c r="X106" s="112">
        <f t="shared" ref="X106:Y108" si="479">+U106+(C106*0.15)</f>
        <v>7663.5</v>
      </c>
      <c r="Y106" s="112">
        <f t="shared" si="479"/>
        <v>7138.5</v>
      </c>
      <c r="Z106" s="112">
        <f t="shared" ref="Z106:Z108" si="480">X106+Y106</f>
        <v>14802</v>
      </c>
      <c r="AA106" s="112">
        <v>8823</v>
      </c>
      <c r="AB106" s="112">
        <v>8219</v>
      </c>
      <c r="AC106" s="112">
        <v>17042</v>
      </c>
      <c r="AD106" s="109">
        <f t="shared" ref="AD106:AE108" si="481">+ROUND(AA106*(1+0.25),0)</f>
        <v>11029</v>
      </c>
      <c r="AE106" s="109">
        <f t="shared" si="481"/>
        <v>10274</v>
      </c>
      <c r="AF106" s="112">
        <f t="shared" ref="AF106:AF108" si="482">AD106+AE106</f>
        <v>21303</v>
      </c>
      <c r="AG106" s="109">
        <f t="shared" ref="AG106:AH108" si="483">+ROUND(AD106+AA106*0.2,0)</f>
        <v>12794</v>
      </c>
      <c r="AH106" s="109">
        <f t="shared" si="483"/>
        <v>11918</v>
      </c>
      <c r="AI106" s="112">
        <f t="shared" ref="AI106:AI108" si="484">AG106+AH106</f>
        <v>24712</v>
      </c>
      <c r="AJ106" s="112">
        <f t="shared" ref="AJ106:AK108" si="485">AG106</f>
        <v>12794</v>
      </c>
      <c r="AK106" s="112">
        <f t="shared" si="485"/>
        <v>11918</v>
      </c>
      <c r="AL106" s="112">
        <f t="shared" ref="AL106:AL108" si="486">AJ106+AK106</f>
        <v>24712</v>
      </c>
      <c r="AM106" s="112">
        <f t="shared" ref="AM106:AN108" si="487">AJ106</f>
        <v>12794</v>
      </c>
      <c r="AN106" s="112">
        <f t="shared" si="487"/>
        <v>11918</v>
      </c>
      <c r="AO106" s="112">
        <v>2500</v>
      </c>
      <c r="AP106" s="112">
        <f t="shared" ref="AP106:AP108" si="488">AM106+AN106+AO106</f>
        <v>27212</v>
      </c>
      <c r="AQ106" s="109">
        <f t="shared" ref="AQ106:AQ108" si="489">ROUND(AM106*(1+4.5%),2)</f>
        <v>13369.73</v>
      </c>
      <c r="AR106" s="109">
        <f t="shared" ref="AR106:AR108" si="490">ROUND(AN106*(1+4.5%)+(AB106*10%),2)</f>
        <v>13276.21</v>
      </c>
      <c r="AS106" s="112">
        <v>2500</v>
      </c>
      <c r="AT106" s="112">
        <f t="shared" ref="AT106:AT108" si="491">AQ106+AR106+AS106</f>
        <v>29145.94</v>
      </c>
      <c r="AU106" s="109">
        <f t="shared" ref="AU106:AV108" si="492">ROUND(AQ106+(AM106*4%),2)</f>
        <v>13881.49</v>
      </c>
      <c r="AV106" s="109">
        <f t="shared" si="492"/>
        <v>13752.93</v>
      </c>
      <c r="AW106" s="112">
        <v>2500</v>
      </c>
      <c r="AX106" s="112">
        <f t="shared" ref="AX106:AX108" si="493">AU106+AV106+AW106</f>
        <v>30134.42</v>
      </c>
      <c r="AY106" s="109">
        <f t="shared" ref="AY106:AY108" si="494">ROUND(AU106+(AU106*$AY$3),2)</f>
        <v>14992.01</v>
      </c>
      <c r="AZ106" s="109">
        <f t="shared" ref="AZ106:AZ108" si="495">ROUND(AV106+(AV106*$AZ$4),2)</f>
        <v>16228.46</v>
      </c>
      <c r="BA106" s="112">
        <v>2500</v>
      </c>
      <c r="BB106" s="109">
        <f t="shared" ref="BB106:BB108" si="496">AY106+AZ106+BA106</f>
        <v>33720.47</v>
      </c>
      <c r="BC106" s="112">
        <f t="shared" ref="BC106:BC108" si="497">ROUND(AY106+(AY106*$BC$3),2)</f>
        <v>16341.29</v>
      </c>
      <c r="BD106" s="112">
        <f t="shared" ref="BD106:BD108" si="498">ROUND(AZ106+(AZ106*$BD$4),2)</f>
        <v>17689.02</v>
      </c>
      <c r="BE106" s="112">
        <v>2500</v>
      </c>
      <c r="BF106" s="109">
        <f t="shared" ref="BF106:BF108" si="499">BC106+BD106+BE106</f>
        <v>36530.31</v>
      </c>
      <c r="BG106" s="109">
        <f t="shared" ref="BG106:BG108" si="500">ROUND(BC106+ $AY106*$BG$3,2)</f>
        <v>17090.89</v>
      </c>
      <c r="BH106" s="109">
        <f t="shared" ref="BH106:BH108" si="501">ROUND(BD106+ $AZ106*$BH$4,2)</f>
        <v>18500.439999999999</v>
      </c>
      <c r="BI106" s="112">
        <v>2500</v>
      </c>
      <c r="BJ106" s="109">
        <f t="shared" ref="BJ106:BJ108" si="502">BG106+BH106+BI106</f>
        <v>38091.33</v>
      </c>
      <c r="BK106" s="109">
        <f t="shared" ref="BK106:BK108" si="503">ROUND(BG106+ $AY106*$BK$3,2)</f>
        <v>17840.490000000002</v>
      </c>
      <c r="BL106" s="109">
        <f t="shared" ref="BL106:BL108" si="504">ROUND(BH106+ $AZ106*$BL$4,2)</f>
        <v>19311.86</v>
      </c>
      <c r="BM106" s="112">
        <v>2500</v>
      </c>
      <c r="BN106" s="109">
        <f t="shared" ref="BN106:BN108" si="505">BK106+BL106+BM106</f>
        <v>39652.350000000006</v>
      </c>
      <c r="BO106" s="109">
        <f t="shared" ref="BO106:BO108" si="506">ROUND(BK106+ $AY106*$BO$3,2)</f>
        <v>18290.25</v>
      </c>
      <c r="BP106" s="109">
        <f t="shared" ref="BP106:BP108" si="507">ROUND(BL106+ $AZ106*$BP$4,2)</f>
        <v>19798.71</v>
      </c>
      <c r="BQ106" s="109">
        <v>2500</v>
      </c>
      <c r="BR106" s="109">
        <f t="shared" ref="BR106:BR108" si="508">+BO106+BP106+BQ106</f>
        <v>40588.959999999999</v>
      </c>
      <c r="BS106" s="110"/>
      <c r="BT106" s="75">
        <f t="shared" si="399"/>
        <v>2.9999979989340883E-2</v>
      </c>
      <c r="BU106" s="75">
        <f t="shared" si="399"/>
        <v>2.9999765843462568E-2</v>
      </c>
      <c r="BV106" s="75"/>
    </row>
    <row r="107" spans="1:74" ht="15" customHeight="1" x14ac:dyDescent="0.25">
      <c r="A107" s="76" t="s">
        <v>179</v>
      </c>
      <c r="B107" s="77" t="s">
        <v>180</v>
      </c>
      <c r="C107" s="112">
        <v>5474</v>
      </c>
      <c r="D107" s="112">
        <v>9883</v>
      </c>
      <c r="E107" s="112">
        <v>15357</v>
      </c>
      <c r="F107" s="112">
        <f t="shared" si="472"/>
        <v>6568.8</v>
      </c>
      <c r="G107" s="112">
        <f t="shared" si="472"/>
        <v>11859.6</v>
      </c>
      <c r="H107" s="112">
        <f t="shared" si="472"/>
        <v>18428.399999999998</v>
      </c>
      <c r="I107" s="112">
        <f t="shared" si="473"/>
        <v>6897.24</v>
      </c>
      <c r="J107" s="112">
        <f t="shared" si="473"/>
        <v>12452.58</v>
      </c>
      <c r="K107" s="112">
        <f t="shared" si="473"/>
        <v>19349.819999999996</v>
      </c>
      <c r="L107" s="112">
        <f t="shared" si="474"/>
        <v>7663.6</v>
      </c>
      <c r="M107" s="112">
        <f t="shared" si="474"/>
        <v>13836.2</v>
      </c>
      <c r="N107" s="112">
        <f t="shared" si="474"/>
        <v>21499.799999999996</v>
      </c>
      <c r="O107" s="112">
        <v>7663.6</v>
      </c>
      <c r="P107" s="112">
        <v>13836.2</v>
      </c>
      <c r="Q107" s="112">
        <v>21499.799999999996</v>
      </c>
      <c r="R107" s="112">
        <f t="shared" si="475"/>
        <v>8759</v>
      </c>
      <c r="S107" s="112">
        <f t="shared" si="475"/>
        <v>15815</v>
      </c>
      <c r="T107" s="112">
        <f t="shared" si="476"/>
        <v>24574</v>
      </c>
      <c r="U107" s="112">
        <f t="shared" si="477"/>
        <v>9306.4</v>
      </c>
      <c r="V107" s="112">
        <f t="shared" si="477"/>
        <v>16803.3</v>
      </c>
      <c r="W107" s="112">
        <f t="shared" si="478"/>
        <v>26109.699999999997</v>
      </c>
      <c r="X107" s="112">
        <f t="shared" si="479"/>
        <v>10127.5</v>
      </c>
      <c r="Y107" s="112">
        <f t="shared" si="479"/>
        <v>18285.75</v>
      </c>
      <c r="Z107" s="112">
        <f t="shared" si="480"/>
        <v>28413.25</v>
      </c>
      <c r="AA107" s="112">
        <v>11660</v>
      </c>
      <c r="AB107" s="112">
        <v>21053</v>
      </c>
      <c r="AC107" s="112">
        <v>32713</v>
      </c>
      <c r="AD107" s="109">
        <f t="shared" si="481"/>
        <v>14575</v>
      </c>
      <c r="AE107" s="109">
        <f t="shared" si="481"/>
        <v>26316</v>
      </c>
      <c r="AF107" s="112">
        <f t="shared" si="482"/>
        <v>40891</v>
      </c>
      <c r="AG107" s="109">
        <f t="shared" si="483"/>
        <v>16907</v>
      </c>
      <c r="AH107" s="109">
        <f t="shared" si="483"/>
        <v>30527</v>
      </c>
      <c r="AI107" s="112">
        <f t="shared" si="484"/>
        <v>47434</v>
      </c>
      <c r="AJ107" s="112">
        <f t="shared" si="485"/>
        <v>16907</v>
      </c>
      <c r="AK107" s="112">
        <f t="shared" si="485"/>
        <v>30527</v>
      </c>
      <c r="AL107" s="112">
        <f t="shared" si="486"/>
        <v>47434</v>
      </c>
      <c r="AM107" s="112">
        <f t="shared" si="487"/>
        <v>16907</v>
      </c>
      <c r="AN107" s="112">
        <f t="shared" si="487"/>
        <v>30527</v>
      </c>
      <c r="AO107" s="112">
        <v>2500</v>
      </c>
      <c r="AP107" s="112">
        <f t="shared" si="488"/>
        <v>49934</v>
      </c>
      <c r="AQ107" s="109">
        <f t="shared" si="489"/>
        <v>17667.82</v>
      </c>
      <c r="AR107" s="109">
        <f t="shared" si="490"/>
        <v>34006.019999999997</v>
      </c>
      <c r="AS107" s="112">
        <v>2500</v>
      </c>
      <c r="AT107" s="112">
        <f t="shared" si="491"/>
        <v>54173.84</v>
      </c>
      <c r="AU107" s="109">
        <f t="shared" si="492"/>
        <v>18344.099999999999</v>
      </c>
      <c r="AV107" s="109">
        <f t="shared" si="492"/>
        <v>35227.1</v>
      </c>
      <c r="AW107" s="112">
        <v>2500</v>
      </c>
      <c r="AX107" s="112">
        <f t="shared" si="493"/>
        <v>56071.199999999997</v>
      </c>
      <c r="AY107" s="109">
        <f t="shared" si="494"/>
        <v>19811.63</v>
      </c>
      <c r="AZ107" s="109">
        <f t="shared" si="495"/>
        <v>41567.980000000003</v>
      </c>
      <c r="BA107" s="112">
        <v>2500</v>
      </c>
      <c r="BB107" s="109">
        <f t="shared" si="496"/>
        <v>63879.61</v>
      </c>
      <c r="BC107" s="112">
        <f t="shared" si="497"/>
        <v>21594.68</v>
      </c>
      <c r="BD107" s="112">
        <f t="shared" si="498"/>
        <v>45309.1</v>
      </c>
      <c r="BE107" s="112">
        <v>2500</v>
      </c>
      <c r="BF107" s="109">
        <f t="shared" si="499"/>
        <v>69403.78</v>
      </c>
      <c r="BG107" s="109">
        <f t="shared" si="500"/>
        <v>22585.26</v>
      </c>
      <c r="BH107" s="109">
        <f t="shared" si="501"/>
        <v>47387.5</v>
      </c>
      <c r="BI107" s="112">
        <v>2500</v>
      </c>
      <c r="BJ107" s="109">
        <f t="shared" si="502"/>
        <v>72472.759999999995</v>
      </c>
      <c r="BK107" s="109">
        <f t="shared" si="503"/>
        <v>23575.84</v>
      </c>
      <c r="BL107" s="109">
        <f t="shared" si="504"/>
        <v>49465.9</v>
      </c>
      <c r="BM107" s="112">
        <v>2500</v>
      </c>
      <c r="BN107" s="109">
        <f t="shared" si="505"/>
        <v>75541.740000000005</v>
      </c>
      <c r="BO107" s="109">
        <f t="shared" si="506"/>
        <v>24170.19</v>
      </c>
      <c r="BP107" s="109">
        <f t="shared" si="507"/>
        <v>50712.94</v>
      </c>
      <c r="BQ107" s="109">
        <v>2500</v>
      </c>
      <c r="BR107" s="109">
        <f t="shared" si="508"/>
        <v>77383.13</v>
      </c>
      <c r="BS107" s="110"/>
      <c r="BT107" s="75">
        <f t="shared" si="399"/>
        <v>3.0000055522942763E-2</v>
      </c>
      <c r="BU107" s="75">
        <f t="shared" si="399"/>
        <v>3.0000014434187101E-2</v>
      </c>
      <c r="BV107" s="75"/>
    </row>
    <row r="108" spans="1:74" ht="15" customHeight="1" x14ac:dyDescent="0.25">
      <c r="A108" s="76" t="s">
        <v>181</v>
      </c>
      <c r="B108" s="77" t="s">
        <v>182</v>
      </c>
      <c r="C108" s="112">
        <v>590</v>
      </c>
      <c r="D108" s="112">
        <v>765</v>
      </c>
      <c r="E108" s="112">
        <v>1355</v>
      </c>
      <c r="F108" s="112">
        <f t="shared" si="472"/>
        <v>708</v>
      </c>
      <c r="G108" s="112">
        <f t="shared" si="472"/>
        <v>918</v>
      </c>
      <c r="H108" s="112">
        <f t="shared" si="472"/>
        <v>1626</v>
      </c>
      <c r="I108" s="112">
        <f t="shared" si="473"/>
        <v>743.4</v>
      </c>
      <c r="J108" s="112">
        <f t="shared" si="473"/>
        <v>963.9</v>
      </c>
      <c r="K108" s="112">
        <f t="shared" si="473"/>
        <v>1707.3</v>
      </c>
      <c r="L108" s="112">
        <f t="shared" si="474"/>
        <v>826</v>
      </c>
      <c r="M108" s="112">
        <f t="shared" si="474"/>
        <v>1071</v>
      </c>
      <c r="N108" s="112">
        <f t="shared" si="474"/>
        <v>1897</v>
      </c>
      <c r="O108" s="112">
        <v>826</v>
      </c>
      <c r="P108" s="112">
        <v>1071</v>
      </c>
      <c r="Q108" s="112">
        <v>1897</v>
      </c>
      <c r="R108" s="112">
        <f t="shared" si="475"/>
        <v>944</v>
      </c>
      <c r="S108" s="112">
        <f t="shared" si="475"/>
        <v>1224</v>
      </c>
      <c r="T108" s="112">
        <f t="shared" si="476"/>
        <v>2168</v>
      </c>
      <c r="U108" s="112">
        <f t="shared" si="477"/>
        <v>1003</v>
      </c>
      <c r="V108" s="112">
        <f t="shared" si="477"/>
        <v>1300.5</v>
      </c>
      <c r="W108" s="112">
        <f t="shared" si="478"/>
        <v>2303.5</v>
      </c>
      <c r="X108" s="112">
        <f t="shared" si="479"/>
        <v>1091.5</v>
      </c>
      <c r="Y108" s="112">
        <f t="shared" si="479"/>
        <v>1415.25</v>
      </c>
      <c r="Z108" s="112">
        <f t="shared" si="480"/>
        <v>2506.75</v>
      </c>
      <c r="AA108" s="112">
        <v>1257</v>
      </c>
      <c r="AB108" s="112">
        <v>1629</v>
      </c>
      <c r="AC108" s="112">
        <v>2886</v>
      </c>
      <c r="AD108" s="109">
        <f t="shared" si="481"/>
        <v>1571</v>
      </c>
      <c r="AE108" s="109">
        <f t="shared" si="481"/>
        <v>2036</v>
      </c>
      <c r="AF108" s="112">
        <f t="shared" si="482"/>
        <v>3607</v>
      </c>
      <c r="AG108" s="109">
        <f t="shared" si="483"/>
        <v>1822</v>
      </c>
      <c r="AH108" s="109">
        <f t="shared" si="483"/>
        <v>2362</v>
      </c>
      <c r="AI108" s="112">
        <f t="shared" si="484"/>
        <v>4184</v>
      </c>
      <c r="AJ108" s="112">
        <f t="shared" si="485"/>
        <v>1822</v>
      </c>
      <c r="AK108" s="112">
        <f t="shared" si="485"/>
        <v>2362</v>
      </c>
      <c r="AL108" s="112">
        <f t="shared" si="486"/>
        <v>4184</v>
      </c>
      <c r="AM108" s="112">
        <f t="shared" si="487"/>
        <v>1822</v>
      </c>
      <c r="AN108" s="112">
        <f t="shared" si="487"/>
        <v>2362</v>
      </c>
      <c r="AO108" s="112">
        <v>2500</v>
      </c>
      <c r="AP108" s="112">
        <f t="shared" si="488"/>
        <v>6684</v>
      </c>
      <c r="AQ108" s="109">
        <f t="shared" si="489"/>
        <v>1903.99</v>
      </c>
      <c r="AR108" s="109">
        <f t="shared" si="490"/>
        <v>2631.19</v>
      </c>
      <c r="AS108" s="112">
        <v>2500</v>
      </c>
      <c r="AT108" s="112">
        <f t="shared" si="491"/>
        <v>7035.18</v>
      </c>
      <c r="AU108" s="109">
        <f t="shared" si="492"/>
        <v>1976.87</v>
      </c>
      <c r="AV108" s="109">
        <f t="shared" si="492"/>
        <v>2725.67</v>
      </c>
      <c r="AW108" s="112">
        <v>2500</v>
      </c>
      <c r="AX108" s="112">
        <f t="shared" si="493"/>
        <v>7202.54</v>
      </c>
      <c r="AY108" s="109">
        <f t="shared" si="494"/>
        <v>2135.02</v>
      </c>
      <c r="AZ108" s="109">
        <f t="shared" si="495"/>
        <v>3216.29</v>
      </c>
      <c r="BA108" s="112">
        <v>2500</v>
      </c>
      <c r="BB108" s="109">
        <f t="shared" si="496"/>
        <v>7851.3099999999995</v>
      </c>
      <c r="BC108" s="112">
        <f t="shared" si="497"/>
        <v>2327.17</v>
      </c>
      <c r="BD108" s="112">
        <f t="shared" si="498"/>
        <v>3505.76</v>
      </c>
      <c r="BE108" s="112">
        <v>2500</v>
      </c>
      <c r="BF108" s="109">
        <f t="shared" si="499"/>
        <v>8332.93</v>
      </c>
      <c r="BG108" s="109">
        <f t="shared" si="500"/>
        <v>2433.92</v>
      </c>
      <c r="BH108" s="109">
        <f t="shared" si="501"/>
        <v>3666.57</v>
      </c>
      <c r="BI108" s="112">
        <v>2500</v>
      </c>
      <c r="BJ108" s="109">
        <f t="shared" si="502"/>
        <v>8600.49</v>
      </c>
      <c r="BK108" s="109">
        <f t="shared" si="503"/>
        <v>2540.67</v>
      </c>
      <c r="BL108" s="109">
        <f t="shared" si="504"/>
        <v>3827.38</v>
      </c>
      <c r="BM108" s="112">
        <v>2500</v>
      </c>
      <c r="BN108" s="109">
        <f t="shared" si="505"/>
        <v>8868.0499999999993</v>
      </c>
      <c r="BO108" s="109">
        <f t="shared" si="506"/>
        <v>2604.7199999999998</v>
      </c>
      <c r="BP108" s="109">
        <f t="shared" si="507"/>
        <v>3923.87</v>
      </c>
      <c r="BQ108" s="109">
        <v>2500</v>
      </c>
      <c r="BR108" s="109">
        <f t="shared" si="508"/>
        <v>9028.59</v>
      </c>
      <c r="BS108" s="110"/>
      <c r="BT108" s="75">
        <f t="shared" si="399"/>
        <v>2.9999718972187485E-2</v>
      </c>
      <c r="BU108" s="75">
        <f t="shared" si="399"/>
        <v>3.0000404192407956E-2</v>
      </c>
      <c r="BV108" s="75"/>
    </row>
    <row r="109" spans="1:74" ht="15.75" customHeight="1" x14ac:dyDescent="0.25">
      <c r="A109" s="70" t="s">
        <v>2436</v>
      </c>
      <c r="B109" s="111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105"/>
      <c r="O109" s="73"/>
      <c r="P109" s="73"/>
      <c r="Q109" s="73"/>
      <c r="R109" s="73"/>
      <c r="S109" s="73"/>
      <c r="T109" s="105"/>
      <c r="U109" s="73"/>
      <c r="V109" s="73"/>
      <c r="W109" s="73"/>
      <c r="X109" s="73"/>
      <c r="Y109" s="73">
        <f>+V109+(D109*0.15)</f>
        <v>0</v>
      </c>
      <c r="Z109" s="105"/>
      <c r="AA109" s="73"/>
      <c r="AB109" s="73"/>
      <c r="AC109" s="105"/>
      <c r="AD109" s="73"/>
      <c r="AE109" s="73"/>
      <c r="AF109" s="105"/>
      <c r="AG109" s="73"/>
      <c r="AH109" s="73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  <c r="BR109" s="105"/>
      <c r="BS109" s="108"/>
      <c r="BT109" s="75" t="e">
        <f t="shared" ref="BT109:BU124" si="509">+(BO109-BK109)/AY109</f>
        <v>#DIV/0!</v>
      </c>
      <c r="BU109" s="75" t="e">
        <f t="shared" si="509"/>
        <v>#DIV/0!</v>
      </c>
      <c r="BV109" s="75"/>
    </row>
    <row r="110" spans="1:74" ht="15" customHeight="1" x14ac:dyDescent="0.25">
      <c r="A110" s="76"/>
      <c r="B110" s="113" t="s">
        <v>2437</v>
      </c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>
        <f t="shared" ref="R110:S113" si="510">ROUND(L110*1.143,0)</f>
        <v>0</v>
      </c>
      <c r="S110" s="112">
        <f t="shared" si="510"/>
        <v>0</v>
      </c>
      <c r="T110" s="112">
        <f t="shared" ref="T110:T113" si="511">R110+S110</f>
        <v>0</v>
      </c>
      <c r="U110" s="112">
        <f t="shared" ref="U110:W113" si="512">+R110+(C110*0.1)</f>
        <v>0</v>
      </c>
      <c r="V110" s="112">
        <f t="shared" si="512"/>
        <v>0</v>
      </c>
      <c r="W110" s="112">
        <f t="shared" si="512"/>
        <v>0</v>
      </c>
      <c r="X110" s="112">
        <f t="shared" ref="X110:Z113" si="513">+U110+(C110*0.15)</f>
        <v>0</v>
      </c>
      <c r="Y110" s="112">
        <f t="shared" si="513"/>
        <v>0</v>
      </c>
      <c r="Z110" s="112">
        <f t="shared" si="513"/>
        <v>0</v>
      </c>
      <c r="AA110" s="112"/>
      <c r="AB110" s="112"/>
      <c r="AC110" s="112"/>
      <c r="AD110" s="109"/>
      <c r="AE110" s="109"/>
      <c r="AF110" s="112"/>
      <c r="AG110" s="109"/>
      <c r="AH110" s="109"/>
      <c r="AI110" s="112"/>
      <c r="AJ110" s="112"/>
      <c r="AK110" s="112"/>
      <c r="AL110" s="112"/>
      <c r="AM110" s="112"/>
      <c r="AN110" s="112"/>
      <c r="AO110" s="112"/>
      <c r="AP110" s="112"/>
      <c r="AQ110" s="109">
        <f t="shared" ref="AQ110:AQ113" si="514">ROUND(AM110*(1+4.5%),2)</f>
        <v>0</v>
      </c>
      <c r="AR110" s="109">
        <f t="shared" ref="AR110:AR113" si="515">ROUND(AN110*(1+4.5%)+(AB110*10%),2)</f>
        <v>0</v>
      </c>
      <c r="AS110" s="112"/>
      <c r="AT110" s="112"/>
      <c r="AU110" s="109">
        <f t="shared" ref="AU110:AV113" si="516">ROUND(AQ110+(AM110*4%),2)</f>
        <v>0</v>
      </c>
      <c r="AV110" s="109">
        <f t="shared" si="516"/>
        <v>0</v>
      </c>
      <c r="AW110" s="112"/>
      <c r="AX110" s="112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116"/>
      <c r="BO110" s="116"/>
      <c r="BP110" s="116"/>
      <c r="BQ110" s="109"/>
      <c r="BR110" s="116"/>
      <c r="BS110" s="110"/>
      <c r="BT110" s="75" t="e">
        <f t="shared" si="509"/>
        <v>#DIV/0!</v>
      </c>
      <c r="BU110" s="75" t="e">
        <f t="shared" si="509"/>
        <v>#DIV/0!</v>
      </c>
      <c r="BV110" s="75"/>
    </row>
    <row r="111" spans="1:74" ht="15" customHeight="1" x14ac:dyDescent="0.25">
      <c r="A111" s="76" t="s">
        <v>183</v>
      </c>
      <c r="B111" s="77" t="s">
        <v>184</v>
      </c>
      <c r="C111" s="112">
        <v>1053</v>
      </c>
      <c r="D111" s="112">
        <v>1121</v>
      </c>
      <c r="E111" s="112">
        <v>2174</v>
      </c>
      <c r="F111" s="112">
        <f t="shared" ref="F111:H113" si="517">C111*1.2</f>
        <v>1263.5999999999999</v>
      </c>
      <c r="G111" s="112">
        <f t="shared" si="517"/>
        <v>1345.2</v>
      </c>
      <c r="H111" s="112">
        <f t="shared" si="517"/>
        <v>2608.7999999999997</v>
      </c>
      <c r="I111" s="112">
        <f t="shared" ref="I111:K113" si="518">F111+C111*0.06</f>
        <v>1326.78</v>
      </c>
      <c r="J111" s="112">
        <f t="shared" si="518"/>
        <v>1412.46</v>
      </c>
      <c r="K111" s="112">
        <f t="shared" si="518"/>
        <v>2739.24</v>
      </c>
      <c r="L111" s="112">
        <f t="shared" ref="L111:N113" si="519">I111+C111*0.14</f>
        <v>1474.2</v>
      </c>
      <c r="M111" s="112">
        <f t="shared" si="519"/>
        <v>1569.4</v>
      </c>
      <c r="N111" s="112">
        <f t="shared" si="519"/>
        <v>3043.6</v>
      </c>
      <c r="O111" s="112">
        <v>1474.2</v>
      </c>
      <c r="P111" s="112">
        <v>1569.4</v>
      </c>
      <c r="Q111" s="112">
        <v>3043.6</v>
      </c>
      <c r="R111" s="112">
        <f t="shared" si="510"/>
        <v>1685</v>
      </c>
      <c r="S111" s="112">
        <f t="shared" si="510"/>
        <v>1794</v>
      </c>
      <c r="T111" s="112">
        <f t="shared" si="511"/>
        <v>3479</v>
      </c>
      <c r="U111" s="112">
        <f t="shared" si="512"/>
        <v>1790.3</v>
      </c>
      <c r="V111" s="112">
        <f t="shared" si="512"/>
        <v>1906.1</v>
      </c>
      <c r="W111" s="112">
        <f t="shared" ref="W111:W113" si="520">U111+V111</f>
        <v>3696.3999999999996</v>
      </c>
      <c r="X111" s="112">
        <f t="shared" si="513"/>
        <v>1948.25</v>
      </c>
      <c r="Y111" s="112">
        <f t="shared" si="513"/>
        <v>2074.25</v>
      </c>
      <c r="Z111" s="112">
        <f t="shared" ref="Z111:Z113" si="521">X111+Y111</f>
        <v>4022.5</v>
      </c>
      <c r="AA111" s="112">
        <v>2243</v>
      </c>
      <c r="AB111" s="112">
        <v>2388</v>
      </c>
      <c r="AC111" s="112">
        <v>4631</v>
      </c>
      <c r="AD111" s="109">
        <f t="shared" ref="AD111:AE113" si="522">+ROUND(AA111*(1+0.25),0)</f>
        <v>2804</v>
      </c>
      <c r="AE111" s="109">
        <f t="shared" si="522"/>
        <v>2985</v>
      </c>
      <c r="AF111" s="112">
        <f t="shared" ref="AF111:AF113" si="523">AD111+AE111</f>
        <v>5789</v>
      </c>
      <c r="AG111" s="109">
        <f t="shared" ref="AG111:AH113" si="524">+ROUND(AD111+AA111*0.2,0)</f>
        <v>3253</v>
      </c>
      <c r="AH111" s="109">
        <f t="shared" si="524"/>
        <v>3463</v>
      </c>
      <c r="AI111" s="112">
        <f t="shared" ref="AI111:AI113" si="525">AG111+AH111</f>
        <v>6716</v>
      </c>
      <c r="AJ111" s="112">
        <f t="shared" ref="AJ111:AK113" si="526">AG111</f>
        <v>3253</v>
      </c>
      <c r="AK111" s="112">
        <f t="shared" si="526"/>
        <v>3463</v>
      </c>
      <c r="AL111" s="112">
        <f t="shared" ref="AL111:AL113" si="527">AJ111+AK111</f>
        <v>6716</v>
      </c>
      <c r="AM111" s="112">
        <f t="shared" ref="AM111:AN113" si="528">AJ111</f>
        <v>3253</v>
      </c>
      <c r="AN111" s="112">
        <f t="shared" si="528"/>
        <v>3463</v>
      </c>
      <c r="AO111" s="112">
        <v>2500</v>
      </c>
      <c r="AP111" s="112">
        <f t="shared" ref="AP111:AP113" si="529">AM111+AN111+AO111</f>
        <v>9216</v>
      </c>
      <c r="AQ111" s="109">
        <f t="shared" si="514"/>
        <v>3399.39</v>
      </c>
      <c r="AR111" s="109">
        <f t="shared" si="515"/>
        <v>3857.64</v>
      </c>
      <c r="AS111" s="112">
        <v>2500</v>
      </c>
      <c r="AT111" s="112">
        <f t="shared" ref="AT111:AT113" si="530">AQ111+AR111+AS111</f>
        <v>9757.0299999999988</v>
      </c>
      <c r="AU111" s="109">
        <f t="shared" si="516"/>
        <v>3529.51</v>
      </c>
      <c r="AV111" s="109">
        <f t="shared" si="516"/>
        <v>3996.16</v>
      </c>
      <c r="AW111" s="112">
        <v>2500</v>
      </c>
      <c r="AX111" s="112">
        <f t="shared" ref="AX111:AX113" si="531">AU111+AV111+AW111</f>
        <v>10025.67</v>
      </c>
      <c r="AY111" s="109">
        <f t="shared" ref="AY111:AY113" si="532">ROUND(AU111+(AU111*$AY$3),2)</f>
        <v>3811.87</v>
      </c>
      <c r="AZ111" s="109">
        <f t="shared" ref="AZ111:AZ113" si="533">ROUND(AV111+(AV111*$AZ$4),2)</f>
        <v>4715.47</v>
      </c>
      <c r="BA111" s="112">
        <v>2500</v>
      </c>
      <c r="BB111" s="109">
        <f t="shared" ref="BB111:BB113" si="534">AY111+AZ111+BA111</f>
        <v>11027.34</v>
      </c>
      <c r="BC111" s="112">
        <f t="shared" ref="BC111:BC113" si="535">ROUND(AY111+(AY111*$BC$3),2)</f>
        <v>4154.9399999999996</v>
      </c>
      <c r="BD111" s="112">
        <f t="shared" ref="BD111:BD113" si="536">ROUND(AZ111+(AZ111*$BD$4),2)</f>
        <v>5139.8599999999997</v>
      </c>
      <c r="BE111" s="112">
        <v>2500</v>
      </c>
      <c r="BF111" s="109">
        <f t="shared" ref="BF111:BF113" si="537">BC111+BD111+BE111</f>
        <v>11794.8</v>
      </c>
      <c r="BG111" s="109">
        <f t="shared" ref="BG111:BG113" si="538">ROUND(BC111+ $AY111*$BG$3,2)</f>
        <v>4345.53</v>
      </c>
      <c r="BH111" s="109">
        <f t="shared" ref="BH111:BH113" si="539">ROUND(BD111+ $AZ111*$BH$4,2)</f>
        <v>5375.63</v>
      </c>
      <c r="BI111" s="112">
        <v>2500</v>
      </c>
      <c r="BJ111" s="109">
        <f t="shared" ref="BJ111:BJ113" si="540">BG111+BH111+BI111</f>
        <v>12221.16</v>
      </c>
      <c r="BK111" s="109">
        <f t="shared" ref="BK111:BK113" si="541">ROUND(BG111+ $AY111*$BK$3,2)</f>
        <v>4536.12</v>
      </c>
      <c r="BL111" s="109">
        <f t="shared" ref="BL111:BL113" si="542">ROUND(BH111+ $AZ111*$BL$4,2)</f>
        <v>5611.4</v>
      </c>
      <c r="BM111" s="112">
        <v>2500</v>
      </c>
      <c r="BN111" s="109">
        <f t="shared" ref="BN111:BN113" si="543">BK111+BL111+BM111</f>
        <v>12647.52</v>
      </c>
      <c r="BO111" s="109">
        <f t="shared" ref="BO111:BO113" si="544">ROUND(BK111+ $AY111*$BO$3,2)</f>
        <v>4650.4799999999996</v>
      </c>
      <c r="BP111" s="109">
        <f t="shared" ref="BP111:BP113" si="545">ROUND(BL111+ $AZ111*$BP$4,2)</f>
        <v>5752.86</v>
      </c>
      <c r="BQ111" s="109">
        <v>2500</v>
      </c>
      <c r="BR111" s="109">
        <f t="shared" ref="BR111:BR113" si="546">+BO111+BP111+BQ111</f>
        <v>12903.34</v>
      </c>
      <c r="BS111" s="110"/>
      <c r="BT111" s="75">
        <f t="shared" si="509"/>
        <v>3.0001023119885954E-2</v>
      </c>
      <c r="BU111" s="75">
        <f t="shared" si="509"/>
        <v>2.9999130521453858E-2</v>
      </c>
      <c r="BV111" s="75"/>
    </row>
    <row r="112" spans="1:74" ht="15" customHeight="1" x14ac:dyDescent="0.25">
      <c r="A112" s="76" t="s">
        <v>185</v>
      </c>
      <c r="B112" s="77" t="s">
        <v>186</v>
      </c>
      <c r="C112" s="112">
        <v>1536</v>
      </c>
      <c r="D112" s="112">
        <v>1400</v>
      </c>
      <c r="E112" s="112">
        <v>2936</v>
      </c>
      <c r="F112" s="112">
        <f t="shared" si="517"/>
        <v>1843.1999999999998</v>
      </c>
      <c r="G112" s="112">
        <f t="shared" si="517"/>
        <v>1680</v>
      </c>
      <c r="H112" s="112">
        <f t="shared" si="517"/>
        <v>3523.2</v>
      </c>
      <c r="I112" s="112">
        <f t="shared" si="518"/>
        <v>1935.36</v>
      </c>
      <c r="J112" s="112">
        <f t="shared" si="518"/>
        <v>1764</v>
      </c>
      <c r="K112" s="112">
        <f t="shared" si="518"/>
        <v>3699.3599999999997</v>
      </c>
      <c r="L112" s="112">
        <f t="shared" si="519"/>
        <v>2150.4</v>
      </c>
      <c r="M112" s="112">
        <f t="shared" si="519"/>
        <v>1960</v>
      </c>
      <c r="N112" s="112">
        <f t="shared" si="519"/>
        <v>4110.3999999999996</v>
      </c>
      <c r="O112" s="112">
        <v>2150.4</v>
      </c>
      <c r="P112" s="112">
        <v>1960</v>
      </c>
      <c r="Q112" s="112">
        <v>4110.3999999999996</v>
      </c>
      <c r="R112" s="112">
        <f t="shared" si="510"/>
        <v>2458</v>
      </c>
      <c r="S112" s="112">
        <f t="shared" si="510"/>
        <v>2240</v>
      </c>
      <c r="T112" s="112">
        <f t="shared" si="511"/>
        <v>4698</v>
      </c>
      <c r="U112" s="112">
        <f t="shared" si="512"/>
        <v>2611.6</v>
      </c>
      <c r="V112" s="112">
        <f t="shared" si="512"/>
        <v>2380</v>
      </c>
      <c r="W112" s="112">
        <f t="shared" si="520"/>
        <v>4991.6000000000004</v>
      </c>
      <c r="X112" s="112">
        <f t="shared" si="513"/>
        <v>2842</v>
      </c>
      <c r="Y112" s="112">
        <f t="shared" si="513"/>
        <v>2590</v>
      </c>
      <c r="Z112" s="112">
        <f t="shared" si="521"/>
        <v>5432</v>
      </c>
      <c r="AA112" s="112">
        <v>3272</v>
      </c>
      <c r="AB112" s="112">
        <v>2982</v>
      </c>
      <c r="AC112" s="112">
        <v>6254</v>
      </c>
      <c r="AD112" s="109">
        <f t="shared" si="522"/>
        <v>4090</v>
      </c>
      <c r="AE112" s="109">
        <f t="shared" si="522"/>
        <v>3728</v>
      </c>
      <c r="AF112" s="112">
        <f t="shared" si="523"/>
        <v>7818</v>
      </c>
      <c r="AG112" s="109">
        <f t="shared" si="524"/>
        <v>4744</v>
      </c>
      <c r="AH112" s="109">
        <f t="shared" si="524"/>
        <v>4324</v>
      </c>
      <c r="AI112" s="112">
        <f t="shared" si="525"/>
        <v>9068</v>
      </c>
      <c r="AJ112" s="112">
        <f t="shared" si="526"/>
        <v>4744</v>
      </c>
      <c r="AK112" s="112">
        <f t="shared" si="526"/>
        <v>4324</v>
      </c>
      <c r="AL112" s="112">
        <f t="shared" si="527"/>
        <v>9068</v>
      </c>
      <c r="AM112" s="112">
        <f t="shared" si="528"/>
        <v>4744</v>
      </c>
      <c r="AN112" s="112">
        <f t="shared" si="528"/>
        <v>4324</v>
      </c>
      <c r="AO112" s="112">
        <v>2500</v>
      </c>
      <c r="AP112" s="112">
        <f t="shared" si="529"/>
        <v>11568</v>
      </c>
      <c r="AQ112" s="109">
        <f t="shared" si="514"/>
        <v>4957.4799999999996</v>
      </c>
      <c r="AR112" s="109">
        <f t="shared" si="515"/>
        <v>4816.78</v>
      </c>
      <c r="AS112" s="112">
        <v>2500</v>
      </c>
      <c r="AT112" s="112">
        <f t="shared" si="530"/>
        <v>12274.259999999998</v>
      </c>
      <c r="AU112" s="109">
        <f t="shared" si="516"/>
        <v>5147.24</v>
      </c>
      <c r="AV112" s="109">
        <f t="shared" si="516"/>
        <v>4989.74</v>
      </c>
      <c r="AW112" s="112">
        <v>2500</v>
      </c>
      <c r="AX112" s="112">
        <f t="shared" si="531"/>
        <v>12636.98</v>
      </c>
      <c r="AY112" s="109">
        <f t="shared" si="532"/>
        <v>5559.02</v>
      </c>
      <c r="AZ112" s="109">
        <f t="shared" si="533"/>
        <v>5887.89</v>
      </c>
      <c r="BA112" s="112">
        <v>2500</v>
      </c>
      <c r="BB112" s="109">
        <f t="shared" si="534"/>
        <v>13946.91</v>
      </c>
      <c r="BC112" s="112">
        <f t="shared" si="535"/>
        <v>6059.33</v>
      </c>
      <c r="BD112" s="112">
        <f t="shared" si="536"/>
        <v>6417.8</v>
      </c>
      <c r="BE112" s="112">
        <v>2500</v>
      </c>
      <c r="BF112" s="109">
        <f t="shared" si="537"/>
        <v>14977.130000000001</v>
      </c>
      <c r="BG112" s="109">
        <f t="shared" si="538"/>
        <v>6337.28</v>
      </c>
      <c r="BH112" s="109">
        <f t="shared" si="539"/>
        <v>6712.19</v>
      </c>
      <c r="BI112" s="112">
        <v>2500</v>
      </c>
      <c r="BJ112" s="109">
        <f t="shared" si="540"/>
        <v>15549.47</v>
      </c>
      <c r="BK112" s="109">
        <f t="shared" si="541"/>
        <v>6615.23</v>
      </c>
      <c r="BL112" s="109">
        <f t="shared" si="542"/>
        <v>7006.58</v>
      </c>
      <c r="BM112" s="112">
        <v>2500</v>
      </c>
      <c r="BN112" s="109">
        <f t="shared" si="543"/>
        <v>16121.81</v>
      </c>
      <c r="BO112" s="109">
        <f t="shared" si="544"/>
        <v>6782</v>
      </c>
      <c r="BP112" s="109">
        <f t="shared" si="545"/>
        <v>7183.22</v>
      </c>
      <c r="BQ112" s="109">
        <v>2500</v>
      </c>
      <c r="BR112" s="109">
        <f t="shared" si="546"/>
        <v>16465.22</v>
      </c>
      <c r="BS112" s="110"/>
      <c r="BT112" s="75">
        <f t="shared" si="509"/>
        <v>2.9999892067306903E-2</v>
      </c>
      <c r="BU112" s="75">
        <f t="shared" si="509"/>
        <v>3.0000560472427357E-2</v>
      </c>
      <c r="BV112" s="75"/>
    </row>
    <row r="113" spans="1:74" ht="15" customHeight="1" x14ac:dyDescent="0.25">
      <c r="A113" s="76" t="s">
        <v>187</v>
      </c>
      <c r="B113" s="77" t="s">
        <v>188</v>
      </c>
      <c r="C113" s="112">
        <v>2221</v>
      </c>
      <c r="D113" s="112">
        <v>1714</v>
      </c>
      <c r="E113" s="112">
        <v>3935</v>
      </c>
      <c r="F113" s="112">
        <f t="shared" si="517"/>
        <v>2665.2</v>
      </c>
      <c r="G113" s="112">
        <f t="shared" si="517"/>
        <v>2056.7999999999997</v>
      </c>
      <c r="H113" s="112">
        <f t="shared" si="517"/>
        <v>4722</v>
      </c>
      <c r="I113" s="112">
        <f t="shared" si="518"/>
        <v>2798.46</v>
      </c>
      <c r="J113" s="112">
        <f t="shared" si="518"/>
        <v>2159.64</v>
      </c>
      <c r="K113" s="112">
        <f t="shared" si="518"/>
        <v>4958.1000000000004</v>
      </c>
      <c r="L113" s="112">
        <f t="shared" si="519"/>
        <v>3109.4</v>
      </c>
      <c r="M113" s="112">
        <f t="shared" si="519"/>
        <v>2399.6</v>
      </c>
      <c r="N113" s="112">
        <f t="shared" si="519"/>
        <v>5509</v>
      </c>
      <c r="O113" s="112">
        <v>3109.4</v>
      </c>
      <c r="P113" s="112">
        <v>2399.6</v>
      </c>
      <c r="Q113" s="112">
        <v>5509</v>
      </c>
      <c r="R113" s="112">
        <f t="shared" si="510"/>
        <v>3554</v>
      </c>
      <c r="S113" s="112">
        <f t="shared" si="510"/>
        <v>2743</v>
      </c>
      <c r="T113" s="112">
        <f t="shared" si="511"/>
        <v>6297</v>
      </c>
      <c r="U113" s="112">
        <f t="shared" si="512"/>
        <v>3776.1</v>
      </c>
      <c r="V113" s="112">
        <f t="shared" si="512"/>
        <v>2914.4</v>
      </c>
      <c r="W113" s="112">
        <f t="shared" si="520"/>
        <v>6690.5</v>
      </c>
      <c r="X113" s="112">
        <f t="shared" si="513"/>
        <v>4109.25</v>
      </c>
      <c r="Y113" s="112">
        <f t="shared" si="513"/>
        <v>3171.5</v>
      </c>
      <c r="Z113" s="112">
        <f t="shared" si="521"/>
        <v>7280.75</v>
      </c>
      <c r="AA113" s="112">
        <v>4731</v>
      </c>
      <c r="AB113" s="112">
        <v>3651</v>
      </c>
      <c r="AC113" s="112">
        <v>8382</v>
      </c>
      <c r="AD113" s="109">
        <f t="shared" si="522"/>
        <v>5914</v>
      </c>
      <c r="AE113" s="109">
        <f t="shared" si="522"/>
        <v>4564</v>
      </c>
      <c r="AF113" s="112">
        <f t="shared" si="523"/>
        <v>10478</v>
      </c>
      <c r="AG113" s="109">
        <f t="shared" si="524"/>
        <v>6860</v>
      </c>
      <c r="AH113" s="109">
        <f t="shared" si="524"/>
        <v>5294</v>
      </c>
      <c r="AI113" s="112">
        <f t="shared" si="525"/>
        <v>12154</v>
      </c>
      <c r="AJ113" s="112">
        <f t="shared" si="526"/>
        <v>6860</v>
      </c>
      <c r="AK113" s="112">
        <f t="shared" si="526"/>
        <v>5294</v>
      </c>
      <c r="AL113" s="112">
        <f t="shared" si="527"/>
        <v>12154</v>
      </c>
      <c r="AM113" s="112">
        <f t="shared" si="528"/>
        <v>6860</v>
      </c>
      <c r="AN113" s="112">
        <f t="shared" si="528"/>
        <v>5294</v>
      </c>
      <c r="AO113" s="112">
        <v>2500</v>
      </c>
      <c r="AP113" s="112">
        <f t="shared" si="529"/>
        <v>14654</v>
      </c>
      <c r="AQ113" s="109">
        <f t="shared" si="514"/>
        <v>7168.7</v>
      </c>
      <c r="AR113" s="109">
        <f t="shared" si="515"/>
        <v>5897.33</v>
      </c>
      <c r="AS113" s="112">
        <v>2500</v>
      </c>
      <c r="AT113" s="112">
        <f t="shared" si="530"/>
        <v>15566.029999999999</v>
      </c>
      <c r="AU113" s="109">
        <f t="shared" si="516"/>
        <v>7443.1</v>
      </c>
      <c r="AV113" s="109">
        <f t="shared" si="516"/>
        <v>6109.09</v>
      </c>
      <c r="AW113" s="112">
        <v>2500</v>
      </c>
      <c r="AX113" s="112">
        <f t="shared" si="531"/>
        <v>16052.19</v>
      </c>
      <c r="AY113" s="109">
        <f t="shared" si="532"/>
        <v>8038.55</v>
      </c>
      <c r="AZ113" s="109">
        <f t="shared" si="533"/>
        <v>7208.73</v>
      </c>
      <c r="BA113" s="112">
        <v>2500</v>
      </c>
      <c r="BB113" s="109">
        <f t="shared" si="534"/>
        <v>17747.28</v>
      </c>
      <c r="BC113" s="112">
        <f t="shared" si="535"/>
        <v>8762.02</v>
      </c>
      <c r="BD113" s="112">
        <f t="shared" si="536"/>
        <v>7857.52</v>
      </c>
      <c r="BE113" s="112">
        <v>2500</v>
      </c>
      <c r="BF113" s="109">
        <f t="shared" si="537"/>
        <v>19119.54</v>
      </c>
      <c r="BG113" s="109">
        <f t="shared" si="538"/>
        <v>9163.9500000000007</v>
      </c>
      <c r="BH113" s="109">
        <f t="shared" si="539"/>
        <v>8217.9599999999991</v>
      </c>
      <c r="BI113" s="112">
        <v>2500</v>
      </c>
      <c r="BJ113" s="109">
        <f t="shared" si="540"/>
        <v>19881.91</v>
      </c>
      <c r="BK113" s="109">
        <f t="shared" si="541"/>
        <v>9565.8799999999992</v>
      </c>
      <c r="BL113" s="109">
        <f t="shared" si="542"/>
        <v>8578.4</v>
      </c>
      <c r="BM113" s="112">
        <v>2500</v>
      </c>
      <c r="BN113" s="109">
        <f t="shared" si="543"/>
        <v>20644.28</v>
      </c>
      <c r="BO113" s="109">
        <f t="shared" si="544"/>
        <v>9807.0400000000009</v>
      </c>
      <c r="BP113" s="109">
        <f t="shared" si="545"/>
        <v>8794.66</v>
      </c>
      <c r="BQ113" s="109">
        <v>2500</v>
      </c>
      <c r="BR113" s="109">
        <f t="shared" si="546"/>
        <v>21101.7</v>
      </c>
      <c r="BS113" s="110"/>
      <c r="BT113" s="75">
        <f t="shared" si="509"/>
        <v>3.0000435401907267E-2</v>
      </c>
      <c r="BU113" s="75">
        <f t="shared" si="509"/>
        <v>2.9999736430688932E-2</v>
      </c>
      <c r="BV113" s="75"/>
    </row>
    <row r="114" spans="1:74" ht="15.75" customHeight="1" x14ac:dyDescent="0.25">
      <c r="A114" s="70" t="s">
        <v>2438</v>
      </c>
      <c r="B114" s="111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105"/>
      <c r="O114" s="73"/>
      <c r="P114" s="73"/>
      <c r="Q114" s="73"/>
      <c r="R114" s="73"/>
      <c r="S114" s="73"/>
      <c r="T114" s="105"/>
      <c r="U114" s="73"/>
      <c r="V114" s="73"/>
      <c r="W114" s="73"/>
      <c r="X114" s="73"/>
      <c r="Y114" s="73"/>
      <c r="Z114" s="105"/>
      <c r="AA114" s="73"/>
      <c r="AB114" s="73"/>
      <c r="AC114" s="105"/>
      <c r="AD114" s="73"/>
      <c r="AE114" s="73"/>
      <c r="AF114" s="105"/>
      <c r="AG114" s="73"/>
      <c r="AH114" s="73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8"/>
      <c r="BT114" s="75" t="e">
        <f t="shared" si="509"/>
        <v>#DIV/0!</v>
      </c>
      <c r="BU114" s="75" t="e">
        <f t="shared" si="509"/>
        <v>#DIV/0!</v>
      </c>
      <c r="BV114" s="75"/>
    </row>
    <row r="115" spans="1:74" ht="30" customHeight="1" x14ac:dyDescent="0.25">
      <c r="A115" s="76" t="s">
        <v>189</v>
      </c>
      <c r="B115" s="77" t="s">
        <v>190</v>
      </c>
      <c r="C115" s="112">
        <v>976</v>
      </c>
      <c r="D115" s="112">
        <v>1770</v>
      </c>
      <c r="E115" s="112">
        <v>2746</v>
      </c>
      <c r="F115" s="112">
        <f t="shared" ref="F115:H115" si="547">C115*1.2</f>
        <v>1171.2</v>
      </c>
      <c r="G115" s="112">
        <f t="shared" si="547"/>
        <v>2124</v>
      </c>
      <c r="H115" s="112">
        <f t="shared" si="547"/>
        <v>3295.2</v>
      </c>
      <c r="I115" s="112">
        <f t="shared" ref="I115:K115" si="548">F115+C115*0.06</f>
        <v>1229.76</v>
      </c>
      <c r="J115" s="112">
        <f t="shared" si="548"/>
        <v>2230.1999999999998</v>
      </c>
      <c r="K115" s="112">
        <f t="shared" si="548"/>
        <v>3459.96</v>
      </c>
      <c r="L115" s="112">
        <f t="shared" ref="L115:N115" si="549">I115+C115*0.14</f>
        <v>1366.4</v>
      </c>
      <c r="M115" s="112">
        <f t="shared" si="549"/>
        <v>2478</v>
      </c>
      <c r="N115" s="112">
        <f t="shared" si="549"/>
        <v>3844.4</v>
      </c>
      <c r="O115" s="112">
        <v>1366.4</v>
      </c>
      <c r="P115" s="112">
        <v>2478</v>
      </c>
      <c r="Q115" s="112">
        <v>3844.4</v>
      </c>
      <c r="R115" s="112">
        <f t="shared" ref="R115:S115" si="550">ROUND(L115*1.143,0)</f>
        <v>1562</v>
      </c>
      <c r="S115" s="112">
        <f t="shared" si="550"/>
        <v>2832</v>
      </c>
      <c r="T115" s="112">
        <f>R115+S115</f>
        <v>4394</v>
      </c>
      <c r="U115" s="112">
        <f t="shared" ref="U115:V115" si="551">+R115+(C115*0.1)</f>
        <v>1659.6</v>
      </c>
      <c r="V115" s="112">
        <f t="shared" si="551"/>
        <v>3009</v>
      </c>
      <c r="W115" s="112">
        <f>U115+V115</f>
        <v>4668.6000000000004</v>
      </c>
      <c r="X115" s="112">
        <f t="shared" ref="X115:Y115" si="552">+U115+(C115*0.15)</f>
        <v>1806</v>
      </c>
      <c r="Y115" s="112">
        <f t="shared" si="552"/>
        <v>3274.5</v>
      </c>
      <c r="Z115" s="112">
        <f>X115+Y115</f>
        <v>5080.5</v>
      </c>
      <c r="AA115" s="112">
        <v>2079</v>
      </c>
      <c r="AB115" s="112">
        <v>3770</v>
      </c>
      <c r="AC115" s="112">
        <v>5849</v>
      </c>
      <c r="AD115" s="109">
        <f t="shared" ref="AD115:AE115" si="553">+ROUND(AA115*(1+0.25),0)</f>
        <v>2599</v>
      </c>
      <c r="AE115" s="109">
        <f t="shared" si="553"/>
        <v>4713</v>
      </c>
      <c r="AF115" s="112">
        <f>AD115+AE115</f>
        <v>7312</v>
      </c>
      <c r="AG115" s="109">
        <f t="shared" ref="AG115:AH115" si="554">+ROUND(AD115+AA115*0.2,0)</f>
        <v>3015</v>
      </c>
      <c r="AH115" s="109">
        <f t="shared" si="554"/>
        <v>5467</v>
      </c>
      <c r="AI115" s="112">
        <f>AG115+AH115</f>
        <v>8482</v>
      </c>
      <c r="AJ115" s="112">
        <f t="shared" ref="AJ115:AK115" si="555">AG115</f>
        <v>3015</v>
      </c>
      <c r="AK115" s="112">
        <f t="shared" si="555"/>
        <v>5467</v>
      </c>
      <c r="AL115" s="112">
        <f>AJ115+AK115</f>
        <v>8482</v>
      </c>
      <c r="AM115" s="112">
        <f t="shared" ref="AM115:AN115" si="556">AJ115</f>
        <v>3015</v>
      </c>
      <c r="AN115" s="112">
        <f t="shared" si="556"/>
        <v>5467</v>
      </c>
      <c r="AO115" s="112">
        <v>2500</v>
      </c>
      <c r="AP115" s="112">
        <f>AM115+AN115+AO115</f>
        <v>10982</v>
      </c>
      <c r="AQ115" s="109">
        <f>ROUND(AM115*(1+4.5%),2)</f>
        <v>3150.68</v>
      </c>
      <c r="AR115" s="109">
        <f>ROUND(AN115*(1+4.5%)+(AB115*10%),2)</f>
        <v>6090.02</v>
      </c>
      <c r="AS115" s="112">
        <v>2500</v>
      </c>
      <c r="AT115" s="112">
        <f>AQ115+AR115+AS115</f>
        <v>11740.7</v>
      </c>
      <c r="AU115" s="109">
        <f t="shared" ref="AU115:AV115" si="557">ROUND(AQ115+(AM115*4%),2)</f>
        <v>3271.28</v>
      </c>
      <c r="AV115" s="109">
        <f t="shared" si="557"/>
        <v>6308.7</v>
      </c>
      <c r="AW115" s="112">
        <v>2500</v>
      </c>
      <c r="AX115" s="112">
        <f>AU115+AV115+AW115</f>
        <v>12079.98</v>
      </c>
      <c r="AY115" s="109">
        <f>ROUND(AU115+(AU115*$AY$3),2)</f>
        <v>3532.98</v>
      </c>
      <c r="AZ115" s="109">
        <f>ROUND(AV115+(AV115*$AZ$4),2)</f>
        <v>7444.27</v>
      </c>
      <c r="BA115" s="112">
        <v>2500</v>
      </c>
      <c r="BB115" s="109">
        <f>AY115+AZ115+BA115</f>
        <v>13477.25</v>
      </c>
      <c r="BC115" s="112">
        <f>ROUND(AY115+(AY115*$BC$3),2)</f>
        <v>3850.95</v>
      </c>
      <c r="BD115" s="112">
        <f>ROUND(AZ115+(AZ115*$BD$4),2)</f>
        <v>8114.25</v>
      </c>
      <c r="BE115" s="112">
        <v>2500</v>
      </c>
      <c r="BF115" s="109">
        <f>BC115+BD115+BE115</f>
        <v>14465.2</v>
      </c>
      <c r="BG115" s="109">
        <f>ROUND(BC115+ $AY115*$BG$3,2)</f>
        <v>4027.6</v>
      </c>
      <c r="BH115" s="109">
        <f>ROUND(BD115+ $AZ115*$BH$4,2)</f>
        <v>8486.4599999999991</v>
      </c>
      <c r="BI115" s="112">
        <v>2500</v>
      </c>
      <c r="BJ115" s="109">
        <f>BG115+BH115+BI115</f>
        <v>15014.06</v>
      </c>
      <c r="BK115" s="109">
        <f>ROUND(BG115+ $AY115*$BK$3,2)</f>
        <v>4204.25</v>
      </c>
      <c r="BL115" s="109">
        <f>ROUND(BH115+ $AZ115*$BL$4,2)</f>
        <v>8858.67</v>
      </c>
      <c r="BM115" s="112">
        <v>2500</v>
      </c>
      <c r="BN115" s="109">
        <f>BK115+BL115+BM115</f>
        <v>15562.92</v>
      </c>
      <c r="BO115" s="109">
        <f>ROUND(BK115+ $AY115*$BO$3,2)</f>
        <v>4310.24</v>
      </c>
      <c r="BP115" s="109">
        <f>ROUND(BL115+ $AZ115*$BP$4,2)</f>
        <v>9082</v>
      </c>
      <c r="BQ115" s="109">
        <v>2500</v>
      </c>
      <c r="BR115" s="109">
        <f>+BO115+BP115+BQ115</f>
        <v>15892.24</v>
      </c>
      <c r="BS115" s="110"/>
      <c r="BT115" s="75">
        <f t="shared" si="509"/>
        <v>3.0000169828303523E-2</v>
      </c>
      <c r="BU115" s="75">
        <f t="shared" si="509"/>
        <v>3.0000255229861345E-2</v>
      </c>
      <c r="BV115" s="75"/>
    </row>
    <row r="116" spans="1:74" ht="15" customHeight="1" x14ac:dyDescent="0.25">
      <c r="A116" s="55"/>
      <c r="B116" s="65"/>
      <c r="C116" s="110"/>
      <c r="D116" s="110"/>
      <c r="E116" s="110"/>
      <c r="F116" s="78"/>
      <c r="G116" s="78"/>
      <c r="H116" s="78"/>
      <c r="I116" s="78"/>
      <c r="J116" s="78"/>
      <c r="K116" s="78"/>
      <c r="L116" s="78"/>
      <c r="M116" s="78"/>
      <c r="N116" s="78"/>
      <c r="O116" s="55"/>
      <c r="P116" s="55"/>
      <c r="Q116" s="55"/>
      <c r="R116" s="55"/>
      <c r="S116" s="55"/>
      <c r="T116" s="55"/>
      <c r="U116" s="55"/>
      <c r="V116" s="55"/>
      <c r="W116" s="55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110"/>
      <c r="BP116" s="56"/>
      <c r="BQ116" s="56"/>
      <c r="BR116" s="56"/>
      <c r="BS116" s="56"/>
      <c r="BT116" s="75" t="e">
        <f t="shared" si="509"/>
        <v>#DIV/0!</v>
      </c>
      <c r="BU116" s="75" t="e">
        <f t="shared" si="509"/>
        <v>#DIV/0!</v>
      </c>
      <c r="BV116" s="75"/>
    </row>
    <row r="117" spans="1:74" ht="18" customHeight="1" x14ac:dyDescent="0.25">
      <c r="A117" s="89" t="s">
        <v>2439</v>
      </c>
      <c r="B117" s="65"/>
      <c r="C117" s="110"/>
      <c r="D117" s="110"/>
      <c r="E117" s="110"/>
      <c r="F117" s="78"/>
      <c r="G117" s="78"/>
      <c r="H117" s="78"/>
      <c r="I117" s="78"/>
      <c r="J117" s="78"/>
      <c r="K117" s="78"/>
      <c r="L117" s="78"/>
      <c r="M117" s="78"/>
      <c r="N117" s="78"/>
      <c r="O117" s="55"/>
      <c r="P117" s="55"/>
      <c r="Q117" s="55"/>
      <c r="R117" s="55"/>
      <c r="S117" s="55"/>
      <c r="T117" s="55"/>
      <c r="U117" s="55"/>
      <c r="V117" s="55"/>
      <c r="W117" s="55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110"/>
      <c r="BP117" s="56"/>
      <c r="BQ117" s="56"/>
      <c r="BR117" s="56"/>
      <c r="BS117" s="56"/>
      <c r="BT117" s="75" t="e">
        <f t="shared" si="509"/>
        <v>#DIV/0!</v>
      </c>
      <c r="BU117" s="75" t="e">
        <f t="shared" si="509"/>
        <v>#DIV/0!</v>
      </c>
      <c r="BV117" s="75"/>
    </row>
    <row r="118" spans="1:74" ht="15.75" customHeight="1" x14ac:dyDescent="0.25">
      <c r="A118" s="117"/>
      <c r="B118" s="118"/>
      <c r="C118" s="92"/>
      <c r="D118" s="93"/>
      <c r="E118" s="94"/>
      <c r="F118" s="233" t="s">
        <v>3</v>
      </c>
      <c r="G118" s="228"/>
      <c r="H118" s="228"/>
      <c r="I118" s="228"/>
      <c r="J118" s="228"/>
      <c r="K118" s="228"/>
      <c r="L118" s="228"/>
      <c r="M118" s="228"/>
      <c r="N118" s="229"/>
      <c r="O118" s="241" t="s">
        <v>2402</v>
      </c>
      <c r="P118" s="242"/>
      <c r="Q118" s="242"/>
      <c r="R118" s="243" t="s">
        <v>2403</v>
      </c>
      <c r="S118" s="242"/>
      <c r="T118" s="242"/>
      <c r="U118" s="234" t="s">
        <v>2417</v>
      </c>
      <c r="V118" s="228"/>
      <c r="W118" s="229"/>
      <c r="X118" s="234" t="s">
        <v>2417</v>
      </c>
      <c r="Y118" s="228"/>
      <c r="Z118" s="228"/>
      <c r="AA118" s="234" t="s">
        <v>2404</v>
      </c>
      <c r="AB118" s="228"/>
      <c r="AC118" s="229"/>
      <c r="AD118" s="237" t="s">
        <v>2405</v>
      </c>
      <c r="AE118" s="228"/>
      <c r="AF118" s="229"/>
      <c r="AG118" s="235" t="s">
        <v>2418</v>
      </c>
      <c r="AH118" s="228"/>
      <c r="AI118" s="229"/>
      <c r="AJ118" s="235" t="s">
        <v>2406</v>
      </c>
      <c r="AK118" s="228"/>
      <c r="AL118" s="229"/>
      <c r="AM118" s="235" t="s">
        <v>2406</v>
      </c>
      <c r="AN118" s="228"/>
      <c r="AO118" s="228"/>
      <c r="AP118" s="229"/>
      <c r="AQ118" s="235" t="s">
        <v>3</v>
      </c>
      <c r="AR118" s="228"/>
      <c r="AS118" s="228"/>
      <c r="AT118" s="229"/>
      <c r="AU118" s="239" t="s">
        <v>2440</v>
      </c>
      <c r="AV118" s="228"/>
      <c r="AW118" s="228"/>
      <c r="AX118" s="229"/>
      <c r="AY118" s="235" t="s">
        <v>2407</v>
      </c>
      <c r="AZ118" s="228"/>
      <c r="BA118" s="228"/>
      <c r="BB118" s="229"/>
      <c r="BC118" s="235" t="s">
        <v>2420</v>
      </c>
      <c r="BD118" s="228"/>
      <c r="BE118" s="228"/>
      <c r="BF118" s="229"/>
      <c r="BG118" s="235" t="s">
        <v>2408</v>
      </c>
      <c r="BH118" s="228"/>
      <c r="BI118" s="228"/>
      <c r="BJ118" s="229"/>
      <c r="BK118" s="235" t="s">
        <v>2408</v>
      </c>
      <c r="BL118" s="228"/>
      <c r="BM118" s="228"/>
      <c r="BN118" s="229"/>
      <c r="BO118" s="236" t="s">
        <v>3</v>
      </c>
      <c r="BP118" s="228"/>
      <c r="BQ118" s="228"/>
      <c r="BR118" s="229"/>
      <c r="BS118" s="56"/>
      <c r="BT118" s="75" t="e">
        <f t="shared" si="509"/>
        <v>#VALUE!</v>
      </c>
      <c r="BU118" s="75" t="e">
        <f t="shared" si="509"/>
        <v>#DIV/0!</v>
      </c>
      <c r="BV118" s="75"/>
    </row>
    <row r="119" spans="1:74" ht="15.75" customHeight="1" x14ac:dyDescent="0.25">
      <c r="A119" s="119" t="s">
        <v>2</v>
      </c>
      <c r="B119" s="120" t="s">
        <v>12</v>
      </c>
      <c r="C119" s="238">
        <v>44896</v>
      </c>
      <c r="D119" s="228"/>
      <c r="E119" s="229"/>
      <c r="F119" s="227">
        <v>44986</v>
      </c>
      <c r="G119" s="228"/>
      <c r="H119" s="229"/>
      <c r="I119" s="227">
        <v>45047</v>
      </c>
      <c r="J119" s="228"/>
      <c r="K119" s="229"/>
      <c r="L119" s="227">
        <v>45108</v>
      </c>
      <c r="M119" s="228"/>
      <c r="N119" s="229"/>
      <c r="O119" s="227">
        <v>45078</v>
      </c>
      <c r="P119" s="228"/>
      <c r="Q119" s="229"/>
      <c r="R119" s="227">
        <v>45139</v>
      </c>
      <c r="S119" s="228"/>
      <c r="T119" s="229"/>
      <c r="U119" s="227">
        <v>45170</v>
      </c>
      <c r="V119" s="228"/>
      <c r="W119" s="229"/>
      <c r="X119" s="227">
        <v>45200</v>
      </c>
      <c r="Y119" s="228"/>
      <c r="Z119" s="229"/>
      <c r="AA119" s="244">
        <v>45231</v>
      </c>
      <c r="AB119" s="242"/>
      <c r="AC119" s="245"/>
      <c r="AD119" s="244">
        <v>45292</v>
      </c>
      <c r="AE119" s="242"/>
      <c r="AF119" s="245"/>
      <c r="AG119" s="244">
        <v>45323</v>
      </c>
      <c r="AH119" s="242"/>
      <c r="AI119" s="245"/>
      <c r="AJ119" s="227">
        <v>45413</v>
      </c>
      <c r="AK119" s="228"/>
      <c r="AL119" s="229"/>
      <c r="AM119" s="227">
        <v>45444</v>
      </c>
      <c r="AN119" s="228"/>
      <c r="AO119" s="228"/>
      <c r="AP119" s="229"/>
      <c r="AQ119" s="227">
        <v>45505</v>
      </c>
      <c r="AR119" s="228"/>
      <c r="AS119" s="228"/>
      <c r="AT119" s="229"/>
      <c r="AU119" s="227">
        <v>45536</v>
      </c>
      <c r="AV119" s="228"/>
      <c r="AW119" s="228"/>
      <c r="AX119" s="229"/>
      <c r="AY119" s="227">
        <v>45689</v>
      </c>
      <c r="AZ119" s="228"/>
      <c r="BA119" s="228"/>
      <c r="BB119" s="229"/>
      <c r="BC119" s="227">
        <v>45717</v>
      </c>
      <c r="BD119" s="228"/>
      <c r="BE119" s="228"/>
      <c r="BF119" s="229"/>
      <c r="BG119" s="227">
        <v>45809</v>
      </c>
      <c r="BH119" s="228"/>
      <c r="BI119" s="228"/>
      <c r="BJ119" s="229"/>
      <c r="BK119" s="227">
        <v>45839</v>
      </c>
      <c r="BL119" s="228"/>
      <c r="BM119" s="228"/>
      <c r="BN119" s="229"/>
      <c r="BO119" s="240">
        <v>45931</v>
      </c>
      <c r="BP119" s="228"/>
      <c r="BQ119" s="228"/>
      <c r="BR119" s="229"/>
      <c r="BS119" s="56"/>
      <c r="BT119" s="75">
        <f t="shared" si="509"/>
        <v>2.0136137801221301E-3</v>
      </c>
      <c r="BU119" s="75" t="e">
        <f t="shared" si="509"/>
        <v>#DIV/0!</v>
      </c>
      <c r="BV119" s="75"/>
    </row>
    <row r="120" spans="1:74" ht="15.75" customHeight="1" x14ac:dyDescent="0.25">
      <c r="A120" s="121"/>
      <c r="B120" s="122"/>
      <c r="C120" s="97" t="s">
        <v>13</v>
      </c>
      <c r="D120" s="98" t="s">
        <v>14</v>
      </c>
      <c r="E120" s="98" t="s">
        <v>15</v>
      </c>
      <c r="F120" s="98" t="s">
        <v>13</v>
      </c>
      <c r="G120" s="98" t="s">
        <v>14</v>
      </c>
      <c r="H120" s="98" t="s">
        <v>15</v>
      </c>
      <c r="I120" s="98" t="s">
        <v>13</v>
      </c>
      <c r="J120" s="98" t="s">
        <v>14</v>
      </c>
      <c r="K120" s="98" t="s">
        <v>15</v>
      </c>
      <c r="L120" s="98" t="s">
        <v>13</v>
      </c>
      <c r="M120" s="98" t="s">
        <v>14</v>
      </c>
      <c r="N120" s="98" t="s">
        <v>15</v>
      </c>
      <c r="O120" s="98" t="s">
        <v>13</v>
      </c>
      <c r="P120" s="98" t="s">
        <v>14</v>
      </c>
      <c r="Q120" s="98" t="s">
        <v>15</v>
      </c>
      <c r="R120" s="98" t="s">
        <v>13</v>
      </c>
      <c r="S120" s="98" t="s">
        <v>14</v>
      </c>
      <c r="T120" s="98" t="s">
        <v>15</v>
      </c>
      <c r="U120" s="98" t="s">
        <v>13</v>
      </c>
      <c r="V120" s="98" t="s">
        <v>14</v>
      </c>
      <c r="W120" s="98" t="s">
        <v>15</v>
      </c>
      <c r="X120" s="98" t="s">
        <v>13</v>
      </c>
      <c r="Y120" s="98" t="s">
        <v>14</v>
      </c>
      <c r="Z120" s="98" t="s">
        <v>15</v>
      </c>
      <c r="AA120" s="98" t="s">
        <v>13</v>
      </c>
      <c r="AB120" s="98" t="s">
        <v>14</v>
      </c>
      <c r="AC120" s="98" t="s">
        <v>15</v>
      </c>
      <c r="AD120" s="98" t="s">
        <v>13</v>
      </c>
      <c r="AE120" s="98" t="s">
        <v>14</v>
      </c>
      <c r="AF120" s="98" t="s">
        <v>15</v>
      </c>
      <c r="AG120" s="98" t="s">
        <v>13</v>
      </c>
      <c r="AH120" s="98" t="s">
        <v>14</v>
      </c>
      <c r="AI120" s="98" t="s">
        <v>15</v>
      </c>
      <c r="AJ120" s="98" t="s">
        <v>13</v>
      </c>
      <c r="AK120" s="98" t="s">
        <v>14</v>
      </c>
      <c r="AL120" s="98" t="s">
        <v>15</v>
      </c>
      <c r="AM120" s="98" t="s">
        <v>13</v>
      </c>
      <c r="AN120" s="98" t="s">
        <v>14</v>
      </c>
      <c r="AO120" s="98" t="s">
        <v>16</v>
      </c>
      <c r="AP120" s="98" t="s">
        <v>15</v>
      </c>
      <c r="AQ120" s="98" t="s">
        <v>13</v>
      </c>
      <c r="AR120" s="98" t="s">
        <v>14</v>
      </c>
      <c r="AS120" s="98" t="s">
        <v>16</v>
      </c>
      <c r="AT120" s="98" t="s">
        <v>15</v>
      </c>
      <c r="AU120" s="98" t="s">
        <v>13</v>
      </c>
      <c r="AV120" s="98" t="s">
        <v>14</v>
      </c>
      <c r="AW120" s="98" t="s">
        <v>16</v>
      </c>
      <c r="AX120" s="98" t="s">
        <v>15</v>
      </c>
      <c r="AY120" s="98" t="s">
        <v>13</v>
      </c>
      <c r="AZ120" s="98" t="s">
        <v>14</v>
      </c>
      <c r="BA120" s="98" t="s">
        <v>16</v>
      </c>
      <c r="BB120" s="98" t="s">
        <v>15</v>
      </c>
      <c r="BC120" s="98" t="s">
        <v>13</v>
      </c>
      <c r="BD120" s="98" t="s">
        <v>14</v>
      </c>
      <c r="BE120" s="98" t="s">
        <v>16</v>
      </c>
      <c r="BF120" s="98" t="s">
        <v>15</v>
      </c>
      <c r="BG120" s="98" t="s">
        <v>13</v>
      </c>
      <c r="BH120" s="98" t="s">
        <v>14</v>
      </c>
      <c r="BI120" s="98" t="s">
        <v>16</v>
      </c>
      <c r="BJ120" s="98" t="s">
        <v>15</v>
      </c>
      <c r="BK120" s="98" t="s">
        <v>13</v>
      </c>
      <c r="BL120" s="98" t="s">
        <v>14</v>
      </c>
      <c r="BM120" s="98" t="s">
        <v>16</v>
      </c>
      <c r="BN120" s="98" t="s">
        <v>15</v>
      </c>
      <c r="BO120" s="101" t="s">
        <v>13</v>
      </c>
      <c r="BP120" s="101" t="s">
        <v>14</v>
      </c>
      <c r="BQ120" s="101" t="s">
        <v>16</v>
      </c>
      <c r="BR120" s="101" t="s">
        <v>15</v>
      </c>
      <c r="BS120" s="102"/>
      <c r="BT120" s="75" t="e">
        <f t="shared" si="509"/>
        <v>#VALUE!</v>
      </c>
      <c r="BU120" s="75" t="e">
        <f t="shared" si="509"/>
        <v>#VALUE!</v>
      </c>
      <c r="BV120" s="75"/>
    </row>
    <row r="121" spans="1:74" ht="15.75" customHeight="1" x14ac:dyDescent="0.25">
      <c r="A121" s="103" t="s">
        <v>2424</v>
      </c>
      <c r="B121" s="12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105"/>
      <c r="O121" s="73"/>
      <c r="P121" s="73"/>
      <c r="Q121" s="73"/>
      <c r="R121" s="73"/>
      <c r="S121" s="73"/>
      <c r="T121" s="105"/>
      <c r="U121" s="73"/>
      <c r="V121" s="73"/>
      <c r="W121" s="73"/>
      <c r="X121" s="73"/>
      <c r="Y121" s="73"/>
      <c r="Z121" s="105"/>
      <c r="AA121" s="73"/>
      <c r="AB121" s="73"/>
      <c r="AC121" s="105"/>
      <c r="AD121" s="73"/>
      <c r="AE121" s="73"/>
      <c r="AF121" s="105"/>
      <c r="AG121" s="73"/>
      <c r="AH121" s="73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  <c r="BR121" s="105"/>
      <c r="BS121" s="108"/>
      <c r="BT121" s="75" t="e">
        <f t="shared" si="509"/>
        <v>#DIV/0!</v>
      </c>
      <c r="BU121" s="75" t="e">
        <f t="shared" si="509"/>
        <v>#DIV/0!</v>
      </c>
      <c r="BV121" s="75"/>
    </row>
    <row r="122" spans="1:74" ht="30" customHeight="1" x14ac:dyDescent="0.25">
      <c r="A122" s="76" t="s">
        <v>191</v>
      </c>
      <c r="B122" s="113" t="s">
        <v>192</v>
      </c>
      <c r="C122" s="124">
        <v>12845</v>
      </c>
      <c r="D122" s="124">
        <v>17343</v>
      </c>
      <c r="E122" s="125">
        <v>30188</v>
      </c>
      <c r="F122" s="112">
        <f t="shared" ref="F122:H123" si="558">C122*1.2</f>
        <v>15414</v>
      </c>
      <c r="G122" s="112">
        <f t="shared" si="558"/>
        <v>20811.599999999999</v>
      </c>
      <c r="H122" s="112">
        <f t="shared" si="558"/>
        <v>36225.599999999999</v>
      </c>
      <c r="I122" s="112">
        <f t="shared" ref="I122:K123" si="559">F122+C122*0.06</f>
        <v>16184.7</v>
      </c>
      <c r="J122" s="112">
        <f t="shared" si="559"/>
        <v>21852.18</v>
      </c>
      <c r="K122" s="112">
        <f t="shared" si="559"/>
        <v>38036.879999999997</v>
      </c>
      <c r="L122" s="112">
        <f t="shared" ref="L122:N123" si="560">I122+C122*0.14</f>
        <v>17983</v>
      </c>
      <c r="M122" s="112">
        <f t="shared" si="560"/>
        <v>24280.2</v>
      </c>
      <c r="N122" s="112">
        <f t="shared" si="560"/>
        <v>42263.199999999997</v>
      </c>
      <c r="O122" s="112">
        <f t="shared" ref="O122:Q123" si="561">L122</f>
        <v>17983</v>
      </c>
      <c r="P122" s="112">
        <f t="shared" si="561"/>
        <v>24280.2</v>
      </c>
      <c r="Q122" s="112">
        <f t="shared" si="561"/>
        <v>42263.199999999997</v>
      </c>
      <c r="R122" s="112">
        <f t="shared" ref="R122:S123" si="562">ROUND(O122*1.143,0)</f>
        <v>20555</v>
      </c>
      <c r="S122" s="112">
        <f t="shared" si="562"/>
        <v>27752</v>
      </c>
      <c r="T122" s="112">
        <f t="shared" ref="T122:T123" si="563">R122+S122</f>
        <v>48307</v>
      </c>
      <c r="U122" s="112">
        <f t="shared" ref="U122:V123" si="564">ROUND(R122+(C122*0.1),0)</f>
        <v>21840</v>
      </c>
      <c r="V122" s="112">
        <f t="shared" si="564"/>
        <v>29486</v>
      </c>
      <c r="W122" s="112">
        <f t="shared" ref="W122:W123" si="565">U122+V122</f>
        <v>51326</v>
      </c>
      <c r="X122" s="112">
        <f t="shared" ref="X122:Z123" si="566">+U122+(C122*0.15)</f>
        <v>23766.75</v>
      </c>
      <c r="Y122" s="112">
        <f t="shared" si="566"/>
        <v>32087.45</v>
      </c>
      <c r="Z122" s="112">
        <f t="shared" si="566"/>
        <v>55854.2</v>
      </c>
      <c r="AA122" s="112">
        <v>27363</v>
      </c>
      <c r="AB122" s="112">
        <v>36943</v>
      </c>
      <c r="AC122" s="112">
        <v>64306</v>
      </c>
      <c r="AD122" s="112">
        <f t="shared" ref="AD122:AE123" si="567">+ROUND(AA122*(1+0.25),0)</f>
        <v>34204</v>
      </c>
      <c r="AE122" s="112">
        <f t="shared" si="567"/>
        <v>46179</v>
      </c>
      <c r="AF122" s="112">
        <f t="shared" ref="AF122:AF123" si="568">+AD122+AE122</f>
        <v>80383</v>
      </c>
      <c r="AG122" s="112">
        <f t="shared" ref="AG122:AH123" si="569">+ROUND(AD122+AA122*0.2,0)</f>
        <v>39677</v>
      </c>
      <c r="AH122" s="112">
        <f t="shared" si="569"/>
        <v>53568</v>
      </c>
      <c r="AI122" s="112">
        <f t="shared" ref="AI122:AI123" si="570">+AG122+AH122</f>
        <v>93245</v>
      </c>
      <c r="AJ122" s="109">
        <f t="shared" ref="AJ122:AK123" si="571">ROUND(AG122+0.15*AA122,2)</f>
        <v>43781.45</v>
      </c>
      <c r="AK122" s="109">
        <f t="shared" si="571"/>
        <v>59109.45</v>
      </c>
      <c r="AL122" s="109">
        <f t="shared" ref="AL122:AL123" si="572">AJ122+AK122</f>
        <v>102890.9</v>
      </c>
      <c r="AM122" s="109">
        <f t="shared" ref="AM122:AN123" si="573">AJ122</f>
        <v>43781.45</v>
      </c>
      <c r="AN122" s="109">
        <f t="shared" si="573"/>
        <v>59109.45</v>
      </c>
      <c r="AO122" s="109"/>
      <c r="AP122" s="109">
        <f t="shared" ref="AP122:AP123" si="574">AM122+AN122+AO122</f>
        <v>102890.9</v>
      </c>
      <c r="AQ122" s="109">
        <f t="shared" ref="AQ122:AR123" si="575">ROUND(AM122*(1+4.5%),2)</f>
        <v>45751.62</v>
      </c>
      <c r="AR122" s="109">
        <f t="shared" si="575"/>
        <v>61769.38</v>
      </c>
      <c r="AS122" s="109"/>
      <c r="AT122" s="109">
        <f t="shared" ref="AT122:AT123" si="576">AQ122+AR122+AS122</f>
        <v>107521</v>
      </c>
      <c r="AU122" s="109">
        <f t="shared" ref="AU122:AV123" si="577">ROUND(AQ122+(AM122*4%),2)</f>
        <v>47502.879999999997</v>
      </c>
      <c r="AV122" s="109">
        <f t="shared" si="577"/>
        <v>64133.760000000002</v>
      </c>
      <c r="AW122" s="109"/>
      <c r="AX122" s="109">
        <f t="shared" ref="AX122:AX123" si="578">AU122+AV122+AW122</f>
        <v>111636.64</v>
      </c>
      <c r="AY122" s="109">
        <f t="shared" ref="AY122:AY123" si="579">ROUND(AU122+(AU122*$AY$3),2)</f>
        <v>51303.11</v>
      </c>
      <c r="AZ122" s="109">
        <f t="shared" ref="AZ122:AZ123" si="580">ROUND(AV122+(AV122*$AZ$4),2)</f>
        <v>75677.84</v>
      </c>
      <c r="BA122" s="109"/>
      <c r="BB122" s="109">
        <f t="shared" ref="BB122:BB123" si="581">AY122+AZ122+BA122</f>
        <v>126980.95</v>
      </c>
      <c r="BC122" s="109">
        <f t="shared" ref="BC122:BC123" si="582">ROUND(AY122+(AY122*$BC$3),2)</f>
        <v>55920.39</v>
      </c>
      <c r="BD122" s="109">
        <f t="shared" ref="BD122:BD123" si="583">ROUND(AZ122+(AZ122*$BD$4),2)</f>
        <v>82488.850000000006</v>
      </c>
      <c r="BE122" s="109"/>
      <c r="BF122" s="109">
        <f t="shared" ref="BF122:BF123" si="584">BC122+BD122+BE122</f>
        <v>138409.24</v>
      </c>
      <c r="BG122" s="109">
        <f t="shared" ref="BG122:BG123" si="585">ROUND(BC122+ $AY122*$BG$3,2)</f>
        <v>58485.55</v>
      </c>
      <c r="BH122" s="109">
        <f t="shared" ref="BH122:BH123" si="586">ROUND(BD122+ $AZ122*$BH$4,2)</f>
        <v>86272.74</v>
      </c>
      <c r="BI122" s="109"/>
      <c r="BJ122" s="109">
        <f t="shared" ref="BJ122:BJ123" si="587">BG122+BH122+BI122</f>
        <v>144758.29</v>
      </c>
      <c r="BK122" s="109">
        <f t="shared" ref="BK122:BK123" si="588">ROUND(BG122+ $AY122*$BK$3,2)</f>
        <v>61050.71</v>
      </c>
      <c r="BL122" s="109">
        <f t="shared" ref="BL122:BL123" si="589">ROUND(BH122+ $AZ122*$BL$4,2)</f>
        <v>90056.63</v>
      </c>
      <c r="BM122" s="109"/>
      <c r="BN122" s="109">
        <f t="shared" ref="BN122:BN123" si="590">BK122+BL122+BM122</f>
        <v>151107.34</v>
      </c>
      <c r="BO122" s="109">
        <f t="shared" ref="BO122:BO123" si="591">ROUND(BK122+ $AY122*$BO$3,2)</f>
        <v>62589.8</v>
      </c>
      <c r="BP122" s="109">
        <f t="shared" ref="BP122:BP123" si="592">ROUND(BL122+ $AZ122*$BP$4,2)</f>
        <v>92326.97</v>
      </c>
      <c r="BQ122" s="109"/>
      <c r="BR122" s="109">
        <f t="shared" ref="BR122:BR123" si="593">+BO122+BP122+BQ122</f>
        <v>154916.77000000002</v>
      </c>
      <c r="BS122" s="110"/>
      <c r="BT122" s="75">
        <f t="shared" si="509"/>
        <v>2.9999935676414232E-2</v>
      </c>
      <c r="BU122" s="75">
        <f t="shared" si="509"/>
        <v>3.000006342675738E-2</v>
      </c>
      <c r="BV122" s="75"/>
    </row>
    <row r="123" spans="1:74" ht="15" customHeight="1" x14ac:dyDescent="0.25">
      <c r="A123" s="76" t="s">
        <v>193</v>
      </c>
      <c r="B123" s="113" t="s">
        <v>194</v>
      </c>
      <c r="C123" s="124">
        <v>17521</v>
      </c>
      <c r="D123" s="124">
        <v>23650</v>
      </c>
      <c r="E123" s="125">
        <v>41171</v>
      </c>
      <c r="F123" s="112">
        <f t="shared" si="558"/>
        <v>21025.200000000001</v>
      </c>
      <c r="G123" s="112">
        <f t="shared" si="558"/>
        <v>28380</v>
      </c>
      <c r="H123" s="112">
        <f t="shared" si="558"/>
        <v>49405.2</v>
      </c>
      <c r="I123" s="112">
        <f t="shared" si="559"/>
        <v>22076.46</v>
      </c>
      <c r="J123" s="112">
        <f t="shared" si="559"/>
        <v>29799</v>
      </c>
      <c r="K123" s="112">
        <f t="shared" si="559"/>
        <v>51875.46</v>
      </c>
      <c r="L123" s="112">
        <f t="shared" si="560"/>
        <v>24529.399999999998</v>
      </c>
      <c r="M123" s="112">
        <f t="shared" si="560"/>
        <v>33110</v>
      </c>
      <c r="N123" s="112">
        <f t="shared" si="560"/>
        <v>57639.4</v>
      </c>
      <c r="O123" s="112">
        <f t="shared" si="561"/>
        <v>24529.399999999998</v>
      </c>
      <c r="P123" s="112">
        <f t="shared" si="561"/>
        <v>33110</v>
      </c>
      <c r="Q123" s="112">
        <f t="shared" si="561"/>
        <v>57639.4</v>
      </c>
      <c r="R123" s="112">
        <f t="shared" si="562"/>
        <v>28037</v>
      </c>
      <c r="S123" s="112">
        <f t="shared" si="562"/>
        <v>37845</v>
      </c>
      <c r="T123" s="112">
        <f t="shared" si="563"/>
        <v>65882</v>
      </c>
      <c r="U123" s="112">
        <f t="shared" si="564"/>
        <v>29789</v>
      </c>
      <c r="V123" s="112">
        <f t="shared" si="564"/>
        <v>40210</v>
      </c>
      <c r="W123" s="112">
        <f t="shared" si="565"/>
        <v>69999</v>
      </c>
      <c r="X123" s="112">
        <f t="shared" si="566"/>
        <v>32417.15</v>
      </c>
      <c r="Y123" s="112">
        <f t="shared" si="566"/>
        <v>43757.5</v>
      </c>
      <c r="Z123" s="112">
        <f t="shared" si="566"/>
        <v>76174.649999999994</v>
      </c>
      <c r="AA123" s="112">
        <v>37323</v>
      </c>
      <c r="AB123" s="112">
        <v>50380</v>
      </c>
      <c r="AC123" s="112">
        <v>87703</v>
      </c>
      <c r="AD123" s="112">
        <f t="shared" si="567"/>
        <v>46654</v>
      </c>
      <c r="AE123" s="112">
        <f t="shared" si="567"/>
        <v>62975</v>
      </c>
      <c r="AF123" s="112">
        <f t="shared" si="568"/>
        <v>109629</v>
      </c>
      <c r="AG123" s="112">
        <f t="shared" si="569"/>
        <v>54119</v>
      </c>
      <c r="AH123" s="112">
        <f t="shared" si="569"/>
        <v>73051</v>
      </c>
      <c r="AI123" s="112">
        <f t="shared" si="570"/>
        <v>127170</v>
      </c>
      <c r="AJ123" s="109">
        <f t="shared" si="571"/>
        <v>59717.45</v>
      </c>
      <c r="AK123" s="109">
        <f t="shared" si="571"/>
        <v>80608</v>
      </c>
      <c r="AL123" s="109">
        <f t="shared" si="572"/>
        <v>140325.45000000001</v>
      </c>
      <c r="AM123" s="109">
        <f t="shared" si="573"/>
        <v>59717.45</v>
      </c>
      <c r="AN123" s="109">
        <f t="shared" si="573"/>
        <v>80608</v>
      </c>
      <c r="AO123" s="109"/>
      <c r="AP123" s="109">
        <f t="shared" si="574"/>
        <v>140325.45000000001</v>
      </c>
      <c r="AQ123" s="109">
        <f t="shared" si="575"/>
        <v>62404.74</v>
      </c>
      <c r="AR123" s="109">
        <f t="shared" si="575"/>
        <v>84235.36</v>
      </c>
      <c r="AS123" s="109"/>
      <c r="AT123" s="109">
        <f t="shared" si="576"/>
        <v>146640.1</v>
      </c>
      <c r="AU123" s="109">
        <f t="shared" si="577"/>
        <v>64793.440000000002</v>
      </c>
      <c r="AV123" s="109">
        <f t="shared" si="577"/>
        <v>87459.68</v>
      </c>
      <c r="AW123" s="109"/>
      <c r="AX123" s="109">
        <f t="shared" si="578"/>
        <v>152253.12</v>
      </c>
      <c r="AY123" s="109">
        <f t="shared" si="579"/>
        <v>69976.92</v>
      </c>
      <c r="AZ123" s="109">
        <f t="shared" si="580"/>
        <v>103202.42</v>
      </c>
      <c r="BA123" s="109"/>
      <c r="BB123" s="109">
        <f t="shared" si="581"/>
        <v>173179.34</v>
      </c>
      <c r="BC123" s="109">
        <f t="shared" si="582"/>
        <v>76274.84</v>
      </c>
      <c r="BD123" s="109">
        <f t="shared" si="583"/>
        <v>112490.64</v>
      </c>
      <c r="BE123" s="109"/>
      <c r="BF123" s="109">
        <f t="shared" si="584"/>
        <v>188765.47999999998</v>
      </c>
      <c r="BG123" s="109">
        <f t="shared" si="585"/>
        <v>79773.69</v>
      </c>
      <c r="BH123" s="109">
        <f t="shared" si="586"/>
        <v>117650.76</v>
      </c>
      <c r="BI123" s="109"/>
      <c r="BJ123" s="109">
        <f t="shared" si="587"/>
        <v>197424.45</v>
      </c>
      <c r="BK123" s="109">
        <f t="shared" si="588"/>
        <v>83272.539999999994</v>
      </c>
      <c r="BL123" s="109">
        <f t="shared" si="589"/>
        <v>122810.88</v>
      </c>
      <c r="BM123" s="109"/>
      <c r="BN123" s="109">
        <f t="shared" si="590"/>
        <v>206083.41999999998</v>
      </c>
      <c r="BO123" s="109">
        <f t="shared" si="591"/>
        <v>85371.85</v>
      </c>
      <c r="BP123" s="109">
        <f t="shared" si="592"/>
        <v>125906.95</v>
      </c>
      <c r="BQ123" s="109"/>
      <c r="BR123" s="109">
        <f t="shared" si="593"/>
        <v>211278.8</v>
      </c>
      <c r="BS123" s="110"/>
      <c r="BT123" s="75">
        <f t="shared" si="509"/>
        <v>3.0000034297022679E-2</v>
      </c>
      <c r="BU123" s="75">
        <f t="shared" si="509"/>
        <v>2.999997480679225E-2</v>
      </c>
      <c r="BV123" s="75"/>
    </row>
    <row r="124" spans="1:74" ht="15.75" customHeight="1" x14ac:dyDescent="0.25">
      <c r="A124" s="70" t="s">
        <v>2398</v>
      </c>
      <c r="B124" s="111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105"/>
      <c r="O124" s="73"/>
      <c r="P124" s="73"/>
      <c r="Q124" s="73"/>
      <c r="R124" s="73"/>
      <c r="S124" s="73"/>
      <c r="T124" s="105"/>
      <c r="U124" s="73"/>
      <c r="V124" s="73"/>
      <c r="W124" s="73"/>
      <c r="X124" s="73"/>
      <c r="Y124" s="73"/>
      <c r="Z124" s="105"/>
      <c r="AA124" s="73"/>
      <c r="AB124" s="73"/>
      <c r="AC124" s="105"/>
      <c r="AD124" s="73"/>
      <c r="AE124" s="73"/>
      <c r="AF124" s="105"/>
      <c r="AG124" s="73"/>
      <c r="AH124" s="73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  <c r="BR124" s="105"/>
      <c r="BS124" s="108"/>
      <c r="BT124" s="75" t="e">
        <f t="shared" si="509"/>
        <v>#DIV/0!</v>
      </c>
      <c r="BU124" s="75" t="e">
        <f t="shared" si="509"/>
        <v>#DIV/0!</v>
      </c>
      <c r="BV124" s="75"/>
    </row>
    <row r="125" spans="1:74" ht="15" customHeight="1" x14ac:dyDescent="0.25">
      <c r="A125" s="76" t="s">
        <v>195</v>
      </c>
      <c r="B125" s="113" t="s">
        <v>196</v>
      </c>
      <c r="C125" s="124">
        <v>860</v>
      </c>
      <c r="D125" s="124">
        <v>1150</v>
      </c>
      <c r="E125" s="125">
        <v>2010</v>
      </c>
      <c r="F125" s="112">
        <f t="shared" ref="F125:H134" si="594">C125*1.2</f>
        <v>1032</v>
      </c>
      <c r="G125" s="112">
        <f t="shared" si="594"/>
        <v>1380</v>
      </c>
      <c r="H125" s="112">
        <f t="shared" si="594"/>
        <v>2412</v>
      </c>
      <c r="I125" s="112">
        <f t="shared" ref="I125:K134" si="595">F125+C125*0.06</f>
        <v>1083.5999999999999</v>
      </c>
      <c r="J125" s="112">
        <f t="shared" si="595"/>
        <v>1449</v>
      </c>
      <c r="K125" s="112">
        <f t="shared" si="595"/>
        <v>2532.6</v>
      </c>
      <c r="L125" s="112">
        <f t="shared" ref="L125:N134" si="596">I125+C125*0.14</f>
        <v>1204</v>
      </c>
      <c r="M125" s="112">
        <f t="shared" si="596"/>
        <v>1610</v>
      </c>
      <c r="N125" s="112">
        <f t="shared" si="596"/>
        <v>2814</v>
      </c>
      <c r="O125" s="112">
        <f t="shared" ref="O125:Q134" si="597">L125</f>
        <v>1204</v>
      </c>
      <c r="P125" s="112">
        <f t="shared" si="597"/>
        <v>1610</v>
      </c>
      <c r="Q125" s="112">
        <f t="shared" si="597"/>
        <v>2814</v>
      </c>
      <c r="R125" s="112">
        <f t="shared" ref="R125:S134" si="598">ROUND(O125*1.143,0)</f>
        <v>1376</v>
      </c>
      <c r="S125" s="112">
        <f t="shared" si="598"/>
        <v>1840</v>
      </c>
      <c r="T125" s="112">
        <f t="shared" ref="T125:T134" si="599">R125+S125</f>
        <v>3216</v>
      </c>
      <c r="U125" s="112">
        <f t="shared" ref="U125:V134" si="600">ROUND(R125+(C125*0.1),0)</f>
        <v>1462</v>
      </c>
      <c r="V125" s="112">
        <f t="shared" si="600"/>
        <v>1955</v>
      </c>
      <c r="W125" s="112">
        <f t="shared" ref="W125:W134" si="601">U125+V125</f>
        <v>3417</v>
      </c>
      <c r="X125" s="112">
        <f t="shared" ref="X125:Z134" si="602">+U125+(C125*0.15)</f>
        <v>1591</v>
      </c>
      <c r="Y125" s="112">
        <f t="shared" si="602"/>
        <v>2127.5</v>
      </c>
      <c r="Z125" s="112">
        <f t="shared" si="602"/>
        <v>3718.5</v>
      </c>
      <c r="AA125" s="112">
        <v>1832</v>
      </c>
      <c r="AB125" s="112">
        <v>2450</v>
      </c>
      <c r="AC125" s="112">
        <v>4282</v>
      </c>
      <c r="AD125" s="112">
        <f t="shared" ref="AD125:AE134" si="603">+ROUND(AA125*(1+0.25),0)</f>
        <v>2290</v>
      </c>
      <c r="AE125" s="112">
        <f t="shared" si="603"/>
        <v>3063</v>
      </c>
      <c r="AF125" s="112">
        <f t="shared" ref="AF125:AF135" si="604">+AD125+AE125</f>
        <v>5353</v>
      </c>
      <c r="AG125" s="112">
        <f t="shared" ref="AG125:AH134" si="605">+ROUND(AD125+AA125*0.2,0)</f>
        <v>2656</v>
      </c>
      <c r="AH125" s="112">
        <f t="shared" si="605"/>
        <v>3553</v>
      </c>
      <c r="AI125" s="112">
        <f t="shared" ref="AI125:AI135" si="606">+AG125+AH125</f>
        <v>6209</v>
      </c>
      <c r="AJ125" s="109">
        <f t="shared" ref="AJ125:AK135" si="607">ROUND(AG125+0.15*AA125,2)</f>
        <v>2930.8</v>
      </c>
      <c r="AK125" s="109">
        <f t="shared" si="607"/>
        <v>3920.5</v>
      </c>
      <c r="AL125" s="109">
        <f t="shared" ref="AL125:AL135" si="608">AJ125+AK125</f>
        <v>6851.3</v>
      </c>
      <c r="AM125" s="109">
        <f t="shared" ref="AM125:AN135" si="609">AJ125</f>
        <v>2930.8</v>
      </c>
      <c r="AN125" s="109">
        <f t="shared" si="609"/>
        <v>3920.5</v>
      </c>
      <c r="AO125" s="109"/>
      <c r="AP125" s="109">
        <f t="shared" ref="AP125:AP135" si="610">AM125+AN125+AO125</f>
        <v>6851.3</v>
      </c>
      <c r="AQ125" s="109">
        <f t="shared" ref="AQ125:AR135" si="611">ROUND(AM125*(1+4.5%),2)</f>
        <v>3062.69</v>
      </c>
      <c r="AR125" s="109">
        <f t="shared" si="611"/>
        <v>4096.92</v>
      </c>
      <c r="AS125" s="109"/>
      <c r="AT125" s="109">
        <f t="shared" ref="AT125:AT135" si="612">AQ125+AR125+AS125</f>
        <v>7159.6100000000006</v>
      </c>
      <c r="AU125" s="109">
        <f t="shared" ref="AU125:AV135" si="613">ROUND(AQ125+(AM125*4%),2)</f>
        <v>3179.92</v>
      </c>
      <c r="AV125" s="109">
        <f t="shared" si="613"/>
        <v>4253.74</v>
      </c>
      <c r="AW125" s="109"/>
      <c r="AX125" s="109">
        <f t="shared" ref="AX125:AX135" si="614">AU125+AV125+AW125</f>
        <v>7433.66</v>
      </c>
      <c r="AY125" s="109">
        <f t="shared" ref="AY125:AY135" si="615">ROUND(AU125+(AU125*$AY$3),2)</f>
        <v>3434.31</v>
      </c>
      <c r="AZ125" s="109">
        <f t="shared" ref="AZ125:AZ135" si="616">ROUND(AV125+(AV125*$AZ$4),2)</f>
        <v>5019.41</v>
      </c>
      <c r="BA125" s="109"/>
      <c r="BB125" s="109">
        <f t="shared" ref="BB125:BB135" si="617">AY125+AZ125+BA125</f>
        <v>8453.7199999999993</v>
      </c>
      <c r="BC125" s="109">
        <f t="shared" ref="BC125:BC135" si="618">ROUND(AY125+(AY125*$BC$3),2)</f>
        <v>3743.4</v>
      </c>
      <c r="BD125" s="109">
        <f t="shared" ref="BD125:BD135" si="619">ROUND(AZ125+(AZ125*$BD$4),2)</f>
        <v>5471.16</v>
      </c>
      <c r="BE125" s="109"/>
      <c r="BF125" s="109">
        <f t="shared" ref="BF125:BF135" si="620">BC125+BD125+BE125</f>
        <v>9214.56</v>
      </c>
      <c r="BG125" s="109">
        <f t="shared" ref="BG125:BG135" si="621">ROUND(BC125+ $AY125*$BG$3,2)</f>
        <v>3915.12</v>
      </c>
      <c r="BH125" s="109">
        <f t="shared" ref="BH125:BH135" si="622">ROUND(BD125+ $AZ125*$BH$4,2)</f>
        <v>5722.13</v>
      </c>
      <c r="BI125" s="109"/>
      <c r="BJ125" s="109">
        <f t="shared" ref="BJ125:BJ135" si="623">BG125+BH125+BI125</f>
        <v>9637.25</v>
      </c>
      <c r="BK125" s="109">
        <f t="shared" ref="BK125:BK135" si="624">ROUND(BG125+ $AY125*$BK$3,2)</f>
        <v>4086.84</v>
      </c>
      <c r="BL125" s="109">
        <f t="shared" ref="BL125:BL135" si="625">ROUND(BH125+ $AZ125*$BL$4,2)</f>
        <v>5973.1</v>
      </c>
      <c r="BM125" s="109"/>
      <c r="BN125" s="109">
        <f t="shared" ref="BN125:BN135" si="626">BK125+BL125+BM125</f>
        <v>10059.94</v>
      </c>
      <c r="BO125" s="109">
        <f t="shared" ref="BO125:BO135" si="627">ROUND(BK125+ $AY125*$BO$3,2)</f>
        <v>4189.87</v>
      </c>
      <c r="BP125" s="109">
        <f t="shared" ref="BP125:BP135" si="628">ROUND(BL125+ $AZ125*$BP$4,2)</f>
        <v>6123.68</v>
      </c>
      <c r="BQ125" s="109"/>
      <c r="BR125" s="109">
        <f t="shared" ref="BR125:BR135" si="629">+BO125+BP125+BQ125</f>
        <v>10313.549999999999</v>
      </c>
      <c r="BS125" s="110"/>
      <c r="BT125" s="75">
        <f t="shared" ref="BT125:BU140" si="630">+(BO125-BK125)/AY125</f>
        <v>3.000020382551364E-2</v>
      </c>
      <c r="BU125" s="75">
        <f t="shared" si="630"/>
        <v>2.9999541778814628E-2</v>
      </c>
      <c r="BV125" s="75"/>
    </row>
    <row r="126" spans="1:74" ht="15" customHeight="1" x14ac:dyDescent="0.25">
      <c r="A126" s="76" t="s">
        <v>197</v>
      </c>
      <c r="B126" s="113" t="s">
        <v>198</v>
      </c>
      <c r="C126" s="124">
        <v>557</v>
      </c>
      <c r="D126" s="124">
        <v>845</v>
      </c>
      <c r="E126" s="125">
        <v>1402</v>
      </c>
      <c r="F126" s="112">
        <f t="shared" si="594"/>
        <v>668.4</v>
      </c>
      <c r="G126" s="112">
        <f t="shared" si="594"/>
        <v>1014</v>
      </c>
      <c r="H126" s="112">
        <f t="shared" si="594"/>
        <v>1682.3999999999999</v>
      </c>
      <c r="I126" s="112">
        <f t="shared" si="595"/>
        <v>701.81999999999994</v>
      </c>
      <c r="J126" s="112">
        <f t="shared" si="595"/>
        <v>1064.7</v>
      </c>
      <c r="K126" s="112">
        <f t="shared" si="595"/>
        <v>1766.5199999999998</v>
      </c>
      <c r="L126" s="112">
        <f t="shared" si="596"/>
        <v>779.8</v>
      </c>
      <c r="M126" s="112">
        <f t="shared" si="596"/>
        <v>1183</v>
      </c>
      <c r="N126" s="112">
        <f t="shared" si="596"/>
        <v>1962.7999999999997</v>
      </c>
      <c r="O126" s="112">
        <f t="shared" si="597"/>
        <v>779.8</v>
      </c>
      <c r="P126" s="112">
        <f t="shared" si="597"/>
        <v>1183</v>
      </c>
      <c r="Q126" s="112">
        <f t="shared" si="597"/>
        <v>1962.7999999999997</v>
      </c>
      <c r="R126" s="112">
        <f t="shared" si="598"/>
        <v>891</v>
      </c>
      <c r="S126" s="112">
        <f t="shared" si="598"/>
        <v>1352</v>
      </c>
      <c r="T126" s="112">
        <f t="shared" si="599"/>
        <v>2243</v>
      </c>
      <c r="U126" s="112">
        <f t="shared" si="600"/>
        <v>947</v>
      </c>
      <c r="V126" s="112">
        <f t="shared" si="600"/>
        <v>1437</v>
      </c>
      <c r="W126" s="112">
        <f t="shared" si="601"/>
        <v>2384</v>
      </c>
      <c r="X126" s="112">
        <f t="shared" si="602"/>
        <v>1030.55</v>
      </c>
      <c r="Y126" s="112">
        <f t="shared" si="602"/>
        <v>1563.75</v>
      </c>
      <c r="Z126" s="112">
        <f t="shared" si="602"/>
        <v>2594.3000000000002</v>
      </c>
      <c r="AA126" s="112">
        <v>1187</v>
      </c>
      <c r="AB126" s="112">
        <v>1800</v>
      </c>
      <c r="AC126" s="112">
        <v>2987</v>
      </c>
      <c r="AD126" s="112">
        <f t="shared" si="603"/>
        <v>1484</v>
      </c>
      <c r="AE126" s="112">
        <f t="shared" si="603"/>
        <v>2250</v>
      </c>
      <c r="AF126" s="112">
        <f t="shared" si="604"/>
        <v>3734</v>
      </c>
      <c r="AG126" s="112">
        <f t="shared" si="605"/>
        <v>1721</v>
      </c>
      <c r="AH126" s="112">
        <f t="shared" si="605"/>
        <v>2610</v>
      </c>
      <c r="AI126" s="112">
        <f t="shared" si="606"/>
        <v>4331</v>
      </c>
      <c r="AJ126" s="109">
        <f t="shared" si="607"/>
        <v>1899.05</v>
      </c>
      <c r="AK126" s="109">
        <f t="shared" si="607"/>
        <v>2880</v>
      </c>
      <c r="AL126" s="109">
        <f t="shared" si="608"/>
        <v>4779.05</v>
      </c>
      <c r="AM126" s="109">
        <f t="shared" si="609"/>
        <v>1899.05</v>
      </c>
      <c r="AN126" s="109">
        <f t="shared" si="609"/>
        <v>2880</v>
      </c>
      <c r="AO126" s="109"/>
      <c r="AP126" s="109">
        <f t="shared" si="610"/>
        <v>4779.05</v>
      </c>
      <c r="AQ126" s="109">
        <f t="shared" si="611"/>
        <v>1984.51</v>
      </c>
      <c r="AR126" s="109">
        <f t="shared" si="611"/>
        <v>3009.6</v>
      </c>
      <c r="AS126" s="109"/>
      <c r="AT126" s="109">
        <f t="shared" si="612"/>
        <v>4994.1099999999997</v>
      </c>
      <c r="AU126" s="109">
        <f t="shared" si="613"/>
        <v>2060.4699999999998</v>
      </c>
      <c r="AV126" s="109">
        <f t="shared" si="613"/>
        <v>3124.8</v>
      </c>
      <c r="AW126" s="109"/>
      <c r="AX126" s="109">
        <f t="shared" si="614"/>
        <v>5185.2700000000004</v>
      </c>
      <c r="AY126" s="109">
        <f t="shared" si="615"/>
        <v>2225.31</v>
      </c>
      <c r="AZ126" s="109">
        <f t="shared" si="616"/>
        <v>3687.26</v>
      </c>
      <c r="BA126" s="109"/>
      <c r="BB126" s="109">
        <f t="shared" si="617"/>
        <v>5912.57</v>
      </c>
      <c r="BC126" s="109">
        <f t="shared" si="618"/>
        <v>2425.59</v>
      </c>
      <c r="BD126" s="109">
        <f t="shared" si="619"/>
        <v>4019.11</v>
      </c>
      <c r="BE126" s="109"/>
      <c r="BF126" s="109">
        <f t="shared" si="620"/>
        <v>6444.7000000000007</v>
      </c>
      <c r="BG126" s="109">
        <f t="shared" si="621"/>
        <v>2536.86</v>
      </c>
      <c r="BH126" s="109">
        <f t="shared" si="622"/>
        <v>4203.47</v>
      </c>
      <c r="BI126" s="109"/>
      <c r="BJ126" s="109">
        <f t="shared" si="623"/>
        <v>6740.33</v>
      </c>
      <c r="BK126" s="109">
        <f t="shared" si="624"/>
        <v>2648.13</v>
      </c>
      <c r="BL126" s="109">
        <f t="shared" si="625"/>
        <v>4387.83</v>
      </c>
      <c r="BM126" s="109"/>
      <c r="BN126" s="109">
        <f t="shared" si="626"/>
        <v>7035.96</v>
      </c>
      <c r="BO126" s="109">
        <f t="shared" si="627"/>
        <v>2714.89</v>
      </c>
      <c r="BP126" s="109">
        <f t="shared" si="628"/>
        <v>4498.45</v>
      </c>
      <c r="BQ126" s="109"/>
      <c r="BR126" s="109">
        <f t="shared" si="629"/>
        <v>7213.34</v>
      </c>
      <c r="BS126" s="110"/>
      <c r="BT126" s="75">
        <f t="shared" si="630"/>
        <v>3.0000314562914725E-2</v>
      </c>
      <c r="BU126" s="75">
        <f t="shared" si="630"/>
        <v>3.0000596649002207E-2</v>
      </c>
      <c r="BV126" s="75"/>
    </row>
    <row r="127" spans="1:74" ht="15" customHeight="1" x14ac:dyDescent="0.25">
      <c r="A127" s="76" t="s">
        <v>199</v>
      </c>
      <c r="B127" s="113" t="s">
        <v>200</v>
      </c>
      <c r="C127" s="124">
        <v>1278</v>
      </c>
      <c r="D127" s="124">
        <v>1738</v>
      </c>
      <c r="E127" s="125">
        <v>3016</v>
      </c>
      <c r="F127" s="112">
        <f t="shared" si="594"/>
        <v>1533.6</v>
      </c>
      <c r="G127" s="112">
        <f t="shared" si="594"/>
        <v>2085.6</v>
      </c>
      <c r="H127" s="112">
        <f t="shared" si="594"/>
        <v>3619.2</v>
      </c>
      <c r="I127" s="112">
        <f t="shared" si="595"/>
        <v>1610.28</v>
      </c>
      <c r="J127" s="112">
        <f t="shared" si="595"/>
        <v>2189.88</v>
      </c>
      <c r="K127" s="112">
        <f t="shared" si="595"/>
        <v>3800.16</v>
      </c>
      <c r="L127" s="112">
        <f t="shared" si="596"/>
        <v>1789.2</v>
      </c>
      <c r="M127" s="112">
        <f t="shared" si="596"/>
        <v>2433.2000000000003</v>
      </c>
      <c r="N127" s="112">
        <f t="shared" si="596"/>
        <v>4222.3999999999996</v>
      </c>
      <c r="O127" s="112">
        <f t="shared" si="597"/>
        <v>1789.2</v>
      </c>
      <c r="P127" s="112">
        <f t="shared" si="597"/>
        <v>2433.2000000000003</v>
      </c>
      <c r="Q127" s="112">
        <f t="shared" si="597"/>
        <v>4222.3999999999996</v>
      </c>
      <c r="R127" s="112">
        <f t="shared" si="598"/>
        <v>2045</v>
      </c>
      <c r="S127" s="112">
        <f t="shared" si="598"/>
        <v>2781</v>
      </c>
      <c r="T127" s="112">
        <f t="shared" si="599"/>
        <v>4826</v>
      </c>
      <c r="U127" s="112">
        <f t="shared" si="600"/>
        <v>2173</v>
      </c>
      <c r="V127" s="112">
        <f t="shared" si="600"/>
        <v>2955</v>
      </c>
      <c r="W127" s="112">
        <f t="shared" si="601"/>
        <v>5128</v>
      </c>
      <c r="X127" s="112">
        <f t="shared" si="602"/>
        <v>2364.6999999999998</v>
      </c>
      <c r="Y127" s="112">
        <f t="shared" si="602"/>
        <v>3215.7</v>
      </c>
      <c r="Z127" s="112">
        <f t="shared" si="602"/>
        <v>5580.4</v>
      </c>
      <c r="AA127" s="112">
        <v>2723</v>
      </c>
      <c r="AB127" s="112">
        <v>3702</v>
      </c>
      <c r="AC127" s="112">
        <v>6425</v>
      </c>
      <c r="AD127" s="112">
        <f t="shared" si="603"/>
        <v>3404</v>
      </c>
      <c r="AE127" s="112">
        <f t="shared" si="603"/>
        <v>4628</v>
      </c>
      <c r="AF127" s="112">
        <f t="shared" si="604"/>
        <v>8032</v>
      </c>
      <c r="AG127" s="112">
        <f t="shared" si="605"/>
        <v>3949</v>
      </c>
      <c r="AH127" s="112">
        <f t="shared" si="605"/>
        <v>5368</v>
      </c>
      <c r="AI127" s="112">
        <f t="shared" si="606"/>
        <v>9317</v>
      </c>
      <c r="AJ127" s="109">
        <f t="shared" si="607"/>
        <v>4357.45</v>
      </c>
      <c r="AK127" s="109">
        <f t="shared" si="607"/>
        <v>5923.3</v>
      </c>
      <c r="AL127" s="109">
        <f t="shared" si="608"/>
        <v>10280.75</v>
      </c>
      <c r="AM127" s="109">
        <f t="shared" si="609"/>
        <v>4357.45</v>
      </c>
      <c r="AN127" s="109">
        <f t="shared" si="609"/>
        <v>5923.3</v>
      </c>
      <c r="AO127" s="109"/>
      <c r="AP127" s="109">
        <f t="shared" si="610"/>
        <v>10280.75</v>
      </c>
      <c r="AQ127" s="109">
        <f t="shared" si="611"/>
        <v>4553.54</v>
      </c>
      <c r="AR127" s="109">
        <f t="shared" si="611"/>
        <v>6189.85</v>
      </c>
      <c r="AS127" s="109"/>
      <c r="AT127" s="109">
        <f t="shared" si="612"/>
        <v>10743.39</v>
      </c>
      <c r="AU127" s="109">
        <f t="shared" si="613"/>
        <v>4727.84</v>
      </c>
      <c r="AV127" s="109">
        <f t="shared" si="613"/>
        <v>6426.78</v>
      </c>
      <c r="AW127" s="109"/>
      <c r="AX127" s="109">
        <f t="shared" si="614"/>
        <v>11154.619999999999</v>
      </c>
      <c r="AY127" s="109">
        <f t="shared" si="615"/>
        <v>5106.07</v>
      </c>
      <c r="AZ127" s="109">
        <f t="shared" si="616"/>
        <v>7583.6</v>
      </c>
      <c r="BA127" s="109"/>
      <c r="BB127" s="109">
        <f t="shared" si="617"/>
        <v>12689.67</v>
      </c>
      <c r="BC127" s="109">
        <f t="shared" si="618"/>
        <v>5565.62</v>
      </c>
      <c r="BD127" s="109">
        <f t="shared" si="619"/>
        <v>8266.1200000000008</v>
      </c>
      <c r="BE127" s="109"/>
      <c r="BF127" s="109">
        <f t="shared" si="620"/>
        <v>13831.740000000002</v>
      </c>
      <c r="BG127" s="109">
        <f t="shared" si="621"/>
        <v>5820.92</v>
      </c>
      <c r="BH127" s="109">
        <f t="shared" si="622"/>
        <v>8645.2999999999993</v>
      </c>
      <c r="BI127" s="109"/>
      <c r="BJ127" s="109">
        <f t="shared" si="623"/>
        <v>14466.22</v>
      </c>
      <c r="BK127" s="109">
        <f t="shared" si="624"/>
        <v>6076.22</v>
      </c>
      <c r="BL127" s="109">
        <f t="shared" si="625"/>
        <v>9024.48</v>
      </c>
      <c r="BM127" s="109"/>
      <c r="BN127" s="109">
        <f t="shared" si="626"/>
        <v>15100.7</v>
      </c>
      <c r="BO127" s="109">
        <f t="shared" si="627"/>
        <v>6229.4</v>
      </c>
      <c r="BP127" s="109">
        <f t="shared" si="628"/>
        <v>9251.99</v>
      </c>
      <c r="BQ127" s="109"/>
      <c r="BR127" s="109">
        <f t="shared" si="629"/>
        <v>15481.39</v>
      </c>
      <c r="BS127" s="110"/>
      <c r="BT127" s="75">
        <f t="shared" si="630"/>
        <v>2.9999588724792137E-2</v>
      </c>
      <c r="BU127" s="75">
        <f t="shared" si="630"/>
        <v>3.0000263726989846E-2</v>
      </c>
      <c r="BV127" s="75"/>
    </row>
    <row r="128" spans="1:74" ht="15" customHeight="1" x14ac:dyDescent="0.25">
      <c r="A128" s="76" t="s">
        <v>201</v>
      </c>
      <c r="B128" s="113" t="s">
        <v>202</v>
      </c>
      <c r="C128" s="124">
        <v>1150</v>
      </c>
      <c r="D128" s="124">
        <v>1738</v>
      </c>
      <c r="E128" s="124">
        <v>2888</v>
      </c>
      <c r="F128" s="112">
        <f t="shared" si="594"/>
        <v>1380</v>
      </c>
      <c r="G128" s="112">
        <f t="shared" si="594"/>
        <v>2085.6</v>
      </c>
      <c r="H128" s="112">
        <f t="shared" si="594"/>
        <v>3465.6</v>
      </c>
      <c r="I128" s="112">
        <f t="shared" si="595"/>
        <v>1449</v>
      </c>
      <c r="J128" s="112">
        <f t="shared" si="595"/>
        <v>2189.88</v>
      </c>
      <c r="K128" s="112">
        <f t="shared" si="595"/>
        <v>3638.88</v>
      </c>
      <c r="L128" s="112">
        <f t="shared" si="596"/>
        <v>1610</v>
      </c>
      <c r="M128" s="112">
        <f t="shared" si="596"/>
        <v>2433.2000000000003</v>
      </c>
      <c r="N128" s="112">
        <f t="shared" si="596"/>
        <v>4043.2000000000003</v>
      </c>
      <c r="O128" s="112">
        <f t="shared" si="597"/>
        <v>1610</v>
      </c>
      <c r="P128" s="112">
        <f t="shared" si="597"/>
        <v>2433.2000000000003</v>
      </c>
      <c r="Q128" s="112">
        <f t="shared" si="597"/>
        <v>4043.2000000000003</v>
      </c>
      <c r="R128" s="112">
        <f t="shared" si="598"/>
        <v>1840</v>
      </c>
      <c r="S128" s="112">
        <f t="shared" si="598"/>
        <v>2781</v>
      </c>
      <c r="T128" s="112">
        <f t="shared" si="599"/>
        <v>4621</v>
      </c>
      <c r="U128" s="112">
        <f t="shared" si="600"/>
        <v>1955</v>
      </c>
      <c r="V128" s="112">
        <f t="shared" si="600"/>
        <v>2955</v>
      </c>
      <c r="W128" s="112">
        <f t="shared" si="601"/>
        <v>4910</v>
      </c>
      <c r="X128" s="112">
        <f t="shared" si="602"/>
        <v>2127.5</v>
      </c>
      <c r="Y128" s="112">
        <f t="shared" si="602"/>
        <v>3215.7</v>
      </c>
      <c r="Z128" s="112">
        <f t="shared" si="602"/>
        <v>5343.2</v>
      </c>
      <c r="AA128" s="112">
        <v>2450</v>
      </c>
      <c r="AB128" s="112">
        <v>3702</v>
      </c>
      <c r="AC128" s="112">
        <v>6152</v>
      </c>
      <c r="AD128" s="112">
        <f t="shared" si="603"/>
        <v>3063</v>
      </c>
      <c r="AE128" s="112">
        <f t="shared" si="603"/>
        <v>4628</v>
      </c>
      <c r="AF128" s="112">
        <f t="shared" si="604"/>
        <v>7691</v>
      </c>
      <c r="AG128" s="112">
        <f t="shared" si="605"/>
        <v>3553</v>
      </c>
      <c r="AH128" s="112">
        <f t="shared" si="605"/>
        <v>5368</v>
      </c>
      <c r="AI128" s="112">
        <f t="shared" si="606"/>
        <v>8921</v>
      </c>
      <c r="AJ128" s="109">
        <f t="shared" si="607"/>
        <v>3920.5</v>
      </c>
      <c r="AK128" s="109">
        <f t="shared" si="607"/>
        <v>5923.3</v>
      </c>
      <c r="AL128" s="109">
        <f t="shared" si="608"/>
        <v>9843.7999999999993</v>
      </c>
      <c r="AM128" s="109">
        <f t="shared" si="609"/>
        <v>3920.5</v>
      </c>
      <c r="AN128" s="109">
        <f t="shared" si="609"/>
        <v>5923.3</v>
      </c>
      <c r="AO128" s="109"/>
      <c r="AP128" s="109">
        <f t="shared" si="610"/>
        <v>9843.7999999999993</v>
      </c>
      <c r="AQ128" s="109">
        <f t="shared" si="611"/>
        <v>4096.92</v>
      </c>
      <c r="AR128" s="109">
        <f t="shared" si="611"/>
        <v>6189.85</v>
      </c>
      <c r="AS128" s="109"/>
      <c r="AT128" s="109">
        <f t="shared" si="612"/>
        <v>10286.77</v>
      </c>
      <c r="AU128" s="109">
        <f t="shared" si="613"/>
        <v>4253.74</v>
      </c>
      <c r="AV128" s="109">
        <f t="shared" si="613"/>
        <v>6426.78</v>
      </c>
      <c r="AW128" s="109"/>
      <c r="AX128" s="109">
        <f t="shared" si="614"/>
        <v>10680.52</v>
      </c>
      <c r="AY128" s="109">
        <f t="shared" si="615"/>
        <v>4594.04</v>
      </c>
      <c r="AZ128" s="109">
        <f t="shared" si="616"/>
        <v>7583.6</v>
      </c>
      <c r="BA128" s="109"/>
      <c r="BB128" s="109">
        <f t="shared" si="617"/>
        <v>12177.64</v>
      </c>
      <c r="BC128" s="109">
        <f t="shared" si="618"/>
        <v>5007.5</v>
      </c>
      <c r="BD128" s="109">
        <f t="shared" si="619"/>
        <v>8266.1200000000008</v>
      </c>
      <c r="BE128" s="109"/>
      <c r="BF128" s="109">
        <f t="shared" si="620"/>
        <v>13273.62</v>
      </c>
      <c r="BG128" s="109">
        <f t="shared" si="621"/>
        <v>5237.2</v>
      </c>
      <c r="BH128" s="109">
        <f t="shared" si="622"/>
        <v>8645.2999999999993</v>
      </c>
      <c r="BI128" s="109"/>
      <c r="BJ128" s="109">
        <f t="shared" si="623"/>
        <v>13882.5</v>
      </c>
      <c r="BK128" s="109">
        <f t="shared" si="624"/>
        <v>5466.9</v>
      </c>
      <c r="BL128" s="109">
        <f t="shared" si="625"/>
        <v>9024.48</v>
      </c>
      <c r="BM128" s="109"/>
      <c r="BN128" s="109">
        <f t="shared" si="626"/>
        <v>14491.38</v>
      </c>
      <c r="BO128" s="109">
        <f t="shared" si="627"/>
        <v>5604.72</v>
      </c>
      <c r="BP128" s="109">
        <f t="shared" si="628"/>
        <v>9251.99</v>
      </c>
      <c r="BQ128" s="109"/>
      <c r="BR128" s="109">
        <f t="shared" si="629"/>
        <v>14856.71</v>
      </c>
      <c r="BS128" s="110"/>
      <c r="BT128" s="75">
        <f t="shared" si="630"/>
        <v>2.9999738792000203E-2</v>
      </c>
      <c r="BU128" s="75">
        <f t="shared" si="630"/>
        <v>3.0000263726989846E-2</v>
      </c>
      <c r="BV128" s="75"/>
    </row>
    <row r="129" spans="1:74" ht="15" customHeight="1" x14ac:dyDescent="0.25">
      <c r="A129" s="76" t="s">
        <v>203</v>
      </c>
      <c r="B129" s="113" t="s">
        <v>204</v>
      </c>
      <c r="C129" s="124">
        <v>1002</v>
      </c>
      <c r="D129" s="124">
        <v>1364</v>
      </c>
      <c r="E129" s="125">
        <v>2366</v>
      </c>
      <c r="F129" s="112">
        <f t="shared" si="594"/>
        <v>1202.3999999999999</v>
      </c>
      <c r="G129" s="112">
        <f t="shared" si="594"/>
        <v>1636.8</v>
      </c>
      <c r="H129" s="112">
        <f t="shared" si="594"/>
        <v>2839.2</v>
      </c>
      <c r="I129" s="112">
        <f t="shared" si="595"/>
        <v>1262.5199999999998</v>
      </c>
      <c r="J129" s="112">
        <f t="shared" si="595"/>
        <v>1718.6399999999999</v>
      </c>
      <c r="K129" s="112">
        <f t="shared" si="595"/>
        <v>2981.16</v>
      </c>
      <c r="L129" s="112">
        <f t="shared" si="596"/>
        <v>1402.7999999999997</v>
      </c>
      <c r="M129" s="112">
        <f t="shared" si="596"/>
        <v>1909.6</v>
      </c>
      <c r="N129" s="112">
        <f t="shared" si="596"/>
        <v>3312.3999999999996</v>
      </c>
      <c r="O129" s="112">
        <f t="shared" si="597"/>
        <v>1402.7999999999997</v>
      </c>
      <c r="P129" s="112">
        <f t="shared" si="597"/>
        <v>1909.6</v>
      </c>
      <c r="Q129" s="112">
        <f t="shared" si="597"/>
        <v>3312.3999999999996</v>
      </c>
      <c r="R129" s="112">
        <f t="shared" si="598"/>
        <v>1603</v>
      </c>
      <c r="S129" s="112">
        <f t="shared" si="598"/>
        <v>2183</v>
      </c>
      <c r="T129" s="112">
        <f t="shared" si="599"/>
        <v>3786</v>
      </c>
      <c r="U129" s="112">
        <f t="shared" si="600"/>
        <v>1703</v>
      </c>
      <c r="V129" s="112">
        <f t="shared" si="600"/>
        <v>2319</v>
      </c>
      <c r="W129" s="112">
        <f t="shared" si="601"/>
        <v>4022</v>
      </c>
      <c r="X129" s="112">
        <f t="shared" si="602"/>
        <v>1853.3</v>
      </c>
      <c r="Y129" s="112">
        <f t="shared" si="602"/>
        <v>2523.6</v>
      </c>
      <c r="Z129" s="112">
        <f t="shared" si="602"/>
        <v>4376.8999999999996</v>
      </c>
      <c r="AA129" s="112">
        <v>2134</v>
      </c>
      <c r="AB129" s="112">
        <v>2906</v>
      </c>
      <c r="AC129" s="112">
        <v>5040</v>
      </c>
      <c r="AD129" s="112">
        <f t="shared" si="603"/>
        <v>2668</v>
      </c>
      <c r="AE129" s="112">
        <f t="shared" si="603"/>
        <v>3633</v>
      </c>
      <c r="AF129" s="112">
        <f t="shared" si="604"/>
        <v>6301</v>
      </c>
      <c r="AG129" s="112">
        <f t="shared" si="605"/>
        <v>3095</v>
      </c>
      <c r="AH129" s="112">
        <f t="shared" si="605"/>
        <v>4214</v>
      </c>
      <c r="AI129" s="112">
        <f t="shared" si="606"/>
        <v>7309</v>
      </c>
      <c r="AJ129" s="109">
        <f t="shared" si="607"/>
        <v>3415.1</v>
      </c>
      <c r="AK129" s="109">
        <f t="shared" si="607"/>
        <v>4649.8999999999996</v>
      </c>
      <c r="AL129" s="109">
        <f t="shared" si="608"/>
        <v>8065</v>
      </c>
      <c r="AM129" s="109">
        <f t="shared" si="609"/>
        <v>3415.1</v>
      </c>
      <c r="AN129" s="109">
        <f t="shared" si="609"/>
        <v>4649.8999999999996</v>
      </c>
      <c r="AO129" s="109"/>
      <c r="AP129" s="109">
        <f t="shared" si="610"/>
        <v>8065</v>
      </c>
      <c r="AQ129" s="109">
        <f t="shared" si="611"/>
        <v>3568.78</v>
      </c>
      <c r="AR129" s="109">
        <f t="shared" si="611"/>
        <v>4859.1499999999996</v>
      </c>
      <c r="AS129" s="109"/>
      <c r="AT129" s="109">
        <f t="shared" si="612"/>
        <v>8427.93</v>
      </c>
      <c r="AU129" s="109">
        <f t="shared" si="613"/>
        <v>3705.38</v>
      </c>
      <c r="AV129" s="109">
        <f t="shared" si="613"/>
        <v>5045.1499999999996</v>
      </c>
      <c r="AW129" s="109"/>
      <c r="AX129" s="109">
        <f t="shared" si="614"/>
        <v>8750.5299999999988</v>
      </c>
      <c r="AY129" s="109">
        <f t="shared" si="615"/>
        <v>4001.81</v>
      </c>
      <c r="AZ129" s="109">
        <f t="shared" si="616"/>
        <v>5953.28</v>
      </c>
      <c r="BA129" s="109"/>
      <c r="BB129" s="109">
        <f t="shared" si="617"/>
        <v>9955.09</v>
      </c>
      <c r="BC129" s="109">
        <f t="shared" si="618"/>
        <v>4361.97</v>
      </c>
      <c r="BD129" s="109">
        <f t="shared" si="619"/>
        <v>6489.08</v>
      </c>
      <c r="BE129" s="109"/>
      <c r="BF129" s="109">
        <f t="shared" si="620"/>
        <v>10851.05</v>
      </c>
      <c r="BG129" s="109">
        <f t="shared" si="621"/>
        <v>4562.0600000000004</v>
      </c>
      <c r="BH129" s="109">
        <f t="shared" si="622"/>
        <v>6786.74</v>
      </c>
      <c r="BI129" s="109"/>
      <c r="BJ129" s="109">
        <f t="shared" si="623"/>
        <v>11348.8</v>
      </c>
      <c r="BK129" s="109">
        <f t="shared" si="624"/>
        <v>4762.1499999999996</v>
      </c>
      <c r="BL129" s="109">
        <f t="shared" si="625"/>
        <v>7084.4</v>
      </c>
      <c r="BM129" s="109"/>
      <c r="BN129" s="109">
        <f t="shared" si="626"/>
        <v>11846.55</v>
      </c>
      <c r="BO129" s="109">
        <f t="shared" si="627"/>
        <v>4882.2</v>
      </c>
      <c r="BP129" s="109">
        <f t="shared" si="628"/>
        <v>7263</v>
      </c>
      <c r="BQ129" s="109"/>
      <c r="BR129" s="109">
        <f t="shared" si="629"/>
        <v>12145.2</v>
      </c>
      <c r="BS129" s="110"/>
      <c r="BT129" s="75">
        <f t="shared" si="630"/>
        <v>2.9998925486217531E-2</v>
      </c>
      <c r="BU129" s="75">
        <f t="shared" si="630"/>
        <v>3.0000268759406642E-2</v>
      </c>
      <c r="BV129" s="75"/>
    </row>
    <row r="130" spans="1:74" ht="15" customHeight="1" x14ac:dyDescent="0.25">
      <c r="A130" s="76" t="s">
        <v>205</v>
      </c>
      <c r="B130" s="113" t="s">
        <v>206</v>
      </c>
      <c r="C130" s="124">
        <v>1002</v>
      </c>
      <c r="D130" s="124">
        <v>1364</v>
      </c>
      <c r="E130" s="125">
        <v>2366</v>
      </c>
      <c r="F130" s="112">
        <f t="shared" si="594"/>
        <v>1202.3999999999999</v>
      </c>
      <c r="G130" s="112">
        <f t="shared" si="594"/>
        <v>1636.8</v>
      </c>
      <c r="H130" s="112">
        <f t="shared" si="594"/>
        <v>2839.2</v>
      </c>
      <c r="I130" s="112">
        <f t="shared" si="595"/>
        <v>1262.5199999999998</v>
      </c>
      <c r="J130" s="112">
        <f t="shared" si="595"/>
        <v>1718.6399999999999</v>
      </c>
      <c r="K130" s="112">
        <f t="shared" si="595"/>
        <v>2981.16</v>
      </c>
      <c r="L130" s="112">
        <f t="shared" si="596"/>
        <v>1402.7999999999997</v>
      </c>
      <c r="M130" s="112">
        <f t="shared" si="596"/>
        <v>1909.6</v>
      </c>
      <c r="N130" s="112">
        <f t="shared" si="596"/>
        <v>3312.3999999999996</v>
      </c>
      <c r="O130" s="112">
        <f t="shared" si="597"/>
        <v>1402.7999999999997</v>
      </c>
      <c r="P130" s="112">
        <f t="shared" si="597"/>
        <v>1909.6</v>
      </c>
      <c r="Q130" s="112">
        <f t="shared" si="597"/>
        <v>3312.3999999999996</v>
      </c>
      <c r="R130" s="112">
        <f t="shared" si="598"/>
        <v>1603</v>
      </c>
      <c r="S130" s="112">
        <f t="shared" si="598"/>
        <v>2183</v>
      </c>
      <c r="T130" s="112">
        <f t="shared" si="599"/>
        <v>3786</v>
      </c>
      <c r="U130" s="112">
        <f t="shared" si="600"/>
        <v>1703</v>
      </c>
      <c r="V130" s="112">
        <f t="shared" si="600"/>
        <v>2319</v>
      </c>
      <c r="W130" s="112">
        <f t="shared" si="601"/>
        <v>4022</v>
      </c>
      <c r="X130" s="112">
        <f t="shared" si="602"/>
        <v>1853.3</v>
      </c>
      <c r="Y130" s="112">
        <f t="shared" si="602"/>
        <v>2523.6</v>
      </c>
      <c r="Z130" s="112">
        <f t="shared" si="602"/>
        <v>4376.8999999999996</v>
      </c>
      <c r="AA130" s="112">
        <v>2134</v>
      </c>
      <c r="AB130" s="112">
        <v>2906</v>
      </c>
      <c r="AC130" s="112">
        <v>5040</v>
      </c>
      <c r="AD130" s="112">
        <f t="shared" si="603"/>
        <v>2668</v>
      </c>
      <c r="AE130" s="112">
        <f t="shared" si="603"/>
        <v>3633</v>
      </c>
      <c r="AF130" s="112">
        <f t="shared" si="604"/>
        <v>6301</v>
      </c>
      <c r="AG130" s="112">
        <f t="shared" si="605"/>
        <v>3095</v>
      </c>
      <c r="AH130" s="112">
        <f t="shared" si="605"/>
        <v>4214</v>
      </c>
      <c r="AI130" s="112">
        <f t="shared" si="606"/>
        <v>7309</v>
      </c>
      <c r="AJ130" s="109">
        <f t="shared" si="607"/>
        <v>3415.1</v>
      </c>
      <c r="AK130" s="109">
        <f t="shared" si="607"/>
        <v>4649.8999999999996</v>
      </c>
      <c r="AL130" s="109">
        <f t="shared" si="608"/>
        <v>8065</v>
      </c>
      <c r="AM130" s="109">
        <f t="shared" si="609"/>
        <v>3415.1</v>
      </c>
      <c r="AN130" s="109">
        <f t="shared" si="609"/>
        <v>4649.8999999999996</v>
      </c>
      <c r="AO130" s="109"/>
      <c r="AP130" s="109">
        <f t="shared" si="610"/>
        <v>8065</v>
      </c>
      <c r="AQ130" s="109">
        <f t="shared" si="611"/>
        <v>3568.78</v>
      </c>
      <c r="AR130" s="109">
        <f t="shared" si="611"/>
        <v>4859.1499999999996</v>
      </c>
      <c r="AS130" s="109"/>
      <c r="AT130" s="109">
        <f t="shared" si="612"/>
        <v>8427.93</v>
      </c>
      <c r="AU130" s="109">
        <f t="shared" si="613"/>
        <v>3705.38</v>
      </c>
      <c r="AV130" s="109">
        <f t="shared" si="613"/>
        <v>5045.1499999999996</v>
      </c>
      <c r="AW130" s="109"/>
      <c r="AX130" s="109">
        <f t="shared" si="614"/>
        <v>8750.5299999999988</v>
      </c>
      <c r="AY130" s="109">
        <f t="shared" si="615"/>
        <v>4001.81</v>
      </c>
      <c r="AZ130" s="109">
        <f t="shared" si="616"/>
        <v>5953.28</v>
      </c>
      <c r="BA130" s="109"/>
      <c r="BB130" s="109">
        <f t="shared" si="617"/>
        <v>9955.09</v>
      </c>
      <c r="BC130" s="109">
        <f t="shared" si="618"/>
        <v>4361.97</v>
      </c>
      <c r="BD130" s="109">
        <f t="shared" si="619"/>
        <v>6489.08</v>
      </c>
      <c r="BE130" s="109"/>
      <c r="BF130" s="109">
        <f t="shared" si="620"/>
        <v>10851.05</v>
      </c>
      <c r="BG130" s="109">
        <f t="shared" si="621"/>
        <v>4562.0600000000004</v>
      </c>
      <c r="BH130" s="109">
        <f t="shared" si="622"/>
        <v>6786.74</v>
      </c>
      <c r="BI130" s="109"/>
      <c r="BJ130" s="109">
        <f t="shared" si="623"/>
        <v>11348.8</v>
      </c>
      <c r="BK130" s="109">
        <f t="shared" si="624"/>
        <v>4762.1499999999996</v>
      </c>
      <c r="BL130" s="109">
        <f t="shared" si="625"/>
        <v>7084.4</v>
      </c>
      <c r="BM130" s="109"/>
      <c r="BN130" s="109">
        <f t="shared" si="626"/>
        <v>11846.55</v>
      </c>
      <c r="BO130" s="109">
        <f t="shared" si="627"/>
        <v>4882.2</v>
      </c>
      <c r="BP130" s="109">
        <f t="shared" si="628"/>
        <v>7263</v>
      </c>
      <c r="BQ130" s="109"/>
      <c r="BR130" s="109">
        <f t="shared" si="629"/>
        <v>12145.2</v>
      </c>
      <c r="BS130" s="110"/>
      <c r="BT130" s="75">
        <f t="shared" si="630"/>
        <v>2.9998925486217531E-2</v>
      </c>
      <c r="BU130" s="75">
        <f t="shared" si="630"/>
        <v>3.0000268759406642E-2</v>
      </c>
      <c r="BV130" s="75"/>
    </row>
    <row r="131" spans="1:74" ht="15" customHeight="1" x14ac:dyDescent="0.25">
      <c r="A131" s="76" t="s">
        <v>207</v>
      </c>
      <c r="B131" s="113" t="s">
        <v>208</v>
      </c>
      <c r="C131" s="124">
        <v>593</v>
      </c>
      <c r="D131" s="124">
        <v>895</v>
      </c>
      <c r="E131" s="125">
        <v>1488</v>
      </c>
      <c r="F131" s="112">
        <f t="shared" si="594"/>
        <v>711.6</v>
      </c>
      <c r="G131" s="112">
        <f t="shared" si="594"/>
        <v>1074</v>
      </c>
      <c r="H131" s="112">
        <f t="shared" si="594"/>
        <v>1785.6</v>
      </c>
      <c r="I131" s="112">
        <f t="shared" si="595"/>
        <v>747.18000000000006</v>
      </c>
      <c r="J131" s="112">
        <f t="shared" si="595"/>
        <v>1127.7</v>
      </c>
      <c r="K131" s="112">
        <f t="shared" si="595"/>
        <v>1874.8799999999999</v>
      </c>
      <c r="L131" s="112">
        <f t="shared" si="596"/>
        <v>830.2</v>
      </c>
      <c r="M131" s="112">
        <f t="shared" si="596"/>
        <v>1253</v>
      </c>
      <c r="N131" s="112">
        <f t="shared" si="596"/>
        <v>2083.1999999999998</v>
      </c>
      <c r="O131" s="112">
        <f t="shared" si="597"/>
        <v>830.2</v>
      </c>
      <c r="P131" s="112">
        <f t="shared" si="597"/>
        <v>1253</v>
      </c>
      <c r="Q131" s="112">
        <f t="shared" si="597"/>
        <v>2083.1999999999998</v>
      </c>
      <c r="R131" s="112">
        <f t="shared" si="598"/>
        <v>949</v>
      </c>
      <c r="S131" s="112">
        <f t="shared" si="598"/>
        <v>1432</v>
      </c>
      <c r="T131" s="112">
        <f t="shared" si="599"/>
        <v>2381</v>
      </c>
      <c r="U131" s="112">
        <f t="shared" si="600"/>
        <v>1008</v>
      </c>
      <c r="V131" s="112">
        <f t="shared" si="600"/>
        <v>1522</v>
      </c>
      <c r="W131" s="112">
        <f t="shared" si="601"/>
        <v>2530</v>
      </c>
      <c r="X131" s="112">
        <f t="shared" si="602"/>
        <v>1096.95</v>
      </c>
      <c r="Y131" s="112">
        <f t="shared" si="602"/>
        <v>1656.25</v>
      </c>
      <c r="Z131" s="112">
        <f t="shared" si="602"/>
        <v>2753.2</v>
      </c>
      <c r="AA131" s="112">
        <v>1263</v>
      </c>
      <c r="AB131" s="112">
        <v>1907</v>
      </c>
      <c r="AC131" s="112">
        <v>3170</v>
      </c>
      <c r="AD131" s="112">
        <f t="shared" si="603"/>
        <v>1579</v>
      </c>
      <c r="AE131" s="112">
        <f t="shared" si="603"/>
        <v>2384</v>
      </c>
      <c r="AF131" s="112">
        <f t="shared" si="604"/>
        <v>3963</v>
      </c>
      <c r="AG131" s="112">
        <f t="shared" si="605"/>
        <v>1832</v>
      </c>
      <c r="AH131" s="112">
        <f t="shared" si="605"/>
        <v>2765</v>
      </c>
      <c r="AI131" s="112">
        <f t="shared" si="606"/>
        <v>4597</v>
      </c>
      <c r="AJ131" s="109">
        <f t="shared" si="607"/>
        <v>2021.45</v>
      </c>
      <c r="AK131" s="109">
        <f t="shared" si="607"/>
        <v>3051.05</v>
      </c>
      <c r="AL131" s="109">
        <f t="shared" si="608"/>
        <v>5072.5</v>
      </c>
      <c r="AM131" s="109">
        <f t="shared" si="609"/>
        <v>2021.45</v>
      </c>
      <c r="AN131" s="109">
        <f t="shared" si="609"/>
        <v>3051.05</v>
      </c>
      <c r="AO131" s="109"/>
      <c r="AP131" s="109">
        <f t="shared" si="610"/>
        <v>5072.5</v>
      </c>
      <c r="AQ131" s="109">
        <f t="shared" si="611"/>
        <v>2112.42</v>
      </c>
      <c r="AR131" s="109">
        <f t="shared" si="611"/>
        <v>3188.35</v>
      </c>
      <c r="AS131" s="109"/>
      <c r="AT131" s="109">
        <f t="shared" si="612"/>
        <v>5300.77</v>
      </c>
      <c r="AU131" s="109">
        <f t="shared" si="613"/>
        <v>2193.2800000000002</v>
      </c>
      <c r="AV131" s="109">
        <f t="shared" si="613"/>
        <v>3310.39</v>
      </c>
      <c r="AW131" s="109"/>
      <c r="AX131" s="109">
        <f t="shared" si="614"/>
        <v>5503.67</v>
      </c>
      <c r="AY131" s="109">
        <f t="shared" si="615"/>
        <v>2368.7399999999998</v>
      </c>
      <c r="AZ131" s="109">
        <f t="shared" si="616"/>
        <v>3906.26</v>
      </c>
      <c r="BA131" s="109"/>
      <c r="BB131" s="109">
        <f t="shared" si="617"/>
        <v>6275</v>
      </c>
      <c r="BC131" s="109">
        <f t="shared" si="618"/>
        <v>2581.9299999999998</v>
      </c>
      <c r="BD131" s="109">
        <f t="shared" si="619"/>
        <v>4257.82</v>
      </c>
      <c r="BE131" s="109"/>
      <c r="BF131" s="109">
        <f t="shared" si="620"/>
        <v>6839.75</v>
      </c>
      <c r="BG131" s="109">
        <f t="shared" si="621"/>
        <v>2700.37</v>
      </c>
      <c r="BH131" s="109">
        <f t="shared" si="622"/>
        <v>4453.13</v>
      </c>
      <c r="BI131" s="109"/>
      <c r="BJ131" s="109">
        <f t="shared" si="623"/>
        <v>7153.5</v>
      </c>
      <c r="BK131" s="109">
        <f t="shared" si="624"/>
        <v>2818.81</v>
      </c>
      <c r="BL131" s="109">
        <f t="shared" si="625"/>
        <v>4648.4399999999996</v>
      </c>
      <c r="BM131" s="109"/>
      <c r="BN131" s="109">
        <f t="shared" si="626"/>
        <v>7467.25</v>
      </c>
      <c r="BO131" s="109">
        <f t="shared" si="627"/>
        <v>2889.87</v>
      </c>
      <c r="BP131" s="109">
        <f t="shared" si="628"/>
        <v>4765.63</v>
      </c>
      <c r="BQ131" s="109"/>
      <c r="BR131" s="109">
        <f t="shared" si="629"/>
        <v>7655.5</v>
      </c>
      <c r="BS131" s="110"/>
      <c r="BT131" s="75">
        <f t="shared" si="630"/>
        <v>2.9999071236184619E-2</v>
      </c>
      <c r="BU131" s="75">
        <f t="shared" si="630"/>
        <v>3.0000563198558341E-2</v>
      </c>
      <c r="BV131" s="75"/>
    </row>
    <row r="132" spans="1:74" ht="15" customHeight="1" x14ac:dyDescent="0.25">
      <c r="A132" s="76" t="s">
        <v>209</v>
      </c>
      <c r="B132" s="113" t="s">
        <v>210</v>
      </c>
      <c r="C132" s="124">
        <v>860</v>
      </c>
      <c r="D132" s="124">
        <v>1150</v>
      </c>
      <c r="E132" s="125">
        <v>2010</v>
      </c>
      <c r="F132" s="112">
        <f t="shared" si="594"/>
        <v>1032</v>
      </c>
      <c r="G132" s="112">
        <f t="shared" si="594"/>
        <v>1380</v>
      </c>
      <c r="H132" s="112">
        <f t="shared" si="594"/>
        <v>2412</v>
      </c>
      <c r="I132" s="112">
        <f t="shared" si="595"/>
        <v>1083.5999999999999</v>
      </c>
      <c r="J132" s="112">
        <f t="shared" si="595"/>
        <v>1449</v>
      </c>
      <c r="K132" s="112">
        <f t="shared" si="595"/>
        <v>2532.6</v>
      </c>
      <c r="L132" s="112">
        <f t="shared" si="596"/>
        <v>1204</v>
      </c>
      <c r="M132" s="112">
        <f t="shared" si="596"/>
        <v>1610</v>
      </c>
      <c r="N132" s="112">
        <f t="shared" si="596"/>
        <v>2814</v>
      </c>
      <c r="O132" s="112">
        <f t="shared" si="597"/>
        <v>1204</v>
      </c>
      <c r="P132" s="112">
        <f t="shared" si="597"/>
        <v>1610</v>
      </c>
      <c r="Q132" s="112">
        <f t="shared" si="597"/>
        <v>2814</v>
      </c>
      <c r="R132" s="112">
        <f t="shared" si="598"/>
        <v>1376</v>
      </c>
      <c r="S132" s="112">
        <f t="shared" si="598"/>
        <v>1840</v>
      </c>
      <c r="T132" s="112">
        <f t="shared" si="599"/>
        <v>3216</v>
      </c>
      <c r="U132" s="112">
        <f t="shared" si="600"/>
        <v>1462</v>
      </c>
      <c r="V132" s="112">
        <f t="shared" si="600"/>
        <v>1955</v>
      </c>
      <c r="W132" s="112">
        <f t="shared" si="601"/>
        <v>3417</v>
      </c>
      <c r="X132" s="112">
        <f t="shared" si="602"/>
        <v>1591</v>
      </c>
      <c r="Y132" s="112">
        <f t="shared" si="602"/>
        <v>2127.5</v>
      </c>
      <c r="Z132" s="112">
        <f t="shared" si="602"/>
        <v>3718.5</v>
      </c>
      <c r="AA132" s="112">
        <v>1832</v>
      </c>
      <c r="AB132" s="112">
        <v>2450</v>
      </c>
      <c r="AC132" s="112">
        <v>4282</v>
      </c>
      <c r="AD132" s="112">
        <f t="shared" si="603"/>
        <v>2290</v>
      </c>
      <c r="AE132" s="112">
        <f t="shared" si="603"/>
        <v>3063</v>
      </c>
      <c r="AF132" s="112">
        <f t="shared" si="604"/>
        <v>5353</v>
      </c>
      <c r="AG132" s="112">
        <f t="shared" si="605"/>
        <v>2656</v>
      </c>
      <c r="AH132" s="112">
        <f t="shared" si="605"/>
        <v>3553</v>
      </c>
      <c r="AI132" s="112">
        <f t="shared" si="606"/>
        <v>6209</v>
      </c>
      <c r="AJ132" s="109">
        <f t="shared" si="607"/>
        <v>2930.8</v>
      </c>
      <c r="AK132" s="109">
        <f t="shared" si="607"/>
        <v>3920.5</v>
      </c>
      <c r="AL132" s="109">
        <f t="shared" si="608"/>
        <v>6851.3</v>
      </c>
      <c r="AM132" s="109">
        <f t="shared" si="609"/>
        <v>2930.8</v>
      </c>
      <c r="AN132" s="109">
        <f t="shared" si="609"/>
        <v>3920.5</v>
      </c>
      <c r="AO132" s="109"/>
      <c r="AP132" s="109">
        <f t="shared" si="610"/>
        <v>6851.3</v>
      </c>
      <c r="AQ132" s="109">
        <f t="shared" si="611"/>
        <v>3062.69</v>
      </c>
      <c r="AR132" s="109">
        <f t="shared" si="611"/>
        <v>4096.92</v>
      </c>
      <c r="AS132" s="109"/>
      <c r="AT132" s="109">
        <f t="shared" si="612"/>
        <v>7159.6100000000006</v>
      </c>
      <c r="AU132" s="109">
        <f t="shared" si="613"/>
        <v>3179.92</v>
      </c>
      <c r="AV132" s="109">
        <f t="shared" si="613"/>
        <v>4253.74</v>
      </c>
      <c r="AW132" s="109"/>
      <c r="AX132" s="109">
        <f t="shared" si="614"/>
        <v>7433.66</v>
      </c>
      <c r="AY132" s="109">
        <f t="shared" si="615"/>
        <v>3434.31</v>
      </c>
      <c r="AZ132" s="109">
        <f t="shared" si="616"/>
        <v>5019.41</v>
      </c>
      <c r="BA132" s="109"/>
      <c r="BB132" s="109">
        <f t="shared" si="617"/>
        <v>8453.7199999999993</v>
      </c>
      <c r="BC132" s="109">
        <f t="shared" si="618"/>
        <v>3743.4</v>
      </c>
      <c r="BD132" s="109">
        <f t="shared" si="619"/>
        <v>5471.16</v>
      </c>
      <c r="BE132" s="109"/>
      <c r="BF132" s="109">
        <f t="shared" si="620"/>
        <v>9214.56</v>
      </c>
      <c r="BG132" s="109">
        <f t="shared" si="621"/>
        <v>3915.12</v>
      </c>
      <c r="BH132" s="109">
        <f t="shared" si="622"/>
        <v>5722.13</v>
      </c>
      <c r="BI132" s="109"/>
      <c r="BJ132" s="109">
        <f t="shared" si="623"/>
        <v>9637.25</v>
      </c>
      <c r="BK132" s="109">
        <f t="shared" si="624"/>
        <v>4086.84</v>
      </c>
      <c r="BL132" s="109">
        <f t="shared" si="625"/>
        <v>5973.1</v>
      </c>
      <c r="BM132" s="109"/>
      <c r="BN132" s="109">
        <f t="shared" si="626"/>
        <v>10059.94</v>
      </c>
      <c r="BO132" s="109">
        <f t="shared" si="627"/>
        <v>4189.87</v>
      </c>
      <c r="BP132" s="109">
        <f t="shared" si="628"/>
        <v>6123.68</v>
      </c>
      <c r="BQ132" s="109"/>
      <c r="BR132" s="109">
        <f t="shared" si="629"/>
        <v>10313.549999999999</v>
      </c>
      <c r="BS132" s="110"/>
      <c r="BT132" s="75">
        <f t="shared" si="630"/>
        <v>3.000020382551364E-2</v>
      </c>
      <c r="BU132" s="75">
        <f t="shared" si="630"/>
        <v>2.9999541778814628E-2</v>
      </c>
      <c r="BV132" s="75"/>
    </row>
    <row r="133" spans="1:74" ht="15" customHeight="1" x14ac:dyDescent="0.25">
      <c r="A133" s="76" t="s">
        <v>211</v>
      </c>
      <c r="B133" s="113" t="s">
        <v>212</v>
      </c>
      <c r="C133" s="124">
        <v>1002</v>
      </c>
      <c r="D133" s="124">
        <v>1364</v>
      </c>
      <c r="E133" s="125">
        <v>2366</v>
      </c>
      <c r="F133" s="112">
        <f t="shared" si="594"/>
        <v>1202.3999999999999</v>
      </c>
      <c r="G133" s="112">
        <f t="shared" si="594"/>
        <v>1636.8</v>
      </c>
      <c r="H133" s="112">
        <f t="shared" si="594"/>
        <v>2839.2</v>
      </c>
      <c r="I133" s="112">
        <f t="shared" si="595"/>
        <v>1262.5199999999998</v>
      </c>
      <c r="J133" s="112">
        <f t="shared" si="595"/>
        <v>1718.6399999999999</v>
      </c>
      <c r="K133" s="112">
        <f t="shared" si="595"/>
        <v>2981.16</v>
      </c>
      <c r="L133" s="112">
        <f t="shared" si="596"/>
        <v>1402.7999999999997</v>
      </c>
      <c r="M133" s="112">
        <f t="shared" si="596"/>
        <v>1909.6</v>
      </c>
      <c r="N133" s="112">
        <f t="shared" si="596"/>
        <v>3312.3999999999996</v>
      </c>
      <c r="O133" s="112">
        <f t="shared" si="597"/>
        <v>1402.7999999999997</v>
      </c>
      <c r="P133" s="112">
        <f t="shared" si="597"/>
        <v>1909.6</v>
      </c>
      <c r="Q133" s="112">
        <f t="shared" si="597"/>
        <v>3312.3999999999996</v>
      </c>
      <c r="R133" s="112">
        <f t="shared" si="598"/>
        <v>1603</v>
      </c>
      <c r="S133" s="112">
        <f t="shared" si="598"/>
        <v>2183</v>
      </c>
      <c r="T133" s="112">
        <f t="shared" si="599"/>
        <v>3786</v>
      </c>
      <c r="U133" s="112">
        <f t="shared" si="600"/>
        <v>1703</v>
      </c>
      <c r="V133" s="112">
        <f t="shared" si="600"/>
        <v>2319</v>
      </c>
      <c r="W133" s="112">
        <f t="shared" si="601"/>
        <v>4022</v>
      </c>
      <c r="X133" s="112">
        <f t="shared" si="602"/>
        <v>1853.3</v>
      </c>
      <c r="Y133" s="112">
        <f t="shared" si="602"/>
        <v>2523.6</v>
      </c>
      <c r="Z133" s="112">
        <f t="shared" si="602"/>
        <v>4376.8999999999996</v>
      </c>
      <c r="AA133" s="112">
        <v>2134</v>
      </c>
      <c r="AB133" s="112">
        <v>2906</v>
      </c>
      <c r="AC133" s="112">
        <v>5040</v>
      </c>
      <c r="AD133" s="112">
        <f t="shared" si="603"/>
        <v>2668</v>
      </c>
      <c r="AE133" s="112">
        <f t="shared" si="603"/>
        <v>3633</v>
      </c>
      <c r="AF133" s="112">
        <f t="shared" si="604"/>
        <v>6301</v>
      </c>
      <c r="AG133" s="112">
        <f t="shared" si="605"/>
        <v>3095</v>
      </c>
      <c r="AH133" s="112">
        <f t="shared" si="605"/>
        <v>4214</v>
      </c>
      <c r="AI133" s="112">
        <f t="shared" si="606"/>
        <v>7309</v>
      </c>
      <c r="AJ133" s="109">
        <f t="shared" si="607"/>
        <v>3415.1</v>
      </c>
      <c r="AK133" s="109">
        <f t="shared" si="607"/>
        <v>4649.8999999999996</v>
      </c>
      <c r="AL133" s="109">
        <f t="shared" si="608"/>
        <v>8065</v>
      </c>
      <c r="AM133" s="109">
        <f t="shared" si="609"/>
        <v>3415.1</v>
      </c>
      <c r="AN133" s="109">
        <f t="shared" si="609"/>
        <v>4649.8999999999996</v>
      </c>
      <c r="AO133" s="109"/>
      <c r="AP133" s="109">
        <f t="shared" si="610"/>
        <v>8065</v>
      </c>
      <c r="AQ133" s="109">
        <f t="shared" si="611"/>
        <v>3568.78</v>
      </c>
      <c r="AR133" s="109">
        <f t="shared" si="611"/>
        <v>4859.1499999999996</v>
      </c>
      <c r="AS133" s="109"/>
      <c r="AT133" s="109">
        <f t="shared" si="612"/>
        <v>8427.93</v>
      </c>
      <c r="AU133" s="109">
        <f t="shared" si="613"/>
        <v>3705.38</v>
      </c>
      <c r="AV133" s="109">
        <f t="shared" si="613"/>
        <v>5045.1499999999996</v>
      </c>
      <c r="AW133" s="109"/>
      <c r="AX133" s="109">
        <f t="shared" si="614"/>
        <v>8750.5299999999988</v>
      </c>
      <c r="AY133" s="109">
        <f t="shared" si="615"/>
        <v>4001.81</v>
      </c>
      <c r="AZ133" s="109">
        <f t="shared" si="616"/>
        <v>5953.28</v>
      </c>
      <c r="BA133" s="109"/>
      <c r="BB133" s="109">
        <f t="shared" si="617"/>
        <v>9955.09</v>
      </c>
      <c r="BC133" s="109">
        <f t="shared" si="618"/>
        <v>4361.97</v>
      </c>
      <c r="BD133" s="109">
        <f t="shared" si="619"/>
        <v>6489.08</v>
      </c>
      <c r="BE133" s="109"/>
      <c r="BF133" s="109">
        <f t="shared" si="620"/>
        <v>10851.05</v>
      </c>
      <c r="BG133" s="109">
        <f t="shared" si="621"/>
        <v>4562.0600000000004</v>
      </c>
      <c r="BH133" s="109">
        <f t="shared" si="622"/>
        <v>6786.74</v>
      </c>
      <c r="BI133" s="109"/>
      <c r="BJ133" s="109">
        <f t="shared" si="623"/>
        <v>11348.8</v>
      </c>
      <c r="BK133" s="109">
        <f t="shared" si="624"/>
        <v>4762.1499999999996</v>
      </c>
      <c r="BL133" s="109">
        <f t="shared" si="625"/>
        <v>7084.4</v>
      </c>
      <c r="BM133" s="109"/>
      <c r="BN133" s="109">
        <f t="shared" si="626"/>
        <v>11846.55</v>
      </c>
      <c r="BO133" s="109">
        <f t="shared" si="627"/>
        <v>4882.2</v>
      </c>
      <c r="BP133" s="109">
        <f t="shared" si="628"/>
        <v>7263</v>
      </c>
      <c r="BQ133" s="109"/>
      <c r="BR133" s="109">
        <f t="shared" si="629"/>
        <v>12145.2</v>
      </c>
      <c r="BS133" s="110"/>
      <c r="BT133" s="75">
        <f t="shared" si="630"/>
        <v>2.9998925486217531E-2</v>
      </c>
      <c r="BU133" s="75">
        <f t="shared" si="630"/>
        <v>3.0000268759406642E-2</v>
      </c>
      <c r="BV133" s="75"/>
    </row>
    <row r="134" spans="1:74" ht="15" customHeight="1" x14ac:dyDescent="0.25">
      <c r="A134" s="76" t="s">
        <v>213</v>
      </c>
      <c r="B134" s="113" t="s">
        <v>214</v>
      </c>
      <c r="C134" s="124">
        <v>860</v>
      </c>
      <c r="D134" s="124">
        <v>1150</v>
      </c>
      <c r="E134" s="125">
        <v>2010</v>
      </c>
      <c r="F134" s="112">
        <f t="shared" si="594"/>
        <v>1032</v>
      </c>
      <c r="G134" s="112">
        <f t="shared" si="594"/>
        <v>1380</v>
      </c>
      <c r="H134" s="112">
        <f t="shared" si="594"/>
        <v>2412</v>
      </c>
      <c r="I134" s="112">
        <f t="shared" si="595"/>
        <v>1083.5999999999999</v>
      </c>
      <c r="J134" s="112">
        <f t="shared" si="595"/>
        <v>1449</v>
      </c>
      <c r="K134" s="112">
        <f t="shared" si="595"/>
        <v>2532.6</v>
      </c>
      <c r="L134" s="112">
        <f t="shared" si="596"/>
        <v>1204</v>
      </c>
      <c r="M134" s="112">
        <f t="shared" si="596"/>
        <v>1610</v>
      </c>
      <c r="N134" s="112">
        <f t="shared" si="596"/>
        <v>2814</v>
      </c>
      <c r="O134" s="112">
        <f t="shared" si="597"/>
        <v>1204</v>
      </c>
      <c r="P134" s="112">
        <f t="shared" si="597"/>
        <v>1610</v>
      </c>
      <c r="Q134" s="112">
        <f t="shared" si="597"/>
        <v>2814</v>
      </c>
      <c r="R134" s="112">
        <f t="shared" si="598"/>
        <v>1376</v>
      </c>
      <c r="S134" s="112">
        <f t="shared" si="598"/>
        <v>1840</v>
      </c>
      <c r="T134" s="112">
        <f t="shared" si="599"/>
        <v>3216</v>
      </c>
      <c r="U134" s="112">
        <f t="shared" si="600"/>
        <v>1462</v>
      </c>
      <c r="V134" s="112">
        <f t="shared" si="600"/>
        <v>1955</v>
      </c>
      <c r="W134" s="112">
        <f t="shared" si="601"/>
        <v>3417</v>
      </c>
      <c r="X134" s="112">
        <f t="shared" si="602"/>
        <v>1591</v>
      </c>
      <c r="Y134" s="112">
        <f t="shared" si="602"/>
        <v>2127.5</v>
      </c>
      <c r="Z134" s="112">
        <f t="shared" si="602"/>
        <v>3718.5</v>
      </c>
      <c r="AA134" s="112">
        <v>1832</v>
      </c>
      <c r="AB134" s="112">
        <v>2450</v>
      </c>
      <c r="AC134" s="112">
        <v>4282</v>
      </c>
      <c r="AD134" s="112">
        <f t="shared" si="603"/>
        <v>2290</v>
      </c>
      <c r="AE134" s="112">
        <f t="shared" si="603"/>
        <v>3063</v>
      </c>
      <c r="AF134" s="112">
        <f t="shared" si="604"/>
        <v>5353</v>
      </c>
      <c r="AG134" s="112">
        <f t="shared" si="605"/>
        <v>2656</v>
      </c>
      <c r="AH134" s="112">
        <f t="shared" si="605"/>
        <v>3553</v>
      </c>
      <c r="AI134" s="112">
        <f t="shared" si="606"/>
        <v>6209</v>
      </c>
      <c r="AJ134" s="109">
        <f t="shared" si="607"/>
        <v>2930.8</v>
      </c>
      <c r="AK134" s="109">
        <f t="shared" si="607"/>
        <v>3920.5</v>
      </c>
      <c r="AL134" s="109">
        <f t="shared" si="608"/>
        <v>6851.3</v>
      </c>
      <c r="AM134" s="109">
        <f t="shared" si="609"/>
        <v>2930.8</v>
      </c>
      <c r="AN134" s="109">
        <f t="shared" si="609"/>
        <v>3920.5</v>
      </c>
      <c r="AO134" s="109"/>
      <c r="AP134" s="109">
        <f t="shared" si="610"/>
        <v>6851.3</v>
      </c>
      <c r="AQ134" s="109">
        <f t="shared" si="611"/>
        <v>3062.69</v>
      </c>
      <c r="AR134" s="109">
        <f t="shared" si="611"/>
        <v>4096.92</v>
      </c>
      <c r="AS134" s="109"/>
      <c r="AT134" s="109">
        <f t="shared" si="612"/>
        <v>7159.6100000000006</v>
      </c>
      <c r="AU134" s="109">
        <f t="shared" si="613"/>
        <v>3179.92</v>
      </c>
      <c r="AV134" s="109">
        <f t="shared" si="613"/>
        <v>4253.74</v>
      </c>
      <c r="AW134" s="109"/>
      <c r="AX134" s="109">
        <f t="shared" si="614"/>
        <v>7433.66</v>
      </c>
      <c r="AY134" s="109">
        <f t="shared" si="615"/>
        <v>3434.31</v>
      </c>
      <c r="AZ134" s="109">
        <f t="shared" si="616"/>
        <v>5019.41</v>
      </c>
      <c r="BA134" s="109"/>
      <c r="BB134" s="109">
        <f t="shared" si="617"/>
        <v>8453.7199999999993</v>
      </c>
      <c r="BC134" s="109">
        <f t="shared" si="618"/>
        <v>3743.4</v>
      </c>
      <c r="BD134" s="109">
        <f t="shared" si="619"/>
        <v>5471.16</v>
      </c>
      <c r="BE134" s="109"/>
      <c r="BF134" s="109">
        <f t="shared" si="620"/>
        <v>9214.56</v>
      </c>
      <c r="BG134" s="109">
        <f t="shared" si="621"/>
        <v>3915.12</v>
      </c>
      <c r="BH134" s="109">
        <f t="shared" si="622"/>
        <v>5722.13</v>
      </c>
      <c r="BI134" s="109"/>
      <c r="BJ134" s="109">
        <f t="shared" si="623"/>
        <v>9637.25</v>
      </c>
      <c r="BK134" s="109">
        <f t="shared" si="624"/>
        <v>4086.84</v>
      </c>
      <c r="BL134" s="109">
        <f t="shared" si="625"/>
        <v>5973.1</v>
      </c>
      <c r="BM134" s="109"/>
      <c r="BN134" s="109">
        <f t="shared" si="626"/>
        <v>10059.94</v>
      </c>
      <c r="BO134" s="109">
        <f t="shared" si="627"/>
        <v>4189.87</v>
      </c>
      <c r="BP134" s="109">
        <f t="shared" si="628"/>
        <v>6123.68</v>
      </c>
      <c r="BQ134" s="109"/>
      <c r="BR134" s="109">
        <f t="shared" si="629"/>
        <v>10313.549999999999</v>
      </c>
      <c r="BS134" s="110"/>
      <c r="BT134" s="75">
        <f t="shared" si="630"/>
        <v>3.000020382551364E-2</v>
      </c>
      <c r="BU134" s="75">
        <f t="shared" si="630"/>
        <v>2.9999541778814628E-2</v>
      </c>
      <c r="BV134" s="75"/>
    </row>
    <row r="135" spans="1:74" ht="15" customHeight="1" x14ac:dyDescent="0.25">
      <c r="A135" s="76" t="s">
        <v>215</v>
      </c>
      <c r="B135" s="113" t="s">
        <v>216</v>
      </c>
      <c r="C135" s="124"/>
      <c r="D135" s="124"/>
      <c r="E135" s="125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>
        <f>+Consultas!E74*6</f>
        <v>0</v>
      </c>
      <c r="AE135" s="112">
        <f>+AD135*0.2</f>
        <v>0</v>
      </c>
      <c r="AF135" s="112">
        <f t="shared" si="604"/>
        <v>0</v>
      </c>
      <c r="AG135" s="112">
        <f>+Consultas!E81*6</f>
        <v>0</v>
      </c>
      <c r="AH135" s="112">
        <f>+AG135*0.2</f>
        <v>0</v>
      </c>
      <c r="AI135" s="112">
        <f t="shared" si="606"/>
        <v>0</v>
      </c>
      <c r="AJ135" s="109">
        <f t="shared" si="607"/>
        <v>0</v>
      </c>
      <c r="AK135" s="109">
        <f t="shared" si="607"/>
        <v>0</v>
      </c>
      <c r="AL135" s="109">
        <f t="shared" si="608"/>
        <v>0</v>
      </c>
      <c r="AM135" s="109">
        <f t="shared" si="609"/>
        <v>0</v>
      </c>
      <c r="AN135" s="109">
        <f t="shared" si="609"/>
        <v>0</v>
      </c>
      <c r="AO135" s="109"/>
      <c r="AP135" s="109">
        <f t="shared" si="610"/>
        <v>0</v>
      </c>
      <c r="AQ135" s="109">
        <f t="shared" si="611"/>
        <v>0</v>
      </c>
      <c r="AR135" s="109">
        <f t="shared" si="611"/>
        <v>0</v>
      </c>
      <c r="AS135" s="109"/>
      <c r="AT135" s="109">
        <f t="shared" si="612"/>
        <v>0</v>
      </c>
      <c r="AU135" s="109">
        <f t="shared" si="613"/>
        <v>0</v>
      </c>
      <c r="AV135" s="109">
        <f t="shared" si="613"/>
        <v>0</v>
      </c>
      <c r="AW135" s="109"/>
      <c r="AX135" s="109">
        <f t="shared" si="614"/>
        <v>0</v>
      </c>
      <c r="AY135" s="109">
        <f t="shared" si="615"/>
        <v>0</v>
      </c>
      <c r="AZ135" s="109">
        <f t="shared" si="616"/>
        <v>0</v>
      </c>
      <c r="BA135" s="109"/>
      <c r="BB135" s="109">
        <f t="shared" si="617"/>
        <v>0</v>
      </c>
      <c r="BC135" s="109">
        <f t="shared" si="618"/>
        <v>0</v>
      </c>
      <c r="BD135" s="109">
        <f t="shared" si="619"/>
        <v>0</v>
      </c>
      <c r="BE135" s="109"/>
      <c r="BF135" s="109">
        <f t="shared" si="620"/>
        <v>0</v>
      </c>
      <c r="BG135" s="109">
        <f t="shared" si="621"/>
        <v>0</v>
      </c>
      <c r="BH135" s="109">
        <f t="shared" si="622"/>
        <v>0</v>
      </c>
      <c r="BI135" s="109"/>
      <c r="BJ135" s="109">
        <f t="shared" si="623"/>
        <v>0</v>
      </c>
      <c r="BK135" s="109">
        <f t="shared" si="624"/>
        <v>0</v>
      </c>
      <c r="BL135" s="109">
        <f t="shared" si="625"/>
        <v>0</v>
      </c>
      <c r="BM135" s="109"/>
      <c r="BN135" s="109">
        <f t="shared" si="626"/>
        <v>0</v>
      </c>
      <c r="BO135" s="109">
        <f t="shared" si="627"/>
        <v>0</v>
      </c>
      <c r="BP135" s="109">
        <f t="shared" si="628"/>
        <v>0</v>
      </c>
      <c r="BQ135" s="109"/>
      <c r="BR135" s="109">
        <f t="shared" si="629"/>
        <v>0</v>
      </c>
      <c r="BS135" s="110"/>
      <c r="BT135" s="75" t="e">
        <f t="shared" si="630"/>
        <v>#DIV/0!</v>
      </c>
      <c r="BU135" s="75" t="e">
        <f t="shared" si="630"/>
        <v>#DIV/0!</v>
      </c>
      <c r="BV135" s="75"/>
    </row>
    <row r="136" spans="1:74" ht="15.75" customHeight="1" x14ac:dyDescent="0.25">
      <c r="A136" s="70" t="s">
        <v>2426</v>
      </c>
      <c r="B136" s="111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105"/>
      <c r="O136" s="73"/>
      <c r="P136" s="73"/>
      <c r="Q136" s="73"/>
      <c r="R136" s="73"/>
      <c r="S136" s="73"/>
      <c r="T136" s="105"/>
      <c r="U136" s="73"/>
      <c r="V136" s="73"/>
      <c r="W136" s="73"/>
      <c r="X136" s="73"/>
      <c r="Y136" s="73"/>
      <c r="Z136" s="105"/>
      <c r="AA136" s="73"/>
      <c r="AB136" s="73"/>
      <c r="AC136" s="105"/>
      <c r="AD136" s="73"/>
      <c r="AE136" s="73"/>
      <c r="AF136" s="105"/>
      <c r="AG136" s="73"/>
      <c r="AH136" s="73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5"/>
      <c r="BB136" s="105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5"/>
      <c r="BN136" s="105"/>
      <c r="BO136" s="105"/>
      <c r="BP136" s="105"/>
      <c r="BQ136" s="105"/>
      <c r="BR136" s="105"/>
      <c r="BS136" s="108"/>
      <c r="BT136" s="75" t="e">
        <f t="shared" si="630"/>
        <v>#DIV/0!</v>
      </c>
      <c r="BU136" s="75" t="e">
        <f t="shared" si="630"/>
        <v>#DIV/0!</v>
      </c>
      <c r="BV136" s="75"/>
    </row>
    <row r="137" spans="1:74" ht="15" customHeight="1" x14ac:dyDescent="0.25">
      <c r="A137" s="76" t="s">
        <v>217</v>
      </c>
      <c r="B137" s="113" t="s">
        <v>218</v>
      </c>
      <c r="C137" s="124">
        <v>4667</v>
      </c>
      <c r="D137" s="124">
        <v>6307</v>
      </c>
      <c r="E137" s="125">
        <v>10974</v>
      </c>
      <c r="F137" s="112">
        <f t="shared" ref="F137:H146" si="631">C137*1.2</f>
        <v>5600.4</v>
      </c>
      <c r="G137" s="112">
        <f t="shared" si="631"/>
        <v>7568.4</v>
      </c>
      <c r="H137" s="112">
        <f t="shared" si="631"/>
        <v>13168.8</v>
      </c>
      <c r="I137" s="112">
        <f t="shared" ref="I137:K146" si="632">F137+C137*0.06</f>
        <v>5880.42</v>
      </c>
      <c r="J137" s="112">
        <f t="shared" si="632"/>
        <v>7946.82</v>
      </c>
      <c r="K137" s="112">
        <f t="shared" si="632"/>
        <v>13827.24</v>
      </c>
      <c r="L137" s="112">
        <f t="shared" ref="L137:N146" si="633">I137+C137*0.14</f>
        <v>6533.8</v>
      </c>
      <c r="M137" s="112">
        <f t="shared" si="633"/>
        <v>8829.7999999999993</v>
      </c>
      <c r="N137" s="112">
        <f t="shared" si="633"/>
        <v>15363.6</v>
      </c>
      <c r="O137" s="112">
        <f t="shared" ref="O137:Q146" si="634">L137</f>
        <v>6533.8</v>
      </c>
      <c r="P137" s="112">
        <f t="shared" si="634"/>
        <v>8829.7999999999993</v>
      </c>
      <c r="Q137" s="112">
        <f t="shared" si="634"/>
        <v>15363.6</v>
      </c>
      <c r="R137" s="112">
        <f t="shared" ref="R137:S146" si="635">ROUND(O137*1.143,0)</f>
        <v>7468</v>
      </c>
      <c r="S137" s="112">
        <f t="shared" si="635"/>
        <v>10092</v>
      </c>
      <c r="T137" s="112">
        <f t="shared" ref="T137:T146" si="636">R137+S137</f>
        <v>17560</v>
      </c>
      <c r="U137" s="112">
        <f t="shared" ref="U137:V146" si="637">ROUND(R137+(C137*0.1),0)</f>
        <v>7935</v>
      </c>
      <c r="V137" s="112">
        <f t="shared" si="637"/>
        <v>10723</v>
      </c>
      <c r="W137" s="112">
        <f t="shared" ref="W137:W146" si="638">U137+V137</f>
        <v>18658</v>
      </c>
      <c r="X137" s="112">
        <f t="shared" ref="X137:Z146" si="639">+U137+(C137*0.15)</f>
        <v>8635.0499999999993</v>
      </c>
      <c r="Y137" s="112">
        <f t="shared" si="639"/>
        <v>11669.05</v>
      </c>
      <c r="Z137" s="112">
        <f t="shared" si="639"/>
        <v>20304.099999999999</v>
      </c>
      <c r="AA137" s="112">
        <v>9942</v>
      </c>
      <c r="AB137" s="112">
        <v>13435</v>
      </c>
      <c r="AC137" s="112">
        <v>23377</v>
      </c>
      <c r="AD137" s="112">
        <f t="shared" ref="AD137:AE146" si="640">+ROUND(AA137*(1+0.25),0)</f>
        <v>12428</v>
      </c>
      <c r="AE137" s="112">
        <f t="shared" si="640"/>
        <v>16794</v>
      </c>
      <c r="AF137" s="112">
        <f t="shared" ref="AF137:AF146" si="641">+AD137+AE137</f>
        <v>29222</v>
      </c>
      <c r="AG137" s="112">
        <f t="shared" ref="AG137:AH146" si="642">+ROUND(AD137+AA137*0.2,0)</f>
        <v>14416</v>
      </c>
      <c r="AH137" s="112">
        <f t="shared" si="642"/>
        <v>19481</v>
      </c>
      <c r="AI137" s="112">
        <f t="shared" ref="AI137:AI146" si="643">+AG137+AH137</f>
        <v>33897</v>
      </c>
      <c r="AJ137" s="109">
        <f t="shared" ref="AJ137:AK146" si="644">ROUND(AG137+0.15*AA137,2)</f>
        <v>15907.3</v>
      </c>
      <c r="AK137" s="109">
        <f t="shared" si="644"/>
        <v>21496.25</v>
      </c>
      <c r="AL137" s="109">
        <f t="shared" ref="AL137:AL146" si="645">AJ137+AK137</f>
        <v>37403.550000000003</v>
      </c>
      <c r="AM137" s="109">
        <f t="shared" ref="AM137:AN146" si="646">AJ137</f>
        <v>15907.3</v>
      </c>
      <c r="AN137" s="109">
        <f t="shared" si="646"/>
        <v>21496.25</v>
      </c>
      <c r="AO137" s="109"/>
      <c r="AP137" s="109">
        <f t="shared" ref="AP137:AP146" si="647">AM137+AN137+AO137</f>
        <v>37403.550000000003</v>
      </c>
      <c r="AQ137" s="109">
        <f t="shared" ref="AQ137:AR146" si="648">ROUND(AM137*(1+4.5%),2)</f>
        <v>16623.13</v>
      </c>
      <c r="AR137" s="109">
        <f t="shared" si="648"/>
        <v>22463.58</v>
      </c>
      <c r="AS137" s="109"/>
      <c r="AT137" s="109">
        <f t="shared" ref="AT137:AT146" si="649">AQ137+AR137+AS137</f>
        <v>39086.710000000006</v>
      </c>
      <c r="AU137" s="109">
        <f t="shared" ref="AU137:AV146" si="650">ROUND(AQ137+(AM137*4%),2)</f>
        <v>17259.419999999998</v>
      </c>
      <c r="AV137" s="109">
        <f t="shared" si="650"/>
        <v>23323.43</v>
      </c>
      <c r="AW137" s="109"/>
      <c r="AX137" s="109">
        <f t="shared" ref="AX137:AX146" si="651">AU137+AV137+AW137</f>
        <v>40582.85</v>
      </c>
      <c r="AY137" s="109">
        <f t="shared" ref="AY137:AY146" si="652">ROUND(AU137+(AU137*$AY$3),2)</f>
        <v>18640.169999999998</v>
      </c>
      <c r="AZ137" s="109">
        <f t="shared" ref="AZ137:AZ146" si="653">ROUND(AV137+(AV137*$AZ$4),2)</f>
        <v>27521.65</v>
      </c>
      <c r="BA137" s="109"/>
      <c r="BB137" s="109">
        <f t="shared" ref="BB137:BB146" si="654">AY137+AZ137+BA137</f>
        <v>46161.82</v>
      </c>
      <c r="BC137" s="109">
        <f t="shared" ref="BC137:BC146" si="655">ROUND(AY137+(AY137*$BC$3),2)</f>
        <v>20317.79</v>
      </c>
      <c r="BD137" s="109">
        <f t="shared" ref="BD137:BD146" si="656">ROUND(AZ137+(AZ137*$BD$4),2)</f>
        <v>29998.6</v>
      </c>
      <c r="BE137" s="109"/>
      <c r="BF137" s="109">
        <f t="shared" ref="BF137:BF146" si="657">BC137+BD137+BE137</f>
        <v>50316.39</v>
      </c>
      <c r="BG137" s="109">
        <f t="shared" ref="BG137:BG146" si="658">ROUND(BC137+ $AY137*$BG$3,2)</f>
        <v>21249.8</v>
      </c>
      <c r="BH137" s="109">
        <f t="shared" ref="BH137:BH146" si="659">ROUND(BD137+ $AZ137*$BH$4,2)</f>
        <v>31374.68</v>
      </c>
      <c r="BI137" s="109"/>
      <c r="BJ137" s="109">
        <f t="shared" ref="BJ137:BJ146" si="660">BG137+BH137+BI137</f>
        <v>52624.479999999996</v>
      </c>
      <c r="BK137" s="109">
        <f t="shared" ref="BK137:BK146" si="661">ROUND(BG137+ $AY137*$BK$3,2)</f>
        <v>22181.81</v>
      </c>
      <c r="BL137" s="109">
        <f t="shared" ref="BL137:BL146" si="662">ROUND(BH137+ $AZ137*$BL$4,2)</f>
        <v>32750.76</v>
      </c>
      <c r="BM137" s="109"/>
      <c r="BN137" s="109">
        <f t="shared" ref="BN137:BN146" si="663">BK137+BL137+BM137</f>
        <v>54932.57</v>
      </c>
      <c r="BO137" s="109">
        <f t="shared" ref="BO137:BO146" si="664">ROUND(BK137+ $AY137*$BO$3,2)</f>
        <v>22741.02</v>
      </c>
      <c r="BP137" s="109">
        <f t="shared" ref="BP137:BP146" si="665">ROUND(BL137+ $AZ137*$BP$4,2)</f>
        <v>33576.410000000003</v>
      </c>
      <c r="BQ137" s="109"/>
      <c r="BR137" s="109">
        <f t="shared" ref="BR137:BR146" si="666">+BO137+BP137+BQ137</f>
        <v>56317.430000000008</v>
      </c>
      <c r="BS137" s="110"/>
      <c r="BT137" s="75">
        <f t="shared" si="630"/>
        <v>3.0000262873138988E-2</v>
      </c>
      <c r="BU137" s="75">
        <f t="shared" si="630"/>
        <v>3.0000018167515578E-2</v>
      </c>
      <c r="BV137" s="75"/>
    </row>
    <row r="138" spans="1:74" ht="15" customHeight="1" x14ac:dyDescent="0.25">
      <c r="A138" s="76" t="s">
        <v>219</v>
      </c>
      <c r="B138" s="113" t="s">
        <v>220</v>
      </c>
      <c r="C138" s="124">
        <v>8178</v>
      </c>
      <c r="D138" s="124">
        <v>11039</v>
      </c>
      <c r="E138" s="125">
        <v>19217</v>
      </c>
      <c r="F138" s="112">
        <f t="shared" si="631"/>
        <v>9813.6</v>
      </c>
      <c r="G138" s="112">
        <f t="shared" si="631"/>
        <v>13246.8</v>
      </c>
      <c r="H138" s="112">
        <f t="shared" si="631"/>
        <v>23060.399999999998</v>
      </c>
      <c r="I138" s="112">
        <f t="shared" si="632"/>
        <v>10304.280000000001</v>
      </c>
      <c r="J138" s="112">
        <f t="shared" si="632"/>
        <v>13909.14</v>
      </c>
      <c r="K138" s="112">
        <f t="shared" si="632"/>
        <v>24213.42</v>
      </c>
      <c r="L138" s="112">
        <f t="shared" si="633"/>
        <v>11449.2</v>
      </c>
      <c r="M138" s="112">
        <f t="shared" si="633"/>
        <v>15454.599999999999</v>
      </c>
      <c r="N138" s="112">
        <f t="shared" si="633"/>
        <v>26903.8</v>
      </c>
      <c r="O138" s="112">
        <f t="shared" si="634"/>
        <v>11449.2</v>
      </c>
      <c r="P138" s="112">
        <f t="shared" si="634"/>
        <v>15454.599999999999</v>
      </c>
      <c r="Q138" s="112">
        <f t="shared" si="634"/>
        <v>26903.8</v>
      </c>
      <c r="R138" s="112">
        <f t="shared" si="635"/>
        <v>13086</v>
      </c>
      <c r="S138" s="112">
        <f t="shared" si="635"/>
        <v>17665</v>
      </c>
      <c r="T138" s="112">
        <f t="shared" si="636"/>
        <v>30751</v>
      </c>
      <c r="U138" s="112">
        <f t="shared" si="637"/>
        <v>13904</v>
      </c>
      <c r="V138" s="112">
        <f t="shared" si="637"/>
        <v>18769</v>
      </c>
      <c r="W138" s="112">
        <f t="shared" si="638"/>
        <v>32673</v>
      </c>
      <c r="X138" s="112">
        <f t="shared" si="639"/>
        <v>15130.7</v>
      </c>
      <c r="Y138" s="112">
        <f t="shared" si="639"/>
        <v>20424.849999999999</v>
      </c>
      <c r="Z138" s="112">
        <f t="shared" si="639"/>
        <v>35555.550000000003</v>
      </c>
      <c r="AA138" s="112">
        <v>17421</v>
      </c>
      <c r="AB138" s="112">
        <v>23516</v>
      </c>
      <c r="AC138" s="112">
        <v>40937</v>
      </c>
      <c r="AD138" s="112">
        <f t="shared" si="640"/>
        <v>21776</v>
      </c>
      <c r="AE138" s="112">
        <f t="shared" si="640"/>
        <v>29395</v>
      </c>
      <c r="AF138" s="112">
        <f t="shared" si="641"/>
        <v>51171</v>
      </c>
      <c r="AG138" s="112">
        <f t="shared" si="642"/>
        <v>25260</v>
      </c>
      <c r="AH138" s="112">
        <f t="shared" si="642"/>
        <v>34098</v>
      </c>
      <c r="AI138" s="112">
        <f t="shared" si="643"/>
        <v>59358</v>
      </c>
      <c r="AJ138" s="109">
        <f t="shared" si="644"/>
        <v>27873.15</v>
      </c>
      <c r="AK138" s="109">
        <f t="shared" si="644"/>
        <v>37625.4</v>
      </c>
      <c r="AL138" s="109">
        <f t="shared" si="645"/>
        <v>65498.55</v>
      </c>
      <c r="AM138" s="109">
        <f t="shared" si="646"/>
        <v>27873.15</v>
      </c>
      <c r="AN138" s="109">
        <f t="shared" si="646"/>
        <v>37625.4</v>
      </c>
      <c r="AO138" s="109"/>
      <c r="AP138" s="109">
        <f t="shared" si="647"/>
        <v>65498.55</v>
      </c>
      <c r="AQ138" s="109">
        <f t="shared" si="648"/>
        <v>29127.439999999999</v>
      </c>
      <c r="AR138" s="109">
        <f t="shared" si="648"/>
        <v>39318.54</v>
      </c>
      <c r="AS138" s="109"/>
      <c r="AT138" s="109">
        <f t="shared" si="649"/>
        <v>68445.98</v>
      </c>
      <c r="AU138" s="109">
        <f t="shared" si="650"/>
        <v>30242.37</v>
      </c>
      <c r="AV138" s="109">
        <f t="shared" si="650"/>
        <v>40823.56</v>
      </c>
      <c r="AW138" s="109"/>
      <c r="AX138" s="109">
        <f t="shared" si="651"/>
        <v>71065.929999999993</v>
      </c>
      <c r="AY138" s="109">
        <f t="shared" si="652"/>
        <v>32661.759999999998</v>
      </c>
      <c r="AZ138" s="109">
        <f t="shared" si="653"/>
        <v>48171.8</v>
      </c>
      <c r="BA138" s="109"/>
      <c r="BB138" s="109">
        <f t="shared" si="654"/>
        <v>80833.56</v>
      </c>
      <c r="BC138" s="109">
        <f t="shared" si="655"/>
        <v>35601.32</v>
      </c>
      <c r="BD138" s="109">
        <f t="shared" si="656"/>
        <v>52507.26</v>
      </c>
      <c r="BE138" s="109"/>
      <c r="BF138" s="109">
        <f t="shared" si="657"/>
        <v>88108.58</v>
      </c>
      <c r="BG138" s="109">
        <f t="shared" si="658"/>
        <v>37234.410000000003</v>
      </c>
      <c r="BH138" s="109">
        <f t="shared" si="659"/>
        <v>54915.85</v>
      </c>
      <c r="BI138" s="109"/>
      <c r="BJ138" s="109">
        <f t="shared" si="660"/>
        <v>92150.260000000009</v>
      </c>
      <c r="BK138" s="109">
        <f t="shared" si="661"/>
        <v>38867.5</v>
      </c>
      <c r="BL138" s="109">
        <f t="shared" si="662"/>
        <v>57324.44</v>
      </c>
      <c r="BM138" s="109"/>
      <c r="BN138" s="109">
        <f t="shared" si="663"/>
        <v>96191.94</v>
      </c>
      <c r="BO138" s="109">
        <f t="shared" si="664"/>
        <v>39847.35</v>
      </c>
      <c r="BP138" s="109">
        <f t="shared" si="665"/>
        <v>58769.59</v>
      </c>
      <c r="BQ138" s="109"/>
      <c r="BR138" s="109">
        <f t="shared" si="666"/>
        <v>98616.94</v>
      </c>
      <c r="BS138" s="110"/>
      <c r="BT138" s="75">
        <f t="shared" si="630"/>
        <v>2.9999914272837672E-2</v>
      </c>
      <c r="BU138" s="75">
        <f t="shared" si="630"/>
        <v>2.9999916963866703E-2</v>
      </c>
      <c r="BV138" s="75"/>
    </row>
    <row r="139" spans="1:74" ht="15" customHeight="1" x14ac:dyDescent="0.25">
      <c r="A139" s="76" t="s">
        <v>221</v>
      </c>
      <c r="B139" s="113" t="s">
        <v>222</v>
      </c>
      <c r="C139" s="124">
        <v>2188</v>
      </c>
      <c r="D139" s="124">
        <v>2947</v>
      </c>
      <c r="E139" s="125">
        <v>5135</v>
      </c>
      <c r="F139" s="112">
        <f t="shared" si="631"/>
        <v>2625.6</v>
      </c>
      <c r="G139" s="112">
        <f t="shared" si="631"/>
        <v>3536.4</v>
      </c>
      <c r="H139" s="112">
        <f t="shared" si="631"/>
        <v>6162</v>
      </c>
      <c r="I139" s="112">
        <f t="shared" si="632"/>
        <v>2756.88</v>
      </c>
      <c r="J139" s="112">
        <f t="shared" si="632"/>
        <v>3713.2200000000003</v>
      </c>
      <c r="K139" s="112">
        <f t="shared" si="632"/>
        <v>6470.1</v>
      </c>
      <c r="L139" s="112">
        <f t="shared" si="633"/>
        <v>3063.2000000000003</v>
      </c>
      <c r="M139" s="112">
        <f t="shared" si="633"/>
        <v>4125.8</v>
      </c>
      <c r="N139" s="112">
        <f t="shared" si="633"/>
        <v>7189</v>
      </c>
      <c r="O139" s="112">
        <f t="shared" si="634"/>
        <v>3063.2000000000003</v>
      </c>
      <c r="P139" s="112">
        <f t="shared" si="634"/>
        <v>4125.8</v>
      </c>
      <c r="Q139" s="112">
        <f t="shared" si="634"/>
        <v>7189</v>
      </c>
      <c r="R139" s="112">
        <f t="shared" si="635"/>
        <v>3501</v>
      </c>
      <c r="S139" s="112">
        <f t="shared" si="635"/>
        <v>4716</v>
      </c>
      <c r="T139" s="112">
        <f t="shared" si="636"/>
        <v>8217</v>
      </c>
      <c r="U139" s="112">
        <f t="shared" si="637"/>
        <v>3720</v>
      </c>
      <c r="V139" s="112">
        <f t="shared" si="637"/>
        <v>5011</v>
      </c>
      <c r="W139" s="112">
        <f t="shared" si="638"/>
        <v>8731</v>
      </c>
      <c r="X139" s="112">
        <f t="shared" si="639"/>
        <v>4048.2</v>
      </c>
      <c r="Y139" s="112">
        <f t="shared" si="639"/>
        <v>5453.05</v>
      </c>
      <c r="Z139" s="112">
        <f t="shared" si="639"/>
        <v>9501.25</v>
      </c>
      <c r="AA139" s="112">
        <v>4661</v>
      </c>
      <c r="AB139" s="112">
        <v>6278</v>
      </c>
      <c r="AC139" s="112">
        <v>10939</v>
      </c>
      <c r="AD139" s="112">
        <f t="shared" si="640"/>
        <v>5826</v>
      </c>
      <c r="AE139" s="112">
        <f t="shared" si="640"/>
        <v>7848</v>
      </c>
      <c r="AF139" s="112">
        <f t="shared" si="641"/>
        <v>13674</v>
      </c>
      <c r="AG139" s="112">
        <f t="shared" si="642"/>
        <v>6758</v>
      </c>
      <c r="AH139" s="112">
        <f t="shared" si="642"/>
        <v>9104</v>
      </c>
      <c r="AI139" s="112">
        <f t="shared" si="643"/>
        <v>15862</v>
      </c>
      <c r="AJ139" s="109">
        <f t="shared" si="644"/>
        <v>7457.15</v>
      </c>
      <c r="AK139" s="109">
        <f t="shared" si="644"/>
        <v>10045.700000000001</v>
      </c>
      <c r="AL139" s="109">
        <f t="shared" si="645"/>
        <v>17502.849999999999</v>
      </c>
      <c r="AM139" s="109">
        <f t="shared" si="646"/>
        <v>7457.15</v>
      </c>
      <c r="AN139" s="109">
        <f t="shared" si="646"/>
        <v>10045.700000000001</v>
      </c>
      <c r="AO139" s="109"/>
      <c r="AP139" s="109">
        <f t="shared" si="647"/>
        <v>17502.849999999999</v>
      </c>
      <c r="AQ139" s="109">
        <f t="shared" si="648"/>
        <v>7792.72</v>
      </c>
      <c r="AR139" s="109">
        <f t="shared" si="648"/>
        <v>10497.76</v>
      </c>
      <c r="AS139" s="109"/>
      <c r="AT139" s="109">
        <f t="shared" si="649"/>
        <v>18290.48</v>
      </c>
      <c r="AU139" s="109">
        <f t="shared" si="650"/>
        <v>8091.01</v>
      </c>
      <c r="AV139" s="109">
        <f t="shared" si="650"/>
        <v>10899.59</v>
      </c>
      <c r="AW139" s="109"/>
      <c r="AX139" s="109">
        <f t="shared" si="651"/>
        <v>18990.599999999999</v>
      </c>
      <c r="AY139" s="109">
        <f t="shared" si="652"/>
        <v>8738.2900000000009</v>
      </c>
      <c r="AZ139" s="109">
        <f t="shared" si="653"/>
        <v>12861.52</v>
      </c>
      <c r="BA139" s="109"/>
      <c r="BB139" s="109">
        <f t="shared" si="654"/>
        <v>21599.81</v>
      </c>
      <c r="BC139" s="109">
        <f t="shared" si="655"/>
        <v>9524.74</v>
      </c>
      <c r="BD139" s="109">
        <f t="shared" si="656"/>
        <v>14019.06</v>
      </c>
      <c r="BE139" s="109"/>
      <c r="BF139" s="109">
        <f t="shared" si="657"/>
        <v>23543.8</v>
      </c>
      <c r="BG139" s="109">
        <f t="shared" si="658"/>
        <v>9961.65</v>
      </c>
      <c r="BH139" s="109">
        <f t="shared" si="659"/>
        <v>14662.14</v>
      </c>
      <c r="BI139" s="109"/>
      <c r="BJ139" s="109">
        <f t="shared" si="660"/>
        <v>24623.79</v>
      </c>
      <c r="BK139" s="109">
        <f t="shared" si="661"/>
        <v>10398.56</v>
      </c>
      <c r="BL139" s="109">
        <f t="shared" si="662"/>
        <v>15305.22</v>
      </c>
      <c r="BM139" s="109"/>
      <c r="BN139" s="109">
        <f t="shared" si="663"/>
        <v>25703.78</v>
      </c>
      <c r="BO139" s="109">
        <f t="shared" si="664"/>
        <v>10660.71</v>
      </c>
      <c r="BP139" s="109">
        <f t="shared" si="665"/>
        <v>15691.07</v>
      </c>
      <c r="BQ139" s="109"/>
      <c r="BR139" s="109">
        <f t="shared" si="666"/>
        <v>26351.78</v>
      </c>
      <c r="BS139" s="110"/>
      <c r="BT139" s="75">
        <f t="shared" si="630"/>
        <v>3.0000148770525998E-2</v>
      </c>
      <c r="BU139" s="75">
        <f t="shared" si="630"/>
        <v>3.0000342105754245E-2</v>
      </c>
      <c r="BV139" s="75"/>
    </row>
    <row r="140" spans="1:74" ht="15" customHeight="1" x14ac:dyDescent="0.25">
      <c r="A140" s="76" t="s">
        <v>223</v>
      </c>
      <c r="B140" s="113" t="s">
        <v>224</v>
      </c>
      <c r="C140" s="124">
        <v>4285</v>
      </c>
      <c r="D140" s="124">
        <v>5782</v>
      </c>
      <c r="E140" s="125">
        <v>10067</v>
      </c>
      <c r="F140" s="112">
        <f t="shared" si="631"/>
        <v>5142</v>
      </c>
      <c r="G140" s="112">
        <f t="shared" si="631"/>
        <v>6938.4</v>
      </c>
      <c r="H140" s="112">
        <f t="shared" si="631"/>
        <v>12080.4</v>
      </c>
      <c r="I140" s="112">
        <f t="shared" si="632"/>
        <v>5399.1</v>
      </c>
      <c r="J140" s="112">
        <f t="shared" si="632"/>
        <v>7285.32</v>
      </c>
      <c r="K140" s="112">
        <f t="shared" si="632"/>
        <v>12684.42</v>
      </c>
      <c r="L140" s="112">
        <f t="shared" si="633"/>
        <v>5999</v>
      </c>
      <c r="M140" s="112">
        <f t="shared" si="633"/>
        <v>8094.8</v>
      </c>
      <c r="N140" s="112">
        <f t="shared" si="633"/>
        <v>14093.8</v>
      </c>
      <c r="O140" s="112">
        <f t="shared" si="634"/>
        <v>5999</v>
      </c>
      <c r="P140" s="112">
        <f t="shared" si="634"/>
        <v>8094.8</v>
      </c>
      <c r="Q140" s="112">
        <f t="shared" si="634"/>
        <v>14093.8</v>
      </c>
      <c r="R140" s="112">
        <f t="shared" si="635"/>
        <v>6857</v>
      </c>
      <c r="S140" s="112">
        <f t="shared" si="635"/>
        <v>9252</v>
      </c>
      <c r="T140" s="112">
        <f t="shared" si="636"/>
        <v>16109</v>
      </c>
      <c r="U140" s="112">
        <f t="shared" si="637"/>
        <v>7286</v>
      </c>
      <c r="V140" s="112">
        <f t="shared" si="637"/>
        <v>9830</v>
      </c>
      <c r="W140" s="112">
        <f t="shared" si="638"/>
        <v>17116</v>
      </c>
      <c r="X140" s="112">
        <f t="shared" si="639"/>
        <v>7928.75</v>
      </c>
      <c r="Y140" s="112">
        <f t="shared" si="639"/>
        <v>10697.3</v>
      </c>
      <c r="Z140" s="112">
        <f t="shared" si="639"/>
        <v>18626.05</v>
      </c>
      <c r="AA140" s="112">
        <v>9129</v>
      </c>
      <c r="AB140" s="112">
        <v>12316</v>
      </c>
      <c r="AC140" s="112">
        <v>21445</v>
      </c>
      <c r="AD140" s="112">
        <f t="shared" si="640"/>
        <v>11411</v>
      </c>
      <c r="AE140" s="112">
        <f t="shared" si="640"/>
        <v>15395</v>
      </c>
      <c r="AF140" s="112">
        <f t="shared" si="641"/>
        <v>26806</v>
      </c>
      <c r="AG140" s="112">
        <f t="shared" si="642"/>
        <v>13237</v>
      </c>
      <c r="AH140" s="112">
        <f t="shared" si="642"/>
        <v>17858</v>
      </c>
      <c r="AI140" s="112">
        <f t="shared" si="643"/>
        <v>31095</v>
      </c>
      <c r="AJ140" s="109">
        <f t="shared" si="644"/>
        <v>14606.35</v>
      </c>
      <c r="AK140" s="109">
        <f t="shared" si="644"/>
        <v>19705.400000000001</v>
      </c>
      <c r="AL140" s="109">
        <f t="shared" si="645"/>
        <v>34311.75</v>
      </c>
      <c r="AM140" s="109">
        <f t="shared" si="646"/>
        <v>14606.35</v>
      </c>
      <c r="AN140" s="109">
        <f t="shared" si="646"/>
        <v>19705.400000000001</v>
      </c>
      <c r="AO140" s="109"/>
      <c r="AP140" s="109">
        <f t="shared" si="647"/>
        <v>34311.75</v>
      </c>
      <c r="AQ140" s="109">
        <f t="shared" si="648"/>
        <v>15263.64</v>
      </c>
      <c r="AR140" s="109">
        <f t="shared" si="648"/>
        <v>20592.14</v>
      </c>
      <c r="AS140" s="109"/>
      <c r="AT140" s="109">
        <f t="shared" si="649"/>
        <v>35855.78</v>
      </c>
      <c r="AU140" s="109">
        <f t="shared" si="650"/>
        <v>15847.89</v>
      </c>
      <c r="AV140" s="109">
        <f t="shared" si="650"/>
        <v>21380.36</v>
      </c>
      <c r="AW140" s="109"/>
      <c r="AX140" s="109">
        <f t="shared" si="651"/>
        <v>37228.25</v>
      </c>
      <c r="AY140" s="109">
        <f t="shared" si="652"/>
        <v>17115.72</v>
      </c>
      <c r="AZ140" s="109">
        <f t="shared" si="653"/>
        <v>25228.82</v>
      </c>
      <c r="BA140" s="109"/>
      <c r="BB140" s="109">
        <f t="shared" si="654"/>
        <v>42344.54</v>
      </c>
      <c r="BC140" s="109">
        <f t="shared" si="655"/>
        <v>18656.13</v>
      </c>
      <c r="BD140" s="109">
        <f t="shared" si="656"/>
        <v>27499.41</v>
      </c>
      <c r="BE140" s="109"/>
      <c r="BF140" s="109">
        <f t="shared" si="657"/>
        <v>46155.54</v>
      </c>
      <c r="BG140" s="109">
        <f t="shared" si="658"/>
        <v>19511.919999999998</v>
      </c>
      <c r="BH140" s="109">
        <f t="shared" si="659"/>
        <v>28760.85</v>
      </c>
      <c r="BI140" s="109"/>
      <c r="BJ140" s="109">
        <f t="shared" si="660"/>
        <v>48272.77</v>
      </c>
      <c r="BK140" s="109">
        <f t="shared" si="661"/>
        <v>20367.71</v>
      </c>
      <c r="BL140" s="109">
        <f t="shared" si="662"/>
        <v>30022.29</v>
      </c>
      <c r="BM140" s="109"/>
      <c r="BN140" s="109">
        <f t="shared" si="663"/>
        <v>50390</v>
      </c>
      <c r="BO140" s="109">
        <f t="shared" si="664"/>
        <v>20881.18</v>
      </c>
      <c r="BP140" s="109">
        <f t="shared" si="665"/>
        <v>30779.15</v>
      </c>
      <c r="BQ140" s="109"/>
      <c r="BR140" s="109">
        <f t="shared" si="666"/>
        <v>51660.33</v>
      </c>
      <c r="BS140" s="110"/>
      <c r="BT140" s="75">
        <f t="shared" si="630"/>
        <v>2.9999906518685813E-2</v>
      </c>
      <c r="BU140" s="75">
        <f t="shared" si="630"/>
        <v>2.9999817668840658E-2</v>
      </c>
      <c r="BV140" s="75"/>
    </row>
    <row r="141" spans="1:74" ht="15" customHeight="1" x14ac:dyDescent="0.25">
      <c r="A141" s="76" t="s">
        <v>225</v>
      </c>
      <c r="B141" s="113" t="s">
        <v>226</v>
      </c>
      <c r="C141" s="124">
        <v>1331</v>
      </c>
      <c r="D141" s="124">
        <v>1785</v>
      </c>
      <c r="E141" s="125">
        <v>3116</v>
      </c>
      <c r="F141" s="112">
        <f t="shared" si="631"/>
        <v>1597.2</v>
      </c>
      <c r="G141" s="112">
        <f t="shared" si="631"/>
        <v>2142</v>
      </c>
      <c r="H141" s="112">
        <f t="shared" si="631"/>
        <v>3739.2</v>
      </c>
      <c r="I141" s="112">
        <f t="shared" si="632"/>
        <v>1677.06</v>
      </c>
      <c r="J141" s="112">
        <f t="shared" si="632"/>
        <v>2249.1</v>
      </c>
      <c r="K141" s="112">
        <f t="shared" si="632"/>
        <v>3926.16</v>
      </c>
      <c r="L141" s="112">
        <f t="shared" si="633"/>
        <v>1863.4</v>
      </c>
      <c r="M141" s="112">
        <f t="shared" si="633"/>
        <v>2499</v>
      </c>
      <c r="N141" s="112">
        <f t="shared" si="633"/>
        <v>4362.3999999999996</v>
      </c>
      <c r="O141" s="112">
        <f t="shared" si="634"/>
        <v>1863.4</v>
      </c>
      <c r="P141" s="112">
        <f t="shared" si="634"/>
        <v>2499</v>
      </c>
      <c r="Q141" s="112">
        <f t="shared" si="634"/>
        <v>4362.3999999999996</v>
      </c>
      <c r="R141" s="112">
        <f t="shared" si="635"/>
        <v>2130</v>
      </c>
      <c r="S141" s="112">
        <f t="shared" si="635"/>
        <v>2856</v>
      </c>
      <c r="T141" s="112">
        <f t="shared" si="636"/>
        <v>4986</v>
      </c>
      <c r="U141" s="112">
        <f t="shared" si="637"/>
        <v>2263</v>
      </c>
      <c r="V141" s="112">
        <f t="shared" si="637"/>
        <v>3035</v>
      </c>
      <c r="W141" s="112">
        <f t="shared" si="638"/>
        <v>5298</v>
      </c>
      <c r="X141" s="112">
        <f t="shared" si="639"/>
        <v>2462.65</v>
      </c>
      <c r="Y141" s="112">
        <f t="shared" si="639"/>
        <v>3302.75</v>
      </c>
      <c r="Z141" s="112">
        <f t="shared" si="639"/>
        <v>5765.4</v>
      </c>
      <c r="AA141" s="112">
        <v>2835</v>
      </c>
      <c r="AB141" s="112">
        <v>3803</v>
      </c>
      <c r="AC141" s="112">
        <v>6638</v>
      </c>
      <c r="AD141" s="112">
        <f t="shared" si="640"/>
        <v>3544</v>
      </c>
      <c r="AE141" s="112">
        <f t="shared" si="640"/>
        <v>4754</v>
      </c>
      <c r="AF141" s="112">
        <f t="shared" si="641"/>
        <v>8298</v>
      </c>
      <c r="AG141" s="112">
        <f t="shared" si="642"/>
        <v>4111</v>
      </c>
      <c r="AH141" s="112">
        <f t="shared" si="642"/>
        <v>5515</v>
      </c>
      <c r="AI141" s="112">
        <f t="shared" si="643"/>
        <v>9626</v>
      </c>
      <c r="AJ141" s="109">
        <f t="shared" si="644"/>
        <v>4536.25</v>
      </c>
      <c r="AK141" s="109">
        <f t="shared" si="644"/>
        <v>6085.45</v>
      </c>
      <c r="AL141" s="109">
        <f t="shared" si="645"/>
        <v>10621.7</v>
      </c>
      <c r="AM141" s="109">
        <f t="shared" si="646"/>
        <v>4536.25</v>
      </c>
      <c r="AN141" s="109">
        <f t="shared" si="646"/>
        <v>6085.45</v>
      </c>
      <c r="AO141" s="109"/>
      <c r="AP141" s="109">
        <f t="shared" si="647"/>
        <v>10621.7</v>
      </c>
      <c r="AQ141" s="109">
        <f t="shared" si="648"/>
        <v>4740.38</v>
      </c>
      <c r="AR141" s="109">
        <f t="shared" si="648"/>
        <v>6359.3</v>
      </c>
      <c r="AS141" s="109"/>
      <c r="AT141" s="109">
        <f t="shared" si="649"/>
        <v>11099.68</v>
      </c>
      <c r="AU141" s="109">
        <f t="shared" si="650"/>
        <v>4921.83</v>
      </c>
      <c r="AV141" s="109">
        <f t="shared" si="650"/>
        <v>6602.72</v>
      </c>
      <c r="AW141" s="109"/>
      <c r="AX141" s="109">
        <f t="shared" si="651"/>
        <v>11524.55</v>
      </c>
      <c r="AY141" s="109">
        <f t="shared" si="652"/>
        <v>5315.58</v>
      </c>
      <c r="AZ141" s="109">
        <f t="shared" si="653"/>
        <v>7791.21</v>
      </c>
      <c r="BA141" s="109"/>
      <c r="BB141" s="109">
        <f t="shared" si="654"/>
        <v>13106.79</v>
      </c>
      <c r="BC141" s="109">
        <f t="shared" si="655"/>
        <v>5793.98</v>
      </c>
      <c r="BD141" s="109">
        <f t="shared" si="656"/>
        <v>8492.42</v>
      </c>
      <c r="BE141" s="109"/>
      <c r="BF141" s="109">
        <f t="shared" si="657"/>
        <v>14286.4</v>
      </c>
      <c r="BG141" s="109">
        <f t="shared" si="658"/>
        <v>6059.76</v>
      </c>
      <c r="BH141" s="109">
        <f t="shared" si="659"/>
        <v>8881.98</v>
      </c>
      <c r="BI141" s="109"/>
      <c r="BJ141" s="109">
        <f t="shared" si="660"/>
        <v>14941.74</v>
      </c>
      <c r="BK141" s="109">
        <f t="shared" si="661"/>
        <v>6325.54</v>
      </c>
      <c r="BL141" s="109">
        <f t="shared" si="662"/>
        <v>9271.5400000000009</v>
      </c>
      <c r="BM141" s="109"/>
      <c r="BN141" s="109">
        <f t="shared" si="663"/>
        <v>15597.080000000002</v>
      </c>
      <c r="BO141" s="109">
        <f t="shared" si="664"/>
        <v>6485.01</v>
      </c>
      <c r="BP141" s="109">
        <f t="shared" si="665"/>
        <v>9505.2800000000007</v>
      </c>
      <c r="BQ141" s="109"/>
      <c r="BR141" s="109">
        <f t="shared" si="666"/>
        <v>15990.29</v>
      </c>
      <c r="BS141" s="110"/>
      <c r="BT141" s="75">
        <f t="shared" ref="BT141:BU156" si="667">+(BO141-BK141)/AY141</f>
        <v>3.0000489128185495E-2</v>
      </c>
      <c r="BU141" s="75">
        <f t="shared" si="667"/>
        <v>3.0000474894143501E-2</v>
      </c>
      <c r="BV141" s="75"/>
    </row>
    <row r="142" spans="1:74" ht="15" customHeight="1" x14ac:dyDescent="0.25">
      <c r="A142" s="76" t="s">
        <v>227</v>
      </c>
      <c r="B142" s="113" t="s">
        <v>228</v>
      </c>
      <c r="C142" s="124">
        <v>8178</v>
      </c>
      <c r="D142" s="124">
        <v>11039</v>
      </c>
      <c r="E142" s="125">
        <v>19217</v>
      </c>
      <c r="F142" s="112">
        <f t="shared" si="631"/>
        <v>9813.6</v>
      </c>
      <c r="G142" s="112">
        <f t="shared" si="631"/>
        <v>13246.8</v>
      </c>
      <c r="H142" s="112">
        <f t="shared" si="631"/>
        <v>23060.399999999998</v>
      </c>
      <c r="I142" s="112">
        <f t="shared" si="632"/>
        <v>10304.280000000001</v>
      </c>
      <c r="J142" s="112">
        <f t="shared" si="632"/>
        <v>13909.14</v>
      </c>
      <c r="K142" s="112">
        <f t="shared" si="632"/>
        <v>24213.42</v>
      </c>
      <c r="L142" s="112">
        <f t="shared" si="633"/>
        <v>11449.2</v>
      </c>
      <c r="M142" s="112">
        <f t="shared" si="633"/>
        <v>15454.599999999999</v>
      </c>
      <c r="N142" s="112">
        <f t="shared" si="633"/>
        <v>26903.8</v>
      </c>
      <c r="O142" s="112">
        <f t="shared" si="634"/>
        <v>11449.2</v>
      </c>
      <c r="P142" s="112">
        <f t="shared" si="634"/>
        <v>15454.599999999999</v>
      </c>
      <c r="Q142" s="112">
        <f t="shared" si="634"/>
        <v>26903.8</v>
      </c>
      <c r="R142" s="112">
        <f t="shared" si="635"/>
        <v>13086</v>
      </c>
      <c r="S142" s="112">
        <f t="shared" si="635"/>
        <v>17665</v>
      </c>
      <c r="T142" s="112">
        <f t="shared" si="636"/>
        <v>30751</v>
      </c>
      <c r="U142" s="112">
        <f t="shared" si="637"/>
        <v>13904</v>
      </c>
      <c r="V142" s="112">
        <f t="shared" si="637"/>
        <v>18769</v>
      </c>
      <c r="W142" s="112">
        <f t="shared" si="638"/>
        <v>32673</v>
      </c>
      <c r="X142" s="112">
        <f t="shared" si="639"/>
        <v>15130.7</v>
      </c>
      <c r="Y142" s="112">
        <f t="shared" si="639"/>
        <v>20424.849999999999</v>
      </c>
      <c r="Z142" s="112">
        <f t="shared" si="639"/>
        <v>35555.550000000003</v>
      </c>
      <c r="AA142" s="112">
        <v>17421</v>
      </c>
      <c r="AB142" s="112">
        <v>23516</v>
      </c>
      <c r="AC142" s="112">
        <v>40937</v>
      </c>
      <c r="AD142" s="112">
        <f t="shared" si="640"/>
        <v>21776</v>
      </c>
      <c r="AE142" s="112">
        <f t="shared" si="640"/>
        <v>29395</v>
      </c>
      <c r="AF142" s="112">
        <f t="shared" si="641"/>
        <v>51171</v>
      </c>
      <c r="AG142" s="112">
        <f t="shared" si="642"/>
        <v>25260</v>
      </c>
      <c r="AH142" s="112">
        <f t="shared" si="642"/>
        <v>34098</v>
      </c>
      <c r="AI142" s="112">
        <f t="shared" si="643"/>
        <v>59358</v>
      </c>
      <c r="AJ142" s="109">
        <f t="shared" si="644"/>
        <v>27873.15</v>
      </c>
      <c r="AK142" s="109">
        <f t="shared" si="644"/>
        <v>37625.4</v>
      </c>
      <c r="AL142" s="109">
        <f t="shared" si="645"/>
        <v>65498.55</v>
      </c>
      <c r="AM142" s="109">
        <f t="shared" si="646"/>
        <v>27873.15</v>
      </c>
      <c r="AN142" s="109">
        <f t="shared" si="646"/>
        <v>37625.4</v>
      </c>
      <c r="AO142" s="109"/>
      <c r="AP142" s="109">
        <f t="shared" si="647"/>
        <v>65498.55</v>
      </c>
      <c r="AQ142" s="109">
        <f t="shared" si="648"/>
        <v>29127.439999999999</v>
      </c>
      <c r="AR142" s="109">
        <f t="shared" si="648"/>
        <v>39318.54</v>
      </c>
      <c r="AS142" s="109"/>
      <c r="AT142" s="109">
        <f t="shared" si="649"/>
        <v>68445.98</v>
      </c>
      <c r="AU142" s="109">
        <f t="shared" si="650"/>
        <v>30242.37</v>
      </c>
      <c r="AV142" s="109">
        <f t="shared" si="650"/>
        <v>40823.56</v>
      </c>
      <c r="AW142" s="109"/>
      <c r="AX142" s="109">
        <f t="shared" si="651"/>
        <v>71065.929999999993</v>
      </c>
      <c r="AY142" s="109">
        <f t="shared" si="652"/>
        <v>32661.759999999998</v>
      </c>
      <c r="AZ142" s="109">
        <f t="shared" si="653"/>
        <v>48171.8</v>
      </c>
      <c r="BA142" s="109"/>
      <c r="BB142" s="109">
        <f t="shared" si="654"/>
        <v>80833.56</v>
      </c>
      <c r="BC142" s="109">
        <f t="shared" si="655"/>
        <v>35601.32</v>
      </c>
      <c r="BD142" s="109">
        <f t="shared" si="656"/>
        <v>52507.26</v>
      </c>
      <c r="BE142" s="109"/>
      <c r="BF142" s="109">
        <f t="shared" si="657"/>
        <v>88108.58</v>
      </c>
      <c r="BG142" s="109">
        <f t="shared" si="658"/>
        <v>37234.410000000003</v>
      </c>
      <c r="BH142" s="109">
        <f t="shared" si="659"/>
        <v>54915.85</v>
      </c>
      <c r="BI142" s="109"/>
      <c r="BJ142" s="109">
        <f t="shared" si="660"/>
        <v>92150.260000000009</v>
      </c>
      <c r="BK142" s="109">
        <f t="shared" si="661"/>
        <v>38867.5</v>
      </c>
      <c r="BL142" s="109">
        <f t="shared" si="662"/>
        <v>57324.44</v>
      </c>
      <c r="BM142" s="109"/>
      <c r="BN142" s="109">
        <f t="shared" si="663"/>
        <v>96191.94</v>
      </c>
      <c r="BO142" s="109">
        <f t="shared" si="664"/>
        <v>39847.35</v>
      </c>
      <c r="BP142" s="109">
        <f t="shared" si="665"/>
        <v>58769.59</v>
      </c>
      <c r="BQ142" s="109"/>
      <c r="BR142" s="109">
        <f t="shared" si="666"/>
        <v>98616.94</v>
      </c>
      <c r="BS142" s="110"/>
      <c r="BT142" s="75">
        <f t="shared" si="667"/>
        <v>2.9999914272837672E-2</v>
      </c>
      <c r="BU142" s="75">
        <f t="shared" si="667"/>
        <v>2.9999916963866703E-2</v>
      </c>
      <c r="BV142" s="75"/>
    </row>
    <row r="143" spans="1:74" ht="15" customHeight="1" x14ac:dyDescent="0.25">
      <c r="A143" s="76" t="s">
        <v>229</v>
      </c>
      <c r="B143" s="113" t="s">
        <v>230</v>
      </c>
      <c r="C143" s="124">
        <v>9346</v>
      </c>
      <c r="D143" s="124">
        <v>12614</v>
      </c>
      <c r="E143" s="125">
        <v>21960</v>
      </c>
      <c r="F143" s="112">
        <f t="shared" si="631"/>
        <v>11215.199999999999</v>
      </c>
      <c r="G143" s="112">
        <f t="shared" si="631"/>
        <v>15136.8</v>
      </c>
      <c r="H143" s="112">
        <f t="shared" si="631"/>
        <v>26352</v>
      </c>
      <c r="I143" s="112">
        <f t="shared" si="632"/>
        <v>11775.96</v>
      </c>
      <c r="J143" s="112">
        <f t="shared" si="632"/>
        <v>15893.64</v>
      </c>
      <c r="K143" s="112">
        <f t="shared" si="632"/>
        <v>27669.599999999999</v>
      </c>
      <c r="L143" s="112">
        <f t="shared" si="633"/>
        <v>13084.4</v>
      </c>
      <c r="M143" s="112">
        <f t="shared" si="633"/>
        <v>17659.599999999999</v>
      </c>
      <c r="N143" s="112">
        <f t="shared" si="633"/>
        <v>30744</v>
      </c>
      <c r="O143" s="112">
        <f t="shared" si="634"/>
        <v>13084.4</v>
      </c>
      <c r="P143" s="112">
        <f t="shared" si="634"/>
        <v>17659.599999999999</v>
      </c>
      <c r="Q143" s="112">
        <f t="shared" si="634"/>
        <v>30744</v>
      </c>
      <c r="R143" s="112">
        <f t="shared" si="635"/>
        <v>14955</v>
      </c>
      <c r="S143" s="112">
        <f t="shared" si="635"/>
        <v>20185</v>
      </c>
      <c r="T143" s="112">
        <f t="shared" si="636"/>
        <v>35140</v>
      </c>
      <c r="U143" s="112">
        <f t="shared" si="637"/>
        <v>15890</v>
      </c>
      <c r="V143" s="112">
        <f t="shared" si="637"/>
        <v>21446</v>
      </c>
      <c r="W143" s="112">
        <f t="shared" si="638"/>
        <v>37336</v>
      </c>
      <c r="X143" s="112">
        <f t="shared" si="639"/>
        <v>17291.900000000001</v>
      </c>
      <c r="Y143" s="112">
        <f t="shared" si="639"/>
        <v>23338.1</v>
      </c>
      <c r="Z143" s="112">
        <f t="shared" si="639"/>
        <v>40630</v>
      </c>
      <c r="AA143" s="112">
        <v>19909</v>
      </c>
      <c r="AB143" s="112">
        <v>26870</v>
      </c>
      <c r="AC143" s="112">
        <v>46779</v>
      </c>
      <c r="AD143" s="112">
        <f t="shared" si="640"/>
        <v>24886</v>
      </c>
      <c r="AE143" s="112">
        <f t="shared" si="640"/>
        <v>33588</v>
      </c>
      <c r="AF143" s="112">
        <f t="shared" si="641"/>
        <v>58474</v>
      </c>
      <c r="AG143" s="112">
        <f t="shared" si="642"/>
        <v>28868</v>
      </c>
      <c r="AH143" s="112">
        <f t="shared" si="642"/>
        <v>38962</v>
      </c>
      <c r="AI143" s="112">
        <f t="shared" si="643"/>
        <v>67830</v>
      </c>
      <c r="AJ143" s="109">
        <f t="shared" si="644"/>
        <v>31854.35</v>
      </c>
      <c r="AK143" s="109">
        <f t="shared" si="644"/>
        <v>42992.5</v>
      </c>
      <c r="AL143" s="109">
        <f t="shared" si="645"/>
        <v>74846.850000000006</v>
      </c>
      <c r="AM143" s="109">
        <f t="shared" si="646"/>
        <v>31854.35</v>
      </c>
      <c r="AN143" s="109">
        <f t="shared" si="646"/>
        <v>42992.5</v>
      </c>
      <c r="AO143" s="109"/>
      <c r="AP143" s="109">
        <f t="shared" si="647"/>
        <v>74846.850000000006</v>
      </c>
      <c r="AQ143" s="109">
        <f t="shared" si="648"/>
        <v>33287.800000000003</v>
      </c>
      <c r="AR143" s="109">
        <f t="shared" si="648"/>
        <v>44927.16</v>
      </c>
      <c r="AS143" s="109"/>
      <c r="AT143" s="109">
        <f t="shared" si="649"/>
        <v>78214.960000000006</v>
      </c>
      <c r="AU143" s="109">
        <f t="shared" si="650"/>
        <v>34561.97</v>
      </c>
      <c r="AV143" s="109">
        <f t="shared" si="650"/>
        <v>46646.86</v>
      </c>
      <c r="AW143" s="109"/>
      <c r="AX143" s="109">
        <f t="shared" si="651"/>
        <v>81208.83</v>
      </c>
      <c r="AY143" s="109">
        <f t="shared" si="652"/>
        <v>37326.93</v>
      </c>
      <c r="AZ143" s="109">
        <f t="shared" si="653"/>
        <v>55043.29</v>
      </c>
      <c r="BA143" s="109"/>
      <c r="BB143" s="109">
        <f t="shared" si="654"/>
        <v>92370.22</v>
      </c>
      <c r="BC143" s="109">
        <f t="shared" si="655"/>
        <v>40686.35</v>
      </c>
      <c r="BD143" s="109">
        <f t="shared" si="656"/>
        <v>59997.19</v>
      </c>
      <c r="BE143" s="109"/>
      <c r="BF143" s="109">
        <f t="shared" si="657"/>
        <v>100683.54000000001</v>
      </c>
      <c r="BG143" s="109">
        <f t="shared" si="658"/>
        <v>42552.7</v>
      </c>
      <c r="BH143" s="109">
        <f t="shared" si="659"/>
        <v>62749.35</v>
      </c>
      <c r="BI143" s="109"/>
      <c r="BJ143" s="109">
        <f t="shared" si="660"/>
        <v>105302.04999999999</v>
      </c>
      <c r="BK143" s="109">
        <f t="shared" si="661"/>
        <v>44419.05</v>
      </c>
      <c r="BL143" s="109">
        <f t="shared" si="662"/>
        <v>65501.51</v>
      </c>
      <c r="BM143" s="109"/>
      <c r="BN143" s="109">
        <f t="shared" si="663"/>
        <v>109920.56</v>
      </c>
      <c r="BO143" s="109">
        <f t="shared" si="664"/>
        <v>45538.86</v>
      </c>
      <c r="BP143" s="109">
        <f t="shared" si="665"/>
        <v>67152.81</v>
      </c>
      <c r="BQ143" s="109"/>
      <c r="BR143" s="109">
        <f t="shared" si="666"/>
        <v>112691.67</v>
      </c>
      <c r="BS143" s="110"/>
      <c r="BT143" s="75">
        <f t="shared" si="667"/>
        <v>3.0000056259649473E-2</v>
      </c>
      <c r="BU143" s="75">
        <f t="shared" si="667"/>
        <v>3.0000023617774221E-2</v>
      </c>
      <c r="BV143" s="75"/>
    </row>
    <row r="144" spans="1:74" ht="15" customHeight="1" x14ac:dyDescent="0.25">
      <c r="A144" s="76" t="s">
        <v>231</v>
      </c>
      <c r="B144" s="113" t="s">
        <v>232</v>
      </c>
      <c r="C144" s="124">
        <v>8178</v>
      </c>
      <c r="D144" s="124">
        <v>11039</v>
      </c>
      <c r="E144" s="125">
        <v>19217</v>
      </c>
      <c r="F144" s="112">
        <f t="shared" si="631"/>
        <v>9813.6</v>
      </c>
      <c r="G144" s="112">
        <f t="shared" si="631"/>
        <v>13246.8</v>
      </c>
      <c r="H144" s="112">
        <f t="shared" si="631"/>
        <v>23060.399999999998</v>
      </c>
      <c r="I144" s="112">
        <f t="shared" si="632"/>
        <v>10304.280000000001</v>
      </c>
      <c r="J144" s="112">
        <f t="shared" si="632"/>
        <v>13909.14</v>
      </c>
      <c r="K144" s="112">
        <f t="shared" si="632"/>
        <v>24213.42</v>
      </c>
      <c r="L144" s="112">
        <f t="shared" si="633"/>
        <v>11449.2</v>
      </c>
      <c r="M144" s="112">
        <f t="shared" si="633"/>
        <v>15454.599999999999</v>
      </c>
      <c r="N144" s="112">
        <f t="shared" si="633"/>
        <v>26903.8</v>
      </c>
      <c r="O144" s="112">
        <f t="shared" si="634"/>
        <v>11449.2</v>
      </c>
      <c r="P144" s="112">
        <f t="shared" si="634"/>
        <v>15454.599999999999</v>
      </c>
      <c r="Q144" s="112">
        <f t="shared" si="634"/>
        <v>26903.8</v>
      </c>
      <c r="R144" s="112">
        <f t="shared" si="635"/>
        <v>13086</v>
      </c>
      <c r="S144" s="112">
        <f t="shared" si="635"/>
        <v>17665</v>
      </c>
      <c r="T144" s="112">
        <f t="shared" si="636"/>
        <v>30751</v>
      </c>
      <c r="U144" s="112">
        <f t="shared" si="637"/>
        <v>13904</v>
      </c>
      <c r="V144" s="112">
        <f t="shared" si="637"/>
        <v>18769</v>
      </c>
      <c r="W144" s="112">
        <f t="shared" si="638"/>
        <v>32673</v>
      </c>
      <c r="X144" s="112">
        <f t="shared" si="639"/>
        <v>15130.7</v>
      </c>
      <c r="Y144" s="112">
        <f t="shared" si="639"/>
        <v>20424.849999999999</v>
      </c>
      <c r="Z144" s="112">
        <f t="shared" si="639"/>
        <v>35555.550000000003</v>
      </c>
      <c r="AA144" s="112">
        <v>17421</v>
      </c>
      <c r="AB144" s="112">
        <v>23516</v>
      </c>
      <c r="AC144" s="112">
        <v>40937</v>
      </c>
      <c r="AD144" s="112">
        <f t="shared" si="640"/>
        <v>21776</v>
      </c>
      <c r="AE144" s="112">
        <f t="shared" si="640"/>
        <v>29395</v>
      </c>
      <c r="AF144" s="112">
        <f t="shared" si="641"/>
        <v>51171</v>
      </c>
      <c r="AG144" s="112">
        <f t="shared" si="642"/>
        <v>25260</v>
      </c>
      <c r="AH144" s="112">
        <f t="shared" si="642"/>
        <v>34098</v>
      </c>
      <c r="AI144" s="112">
        <f t="shared" si="643"/>
        <v>59358</v>
      </c>
      <c r="AJ144" s="109">
        <f t="shared" si="644"/>
        <v>27873.15</v>
      </c>
      <c r="AK144" s="109">
        <f t="shared" si="644"/>
        <v>37625.4</v>
      </c>
      <c r="AL144" s="109">
        <f t="shared" si="645"/>
        <v>65498.55</v>
      </c>
      <c r="AM144" s="109">
        <f t="shared" si="646"/>
        <v>27873.15</v>
      </c>
      <c r="AN144" s="109">
        <f t="shared" si="646"/>
        <v>37625.4</v>
      </c>
      <c r="AO144" s="109"/>
      <c r="AP144" s="109">
        <f t="shared" si="647"/>
        <v>65498.55</v>
      </c>
      <c r="AQ144" s="109">
        <f t="shared" si="648"/>
        <v>29127.439999999999</v>
      </c>
      <c r="AR144" s="109">
        <f t="shared" si="648"/>
        <v>39318.54</v>
      </c>
      <c r="AS144" s="109"/>
      <c r="AT144" s="109">
        <f t="shared" si="649"/>
        <v>68445.98</v>
      </c>
      <c r="AU144" s="109">
        <f t="shared" si="650"/>
        <v>30242.37</v>
      </c>
      <c r="AV144" s="109">
        <f t="shared" si="650"/>
        <v>40823.56</v>
      </c>
      <c r="AW144" s="109"/>
      <c r="AX144" s="109">
        <f t="shared" si="651"/>
        <v>71065.929999999993</v>
      </c>
      <c r="AY144" s="109">
        <f t="shared" si="652"/>
        <v>32661.759999999998</v>
      </c>
      <c r="AZ144" s="109">
        <f t="shared" si="653"/>
        <v>48171.8</v>
      </c>
      <c r="BA144" s="109"/>
      <c r="BB144" s="109">
        <f t="shared" si="654"/>
        <v>80833.56</v>
      </c>
      <c r="BC144" s="109">
        <f t="shared" si="655"/>
        <v>35601.32</v>
      </c>
      <c r="BD144" s="109">
        <f t="shared" si="656"/>
        <v>52507.26</v>
      </c>
      <c r="BE144" s="109"/>
      <c r="BF144" s="109">
        <f t="shared" si="657"/>
        <v>88108.58</v>
      </c>
      <c r="BG144" s="109">
        <f t="shared" si="658"/>
        <v>37234.410000000003</v>
      </c>
      <c r="BH144" s="109">
        <f t="shared" si="659"/>
        <v>54915.85</v>
      </c>
      <c r="BI144" s="109"/>
      <c r="BJ144" s="109">
        <f t="shared" si="660"/>
        <v>92150.260000000009</v>
      </c>
      <c r="BK144" s="109">
        <f t="shared" si="661"/>
        <v>38867.5</v>
      </c>
      <c r="BL144" s="109">
        <f t="shared" si="662"/>
        <v>57324.44</v>
      </c>
      <c r="BM144" s="109"/>
      <c r="BN144" s="109">
        <f t="shared" si="663"/>
        <v>96191.94</v>
      </c>
      <c r="BO144" s="109">
        <f t="shared" si="664"/>
        <v>39847.35</v>
      </c>
      <c r="BP144" s="109">
        <f t="shared" si="665"/>
        <v>58769.59</v>
      </c>
      <c r="BQ144" s="109"/>
      <c r="BR144" s="109">
        <f t="shared" si="666"/>
        <v>98616.94</v>
      </c>
      <c r="BS144" s="110"/>
      <c r="BT144" s="75">
        <f t="shared" si="667"/>
        <v>2.9999914272837672E-2</v>
      </c>
      <c r="BU144" s="75">
        <f t="shared" si="667"/>
        <v>2.9999916963866703E-2</v>
      </c>
      <c r="BV144" s="75"/>
    </row>
    <row r="145" spans="1:74" ht="30" customHeight="1" x14ac:dyDescent="0.25">
      <c r="A145" s="76" t="s">
        <v>233</v>
      </c>
      <c r="B145" s="113" t="s">
        <v>234</v>
      </c>
      <c r="C145" s="124">
        <v>4285</v>
      </c>
      <c r="D145" s="124">
        <v>5782</v>
      </c>
      <c r="E145" s="125">
        <v>10067</v>
      </c>
      <c r="F145" s="112">
        <f t="shared" si="631"/>
        <v>5142</v>
      </c>
      <c r="G145" s="112">
        <f t="shared" si="631"/>
        <v>6938.4</v>
      </c>
      <c r="H145" s="112">
        <f t="shared" si="631"/>
        <v>12080.4</v>
      </c>
      <c r="I145" s="112">
        <f t="shared" si="632"/>
        <v>5399.1</v>
      </c>
      <c r="J145" s="112">
        <f t="shared" si="632"/>
        <v>7285.32</v>
      </c>
      <c r="K145" s="112">
        <f t="shared" si="632"/>
        <v>12684.42</v>
      </c>
      <c r="L145" s="112">
        <f t="shared" si="633"/>
        <v>5999</v>
      </c>
      <c r="M145" s="112">
        <f t="shared" si="633"/>
        <v>8094.8</v>
      </c>
      <c r="N145" s="112">
        <f t="shared" si="633"/>
        <v>14093.8</v>
      </c>
      <c r="O145" s="112">
        <f t="shared" si="634"/>
        <v>5999</v>
      </c>
      <c r="P145" s="112">
        <f t="shared" si="634"/>
        <v>8094.8</v>
      </c>
      <c r="Q145" s="112">
        <f t="shared" si="634"/>
        <v>14093.8</v>
      </c>
      <c r="R145" s="112">
        <f t="shared" si="635"/>
        <v>6857</v>
      </c>
      <c r="S145" s="112">
        <f t="shared" si="635"/>
        <v>9252</v>
      </c>
      <c r="T145" s="112">
        <f t="shared" si="636"/>
        <v>16109</v>
      </c>
      <c r="U145" s="112">
        <f t="shared" si="637"/>
        <v>7286</v>
      </c>
      <c r="V145" s="112">
        <f t="shared" si="637"/>
        <v>9830</v>
      </c>
      <c r="W145" s="112">
        <f t="shared" si="638"/>
        <v>17116</v>
      </c>
      <c r="X145" s="112">
        <f t="shared" si="639"/>
        <v>7928.75</v>
      </c>
      <c r="Y145" s="112">
        <f t="shared" si="639"/>
        <v>10697.3</v>
      </c>
      <c r="Z145" s="112">
        <f t="shared" si="639"/>
        <v>18626.05</v>
      </c>
      <c r="AA145" s="112">
        <v>9129</v>
      </c>
      <c r="AB145" s="112">
        <v>12316</v>
      </c>
      <c r="AC145" s="112">
        <v>21445</v>
      </c>
      <c r="AD145" s="112">
        <f t="shared" si="640"/>
        <v>11411</v>
      </c>
      <c r="AE145" s="112">
        <f t="shared" si="640"/>
        <v>15395</v>
      </c>
      <c r="AF145" s="112">
        <f t="shared" si="641"/>
        <v>26806</v>
      </c>
      <c r="AG145" s="112">
        <f t="shared" si="642"/>
        <v>13237</v>
      </c>
      <c r="AH145" s="112">
        <f t="shared" si="642"/>
        <v>17858</v>
      </c>
      <c r="AI145" s="112">
        <f t="shared" si="643"/>
        <v>31095</v>
      </c>
      <c r="AJ145" s="109">
        <f t="shared" si="644"/>
        <v>14606.35</v>
      </c>
      <c r="AK145" s="109">
        <f t="shared" si="644"/>
        <v>19705.400000000001</v>
      </c>
      <c r="AL145" s="109">
        <f t="shared" si="645"/>
        <v>34311.75</v>
      </c>
      <c r="AM145" s="109">
        <f t="shared" si="646"/>
        <v>14606.35</v>
      </c>
      <c r="AN145" s="109">
        <f t="shared" si="646"/>
        <v>19705.400000000001</v>
      </c>
      <c r="AO145" s="109"/>
      <c r="AP145" s="109">
        <f t="shared" si="647"/>
        <v>34311.75</v>
      </c>
      <c r="AQ145" s="109">
        <f t="shared" si="648"/>
        <v>15263.64</v>
      </c>
      <c r="AR145" s="109">
        <f t="shared" si="648"/>
        <v>20592.14</v>
      </c>
      <c r="AS145" s="109"/>
      <c r="AT145" s="109">
        <f t="shared" si="649"/>
        <v>35855.78</v>
      </c>
      <c r="AU145" s="109">
        <f t="shared" si="650"/>
        <v>15847.89</v>
      </c>
      <c r="AV145" s="109">
        <f t="shared" si="650"/>
        <v>21380.36</v>
      </c>
      <c r="AW145" s="109"/>
      <c r="AX145" s="109">
        <f t="shared" si="651"/>
        <v>37228.25</v>
      </c>
      <c r="AY145" s="109">
        <f t="shared" si="652"/>
        <v>17115.72</v>
      </c>
      <c r="AZ145" s="109">
        <f t="shared" si="653"/>
        <v>25228.82</v>
      </c>
      <c r="BA145" s="109"/>
      <c r="BB145" s="109">
        <f t="shared" si="654"/>
        <v>42344.54</v>
      </c>
      <c r="BC145" s="109">
        <f t="shared" si="655"/>
        <v>18656.13</v>
      </c>
      <c r="BD145" s="109">
        <f t="shared" si="656"/>
        <v>27499.41</v>
      </c>
      <c r="BE145" s="109"/>
      <c r="BF145" s="109">
        <f t="shared" si="657"/>
        <v>46155.54</v>
      </c>
      <c r="BG145" s="109">
        <f t="shared" si="658"/>
        <v>19511.919999999998</v>
      </c>
      <c r="BH145" s="109">
        <f t="shared" si="659"/>
        <v>28760.85</v>
      </c>
      <c r="BI145" s="109"/>
      <c r="BJ145" s="109">
        <f t="shared" si="660"/>
        <v>48272.77</v>
      </c>
      <c r="BK145" s="109">
        <f t="shared" si="661"/>
        <v>20367.71</v>
      </c>
      <c r="BL145" s="109">
        <f t="shared" si="662"/>
        <v>30022.29</v>
      </c>
      <c r="BM145" s="109"/>
      <c r="BN145" s="109">
        <f t="shared" si="663"/>
        <v>50390</v>
      </c>
      <c r="BO145" s="109">
        <f t="shared" si="664"/>
        <v>20881.18</v>
      </c>
      <c r="BP145" s="109">
        <f t="shared" si="665"/>
        <v>30779.15</v>
      </c>
      <c r="BQ145" s="109"/>
      <c r="BR145" s="109">
        <f t="shared" si="666"/>
        <v>51660.33</v>
      </c>
      <c r="BS145" s="110"/>
      <c r="BT145" s="75">
        <f t="shared" si="667"/>
        <v>2.9999906518685813E-2</v>
      </c>
      <c r="BU145" s="75">
        <f t="shared" si="667"/>
        <v>2.9999817668840658E-2</v>
      </c>
      <c r="BV145" s="75"/>
    </row>
    <row r="146" spans="1:74" ht="15" customHeight="1" x14ac:dyDescent="0.25">
      <c r="A146" s="76" t="s">
        <v>235</v>
      </c>
      <c r="B146" s="113" t="s">
        <v>236</v>
      </c>
      <c r="C146" s="124">
        <v>1554</v>
      </c>
      <c r="D146" s="124">
        <v>2099</v>
      </c>
      <c r="E146" s="125">
        <v>3653</v>
      </c>
      <c r="F146" s="112">
        <f t="shared" si="631"/>
        <v>1864.8</v>
      </c>
      <c r="G146" s="112">
        <f t="shared" si="631"/>
        <v>2518.7999999999997</v>
      </c>
      <c r="H146" s="112">
        <f t="shared" si="631"/>
        <v>4383.5999999999995</v>
      </c>
      <c r="I146" s="112">
        <f t="shared" si="632"/>
        <v>1958.04</v>
      </c>
      <c r="J146" s="112">
        <f t="shared" si="632"/>
        <v>2644.74</v>
      </c>
      <c r="K146" s="112">
        <f t="shared" si="632"/>
        <v>4602.78</v>
      </c>
      <c r="L146" s="112">
        <f t="shared" si="633"/>
        <v>2175.6</v>
      </c>
      <c r="M146" s="112">
        <f t="shared" si="633"/>
        <v>2938.6</v>
      </c>
      <c r="N146" s="112">
        <f t="shared" si="633"/>
        <v>5114.2</v>
      </c>
      <c r="O146" s="112">
        <f t="shared" si="634"/>
        <v>2175.6</v>
      </c>
      <c r="P146" s="112">
        <f t="shared" si="634"/>
        <v>2938.6</v>
      </c>
      <c r="Q146" s="112">
        <f t="shared" si="634"/>
        <v>5114.2</v>
      </c>
      <c r="R146" s="112">
        <f t="shared" si="635"/>
        <v>2487</v>
      </c>
      <c r="S146" s="112">
        <f t="shared" si="635"/>
        <v>3359</v>
      </c>
      <c r="T146" s="112">
        <f t="shared" si="636"/>
        <v>5846</v>
      </c>
      <c r="U146" s="112">
        <f t="shared" si="637"/>
        <v>2642</v>
      </c>
      <c r="V146" s="112">
        <f t="shared" si="637"/>
        <v>3569</v>
      </c>
      <c r="W146" s="112">
        <f t="shared" si="638"/>
        <v>6211</v>
      </c>
      <c r="X146" s="112">
        <f t="shared" si="639"/>
        <v>2875.1</v>
      </c>
      <c r="Y146" s="112">
        <f t="shared" si="639"/>
        <v>3883.85</v>
      </c>
      <c r="Z146" s="112">
        <f t="shared" si="639"/>
        <v>6758.95</v>
      </c>
      <c r="AA146" s="112">
        <v>3310</v>
      </c>
      <c r="AB146" s="112">
        <v>4472</v>
      </c>
      <c r="AC146" s="112">
        <v>7782</v>
      </c>
      <c r="AD146" s="112">
        <f t="shared" si="640"/>
        <v>4138</v>
      </c>
      <c r="AE146" s="112">
        <f t="shared" si="640"/>
        <v>5590</v>
      </c>
      <c r="AF146" s="112">
        <f t="shared" si="641"/>
        <v>9728</v>
      </c>
      <c r="AG146" s="112">
        <f t="shared" si="642"/>
        <v>4800</v>
      </c>
      <c r="AH146" s="112">
        <f t="shared" si="642"/>
        <v>6484</v>
      </c>
      <c r="AI146" s="112">
        <f t="shared" si="643"/>
        <v>11284</v>
      </c>
      <c r="AJ146" s="109">
        <f t="shared" si="644"/>
        <v>5296.5</v>
      </c>
      <c r="AK146" s="109">
        <f t="shared" si="644"/>
        <v>7154.8</v>
      </c>
      <c r="AL146" s="109">
        <f t="shared" si="645"/>
        <v>12451.3</v>
      </c>
      <c r="AM146" s="109">
        <f t="shared" si="646"/>
        <v>5296.5</v>
      </c>
      <c r="AN146" s="109">
        <f t="shared" si="646"/>
        <v>7154.8</v>
      </c>
      <c r="AO146" s="109"/>
      <c r="AP146" s="109">
        <f t="shared" si="647"/>
        <v>12451.3</v>
      </c>
      <c r="AQ146" s="109">
        <f t="shared" si="648"/>
        <v>5534.84</v>
      </c>
      <c r="AR146" s="109">
        <f t="shared" si="648"/>
        <v>7476.77</v>
      </c>
      <c r="AS146" s="109"/>
      <c r="AT146" s="109">
        <f t="shared" si="649"/>
        <v>13011.61</v>
      </c>
      <c r="AU146" s="109">
        <f t="shared" si="650"/>
        <v>5746.7</v>
      </c>
      <c r="AV146" s="109">
        <f t="shared" si="650"/>
        <v>7762.96</v>
      </c>
      <c r="AW146" s="109"/>
      <c r="AX146" s="109">
        <f t="shared" si="651"/>
        <v>13509.66</v>
      </c>
      <c r="AY146" s="109">
        <f t="shared" si="652"/>
        <v>6206.44</v>
      </c>
      <c r="AZ146" s="109">
        <f t="shared" si="653"/>
        <v>9160.2900000000009</v>
      </c>
      <c r="BA146" s="109"/>
      <c r="BB146" s="109">
        <f t="shared" si="654"/>
        <v>15366.73</v>
      </c>
      <c r="BC146" s="109">
        <f t="shared" si="655"/>
        <v>6765.02</v>
      </c>
      <c r="BD146" s="109">
        <f t="shared" si="656"/>
        <v>9984.7199999999993</v>
      </c>
      <c r="BE146" s="109"/>
      <c r="BF146" s="109">
        <f t="shared" si="657"/>
        <v>16749.739999999998</v>
      </c>
      <c r="BG146" s="109">
        <f t="shared" si="658"/>
        <v>7075.34</v>
      </c>
      <c r="BH146" s="109">
        <f t="shared" si="659"/>
        <v>10442.73</v>
      </c>
      <c r="BI146" s="109"/>
      <c r="BJ146" s="109">
        <f t="shared" si="660"/>
        <v>17518.07</v>
      </c>
      <c r="BK146" s="109">
        <f t="shared" si="661"/>
        <v>7385.66</v>
      </c>
      <c r="BL146" s="109">
        <f t="shared" si="662"/>
        <v>10900.74</v>
      </c>
      <c r="BM146" s="109"/>
      <c r="BN146" s="109">
        <f t="shared" si="663"/>
        <v>18286.400000000001</v>
      </c>
      <c r="BO146" s="109">
        <f t="shared" si="664"/>
        <v>7571.85</v>
      </c>
      <c r="BP146" s="109">
        <f t="shared" si="665"/>
        <v>11175.55</v>
      </c>
      <c r="BQ146" s="109"/>
      <c r="BR146" s="109">
        <f t="shared" si="666"/>
        <v>18747.400000000001</v>
      </c>
      <c r="BS146" s="110"/>
      <c r="BT146" s="75">
        <f t="shared" si="667"/>
        <v>2.9999484406519762E-2</v>
      </c>
      <c r="BU146" s="75">
        <f t="shared" si="667"/>
        <v>3.0000141916904317E-2</v>
      </c>
      <c r="BV146" s="75"/>
    </row>
    <row r="147" spans="1:74" ht="15.75" customHeight="1" x14ac:dyDescent="0.25">
      <c r="A147" s="70" t="s">
        <v>2427</v>
      </c>
      <c r="B147" s="111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105"/>
      <c r="O147" s="73"/>
      <c r="P147" s="73"/>
      <c r="Q147" s="73"/>
      <c r="R147" s="73"/>
      <c r="S147" s="73"/>
      <c r="T147" s="105"/>
      <c r="U147" s="73"/>
      <c r="V147" s="73"/>
      <c r="W147" s="73"/>
      <c r="X147" s="73"/>
      <c r="Y147" s="73"/>
      <c r="Z147" s="105"/>
      <c r="AA147" s="73"/>
      <c r="AB147" s="73"/>
      <c r="AC147" s="105"/>
      <c r="AD147" s="73"/>
      <c r="AE147" s="73"/>
      <c r="AF147" s="105"/>
      <c r="AG147" s="73"/>
      <c r="AH147" s="73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5"/>
      <c r="BN147" s="105"/>
      <c r="BO147" s="105"/>
      <c r="BP147" s="105"/>
      <c r="BQ147" s="105"/>
      <c r="BR147" s="105"/>
      <c r="BS147" s="108"/>
      <c r="BT147" s="75" t="e">
        <f t="shared" si="667"/>
        <v>#DIV/0!</v>
      </c>
      <c r="BU147" s="75" t="e">
        <f t="shared" si="667"/>
        <v>#DIV/0!</v>
      </c>
      <c r="BV147" s="75"/>
    </row>
    <row r="148" spans="1:74" ht="15" customHeight="1" x14ac:dyDescent="0.25">
      <c r="A148" s="114" t="s">
        <v>237</v>
      </c>
      <c r="B148" s="113" t="s">
        <v>238</v>
      </c>
      <c r="C148" s="124">
        <v>8955</v>
      </c>
      <c r="D148" s="124">
        <v>12089</v>
      </c>
      <c r="E148" s="125">
        <v>21044</v>
      </c>
      <c r="F148" s="112">
        <f t="shared" ref="F148:H156" si="668">C148*1.2</f>
        <v>10746</v>
      </c>
      <c r="G148" s="112">
        <f t="shared" si="668"/>
        <v>14506.8</v>
      </c>
      <c r="H148" s="112">
        <f t="shared" si="668"/>
        <v>25252.799999999999</v>
      </c>
      <c r="I148" s="112">
        <f t="shared" ref="I148:K156" si="669">F148+C148*0.06</f>
        <v>11283.3</v>
      </c>
      <c r="J148" s="112">
        <f t="shared" si="669"/>
        <v>15232.14</v>
      </c>
      <c r="K148" s="112">
        <f t="shared" si="669"/>
        <v>26515.439999999999</v>
      </c>
      <c r="L148" s="112">
        <f t="shared" ref="L148:N156" si="670">I148+C148*0.14</f>
        <v>12537</v>
      </c>
      <c r="M148" s="112">
        <f t="shared" si="670"/>
        <v>16924.599999999999</v>
      </c>
      <c r="N148" s="112">
        <f t="shared" si="670"/>
        <v>29461.599999999999</v>
      </c>
      <c r="O148" s="112">
        <f t="shared" ref="O148:Q156" si="671">L148</f>
        <v>12537</v>
      </c>
      <c r="P148" s="112">
        <f t="shared" si="671"/>
        <v>16924.599999999999</v>
      </c>
      <c r="Q148" s="112">
        <f t="shared" si="671"/>
        <v>29461.599999999999</v>
      </c>
      <c r="R148" s="112">
        <f t="shared" ref="R148:S156" si="672">ROUND(O148*1.143,0)</f>
        <v>14330</v>
      </c>
      <c r="S148" s="112">
        <f t="shared" si="672"/>
        <v>19345</v>
      </c>
      <c r="T148" s="112">
        <f t="shared" ref="T148:T156" si="673">R148+S148</f>
        <v>33675</v>
      </c>
      <c r="U148" s="112">
        <f t="shared" ref="U148:V156" si="674">ROUND(R148+(C148*0.1),0)</f>
        <v>15226</v>
      </c>
      <c r="V148" s="112">
        <f t="shared" si="674"/>
        <v>20554</v>
      </c>
      <c r="W148" s="112">
        <f t="shared" ref="W148:W158" si="675">U148+V148</f>
        <v>35780</v>
      </c>
      <c r="X148" s="112">
        <f t="shared" ref="X148:Z156" si="676">+U148+(C148*0.15)</f>
        <v>16569.25</v>
      </c>
      <c r="Y148" s="112">
        <f t="shared" si="676"/>
        <v>22367.35</v>
      </c>
      <c r="Z148" s="112">
        <f t="shared" si="676"/>
        <v>38936.6</v>
      </c>
      <c r="AA148" s="112">
        <v>22890</v>
      </c>
      <c r="AB148" s="112">
        <v>33475</v>
      </c>
      <c r="AC148" s="112">
        <v>56365</v>
      </c>
      <c r="AD148" s="112">
        <f t="shared" ref="AD148:AE156" si="677">+ROUND(AA148*(1+0.25),0)</f>
        <v>28613</v>
      </c>
      <c r="AE148" s="112">
        <f t="shared" si="677"/>
        <v>41844</v>
      </c>
      <c r="AF148" s="112">
        <f t="shared" ref="AF148:AF156" si="678">+AD148+AE148</f>
        <v>70457</v>
      </c>
      <c r="AG148" s="112">
        <f t="shared" ref="AG148:AH156" si="679">+ROUND(AD148+AA148*0.2,0)</f>
        <v>33191</v>
      </c>
      <c r="AH148" s="112">
        <f t="shared" si="679"/>
        <v>48539</v>
      </c>
      <c r="AI148" s="112">
        <f t="shared" ref="AI148:AI156" si="680">+AG148+AH148</f>
        <v>81730</v>
      </c>
      <c r="AJ148" s="109">
        <f t="shared" ref="AJ148:AK156" si="681">ROUND(AG148+0.15*AA148,2)</f>
        <v>36624.5</v>
      </c>
      <c r="AK148" s="109">
        <f t="shared" si="681"/>
        <v>53560.25</v>
      </c>
      <c r="AL148" s="109">
        <f t="shared" ref="AL148:AL156" si="682">AJ148+AK148</f>
        <v>90184.75</v>
      </c>
      <c r="AM148" s="109">
        <f t="shared" ref="AM148:AN156" si="683">AJ148</f>
        <v>36624.5</v>
      </c>
      <c r="AN148" s="109">
        <f t="shared" si="683"/>
        <v>53560.25</v>
      </c>
      <c r="AO148" s="109"/>
      <c r="AP148" s="109">
        <f t="shared" ref="AP148:AP156" si="684">AM148+AN148+AO148</f>
        <v>90184.75</v>
      </c>
      <c r="AQ148" s="109">
        <f t="shared" ref="AQ148:AR156" si="685">ROUND(AM148*(1+4.5%),2)</f>
        <v>38272.6</v>
      </c>
      <c r="AR148" s="109">
        <f t="shared" si="685"/>
        <v>55970.46</v>
      </c>
      <c r="AS148" s="109"/>
      <c r="AT148" s="109">
        <f t="shared" ref="AT148:AT156" si="686">AQ148+AR148+AS148</f>
        <v>94243.06</v>
      </c>
      <c r="AU148" s="109">
        <f t="shared" ref="AU148:AV156" si="687">ROUND(AQ148+(AM148*4%),2)</f>
        <v>39737.58</v>
      </c>
      <c r="AV148" s="109">
        <f t="shared" si="687"/>
        <v>58112.87</v>
      </c>
      <c r="AW148" s="109"/>
      <c r="AX148" s="109">
        <f t="shared" ref="AX148:AX156" si="688">AU148+AV148+AW148</f>
        <v>97850.450000000012</v>
      </c>
      <c r="AY148" s="109">
        <f t="shared" ref="AY148:AY156" si="689">ROUND(AU148+(AU148*$AY$3),2)</f>
        <v>42916.59</v>
      </c>
      <c r="AZ148" s="109">
        <f t="shared" ref="AZ148:AZ156" si="690">ROUND(AV148+(AV148*$AZ$4),2)</f>
        <v>68573.19</v>
      </c>
      <c r="BA148" s="109"/>
      <c r="BB148" s="109">
        <f t="shared" ref="BB148:BB156" si="691">AY148+AZ148+BA148</f>
        <v>111489.78</v>
      </c>
      <c r="BC148" s="109">
        <f t="shared" ref="BC148:BC156" si="692">ROUND(AY148+(AY148*$BC$3),2)</f>
        <v>46779.08</v>
      </c>
      <c r="BD148" s="109">
        <f t="shared" ref="BD148:BD156" si="693">ROUND(AZ148+(AZ148*$BD$4),2)</f>
        <v>74744.78</v>
      </c>
      <c r="BE148" s="109"/>
      <c r="BF148" s="109">
        <f t="shared" ref="BF148:BF156" si="694">BC148+BD148+BE148</f>
        <v>121523.86</v>
      </c>
      <c r="BG148" s="109">
        <f t="shared" ref="BG148:BG156" si="695">ROUND(BC148+ $AY148*$BG$3,2)</f>
        <v>48924.91</v>
      </c>
      <c r="BH148" s="109">
        <f t="shared" ref="BH148:BH156" si="696">ROUND(BD148+ $AZ148*$BH$4,2)</f>
        <v>78173.440000000002</v>
      </c>
      <c r="BI148" s="109"/>
      <c r="BJ148" s="109">
        <f t="shared" ref="BJ148:BJ156" si="697">BG148+BH148+BI148</f>
        <v>127098.35</v>
      </c>
      <c r="BK148" s="109">
        <f t="shared" ref="BK148:BK156" si="698">ROUND(BG148+ $AY148*$BK$3,2)</f>
        <v>51070.74</v>
      </c>
      <c r="BL148" s="109">
        <f t="shared" ref="BL148:BL156" si="699">ROUND(BH148+ $AZ148*$BL$4,2)</f>
        <v>81602.100000000006</v>
      </c>
      <c r="BM148" s="109"/>
      <c r="BN148" s="109">
        <f t="shared" ref="BN148:BN156" si="700">BK148+BL148+BM148</f>
        <v>132672.84</v>
      </c>
      <c r="BO148" s="109">
        <f t="shared" ref="BO148:BO156" si="701">ROUND(BK148+ $AY148*$BO$3,2)</f>
        <v>52358.239999999998</v>
      </c>
      <c r="BP148" s="109">
        <f t="shared" ref="BP148:BP156" si="702">ROUND(BL148+ $AZ148*$BP$4,2)</f>
        <v>83659.3</v>
      </c>
      <c r="BQ148" s="109"/>
      <c r="BR148" s="109">
        <f t="shared" ref="BR148:BR156" si="703">+BO148+BP148+BQ148</f>
        <v>136017.54</v>
      </c>
      <c r="BS148" s="110"/>
      <c r="BT148" s="75">
        <f t="shared" si="667"/>
        <v>3.0000053592328751E-2</v>
      </c>
      <c r="BU148" s="75">
        <f t="shared" si="667"/>
        <v>3.0000062706722511E-2</v>
      </c>
      <c r="BV148" s="75"/>
    </row>
    <row r="149" spans="1:74" ht="15" customHeight="1" x14ac:dyDescent="0.25">
      <c r="A149" s="114" t="s">
        <v>239</v>
      </c>
      <c r="B149" s="113" t="s">
        <v>240</v>
      </c>
      <c r="C149" s="124">
        <v>7793</v>
      </c>
      <c r="D149" s="124">
        <v>10515</v>
      </c>
      <c r="E149" s="125">
        <v>18308</v>
      </c>
      <c r="F149" s="112">
        <f t="shared" si="668"/>
        <v>9351.6</v>
      </c>
      <c r="G149" s="112">
        <f t="shared" si="668"/>
        <v>12618</v>
      </c>
      <c r="H149" s="112">
        <f t="shared" si="668"/>
        <v>21969.599999999999</v>
      </c>
      <c r="I149" s="112">
        <f t="shared" si="669"/>
        <v>9819.18</v>
      </c>
      <c r="J149" s="112">
        <f t="shared" si="669"/>
        <v>13248.9</v>
      </c>
      <c r="K149" s="112">
        <f t="shared" si="669"/>
        <v>23068.079999999998</v>
      </c>
      <c r="L149" s="112">
        <f t="shared" si="670"/>
        <v>10910.2</v>
      </c>
      <c r="M149" s="112">
        <f t="shared" si="670"/>
        <v>14721</v>
      </c>
      <c r="N149" s="112">
        <f t="shared" si="670"/>
        <v>25631.199999999997</v>
      </c>
      <c r="O149" s="112">
        <f t="shared" si="671"/>
        <v>10910.2</v>
      </c>
      <c r="P149" s="112">
        <f t="shared" si="671"/>
        <v>14721</v>
      </c>
      <c r="Q149" s="112">
        <f t="shared" si="671"/>
        <v>25631.199999999997</v>
      </c>
      <c r="R149" s="112">
        <f t="shared" si="672"/>
        <v>12470</v>
      </c>
      <c r="S149" s="112">
        <f t="shared" si="672"/>
        <v>16826</v>
      </c>
      <c r="T149" s="112">
        <f t="shared" si="673"/>
        <v>29296</v>
      </c>
      <c r="U149" s="112">
        <f t="shared" si="674"/>
        <v>13249</v>
      </c>
      <c r="V149" s="112">
        <f t="shared" si="674"/>
        <v>17878</v>
      </c>
      <c r="W149" s="112">
        <f t="shared" si="675"/>
        <v>31127</v>
      </c>
      <c r="X149" s="112">
        <f t="shared" si="676"/>
        <v>14417.95</v>
      </c>
      <c r="Y149" s="112">
        <f t="shared" si="676"/>
        <v>19455.25</v>
      </c>
      <c r="Z149" s="112">
        <f t="shared" si="676"/>
        <v>33873.199999999997</v>
      </c>
      <c r="AA149" s="112">
        <v>19920</v>
      </c>
      <c r="AB149" s="112">
        <v>29118</v>
      </c>
      <c r="AC149" s="112">
        <v>49038</v>
      </c>
      <c r="AD149" s="112">
        <f t="shared" si="677"/>
        <v>24900</v>
      </c>
      <c r="AE149" s="112">
        <f t="shared" si="677"/>
        <v>36398</v>
      </c>
      <c r="AF149" s="112">
        <f t="shared" si="678"/>
        <v>61298</v>
      </c>
      <c r="AG149" s="112">
        <f t="shared" si="679"/>
        <v>28884</v>
      </c>
      <c r="AH149" s="112">
        <f t="shared" si="679"/>
        <v>42222</v>
      </c>
      <c r="AI149" s="112">
        <f t="shared" si="680"/>
        <v>71106</v>
      </c>
      <c r="AJ149" s="109">
        <f t="shared" si="681"/>
        <v>31872</v>
      </c>
      <c r="AK149" s="109">
        <f t="shared" si="681"/>
        <v>46589.7</v>
      </c>
      <c r="AL149" s="109">
        <f t="shared" si="682"/>
        <v>78461.7</v>
      </c>
      <c r="AM149" s="109">
        <f t="shared" si="683"/>
        <v>31872</v>
      </c>
      <c r="AN149" s="109">
        <f t="shared" si="683"/>
        <v>46589.7</v>
      </c>
      <c r="AO149" s="109"/>
      <c r="AP149" s="109">
        <f t="shared" si="684"/>
        <v>78461.7</v>
      </c>
      <c r="AQ149" s="109">
        <f t="shared" si="685"/>
        <v>33306.239999999998</v>
      </c>
      <c r="AR149" s="109">
        <f t="shared" si="685"/>
        <v>48686.239999999998</v>
      </c>
      <c r="AS149" s="109"/>
      <c r="AT149" s="109">
        <f t="shared" si="686"/>
        <v>81992.479999999996</v>
      </c>
      <c r="AU149" s="109">
        <f t="shared" si="687"/>
        <v>34581.120000000003</v>
      </c>
      <c r="AV149" s="109">
        <f t="shared" si="687"/>
        <v>50549.83</v>
      </c>
      <c r="AW149" s="109"/>
      <c r="AX149" s="109">
        <f t="shared" si="688"/>
        <v>85130.950000000012</v>
      </c>
      <c r="AY149" s="109">
        <f t="shared" si="689"/>
        <v>37347.61</v>
      </c>
      <c r="AZ149" s="109">
        <f t="shared" si="690"/>
        <v>59648.800000000003</v>
      </c>
      <c r="BA149" s="109"/>
      <c r="BB149" s="109">
        <f t="shared" si="691"/>
        <v>96996.41</v>
      </c>
      <c r="BC149" s="109">
        <f t="shared" si="692"/>
        <v>40708.89</v>
      </c>
      <c r="BD149" s="109">
        <f t="shared" si="693"/>
        <v>65017.19</v>
      </c>
      <c r="BE149" s="109"/>
      <c r="BF149" s="109">
        <f t="shared" si="694"/>
        <v>105726.08</v>
      </c>
      <c r="BG149" s="109">
        <f t="shared" si="695"/>
        <v>42576.27</v>
      </c>
      <c r="BH149" s="109">
        <f t="shared" si="696"/>
        <v>67999.63</v>
      </c>
      <c r="BI149" s="109"/>
      <c r="BJ149" s="109">
        <f t="shared" si="697"/>
        <v>110575.9</v>
      </c>
      <c r="BK149" s="109">
        <f t="shared" si="698"/>
        <v>44443.65</v>
      </c>
      <c r="BL149" s="109">
        <f t="shared" si="699"/>
        <v>70982.070000000007</v>
      </c>
      <c r="BM149" s="109"/>
      <c r="BN149" s="109">
        <f t="shared" si="700"/>
        <v>115425.72</v>
      </c>
      <c r="BO149" s="109">
        <f t="shared" si="701"/>
        <v>45564.08</v>
      </c>
      <c r="BP149" s="109">
        <f t="shared" si="702"/>
        <v>72771.53</v>
      </c>
      <c r="BQ149" s="109"/>
      <c r="BR149" s="109">
        <f t="shared" si="703"/>
        <v>118335.61</v>
      </c>
      <c r="BS149" s="110"/>
      <c r="BT149" s="75">
        <f t="shared" si="667"/>
        <v>3.0000045518307605E-2</v>
      </c>
      <c r="BU149" s="75">
        <f t="shared" si="667"/>
        <v>2.9999932940813424E-2</v>
      </c>
      <c r="BV149" s="75"/>
    </row>
    <row r="150" spans="1:74" ht="15" customHeight="1" x14ac:dyDescent="0.25">
      <c r="A150" s="114" t="s">
        <v>241</v>
      </c>
      <c r="B150" s="113" t="s">
        <v>242</v>
      </c>
      <c r="C150" s="124">
        <v>10515</v>
      </c>
      <c r="D150" s="124">
        <v>15769</v>
      </c>
      <c r="E150" s="125">
        <v>26284</v>
      </c>
      <c r="F150" s="112">
        <f t="shared" si="668"/>
        <v>12618</v>
      </c>
      <c r="G150" s="112">
        <f t="shared" si="668"/>
        <v>18922.8</v>
      </c>
      <c r="H150" s="112">
        <f t="shared" si="668"/>
        <v>31540.799999999999</v>
      </c>
      <c r="I150" s="112">
        <f t="shared" si="669"/>
        <v>13248.9</v>
      </c>
      <c r="J150" s="112">
        <f t="shared" si="669"/>
        <v>19868.939999999999</v>
      </c>
      <c r="K150" s="112">
        <f t="shared" si="669"/>
        <v>33117.839999999997</v>
      </c>
      <c r="L150" s="112">
        <f t="shared" si="670"/>
        <v>14721</v>
      </c>
      <c r="M150" s="112">
        <f t="shared" si="670"/>
        <v>22076.6</v>
      </c>
      <c r="N150" s="112">
        <f t="shared" si="670"/>
        <v>36797.599999999999</v>
      </c>
      <c r="O150" s="112">
        <f t="shared" si="671"/>
        <v>14721</v>
      </c>
      <c r="P150" s="112">
        <f t="shared" si="671"/>
        <v>22076.6</v>
      </c>
      <c r="Q150" s="112">
        <f t="shared" si="671"/>
        <v>36797.599999999999</v>
      </c>
      <c r="R150" s="112">
        <f t="shared" si="672"/>
        <v>16826</v>
      </c>
      <c r="S150" s="112">
        <f t="shared" si="672"/>
        <v>25234</v>
      </c>
      <c r="T150" s="112">
        <f t="shared" si="673"/>
        <v>42060</v>
      </c>
      <c r="U150" s="112">
        <f t="shared" si="674"/>
        <v>17878</v>
      </c>
      <c r="V150" s="112">
        <f t="shared" si="674"/>
        <v>26811</v>
      </c>
      <c r="W150" s="112">
        <f t="shared" si="675"/>
        <v>44689</v>
      </c>
      <c r="X150" s="112">
        <f t="shared" si="676"/>
        <v>19455.25</v>
      </c>
      <c r="Y150" s="112">
        <f t="shared" si="676"/>
        <v>29176.35</v>
      </c>
      <c r="Z150" s="112">
        <f t="shared" si="676"/>
        <v>48631.6</v>
      </c>
      <c r="AA150" s="112">
        <v>26877</v>
      </c>
      <c r="AB150" s="112">
        <v>43667</v>
      </c>
      <c r="AC150" s="112">
        <v>70544</v>
      </c>
      <c r="AD150" s="112">
        <f t="shared" si="677"/>
        <v>33596</v>
      </c>
      <c r="AE150" s="112">
        <f t="shared" si="677"/>
        <v>54584</v>
      </c>
      <c r="AF150" s="112">
        <f t="shared" si="678"/>
        <v>88180</v>
      </c>
      <c r="AG150" s="112">
        <f t="shared" si="679"/>
        <v>38971</v>
      </c>
      <c r="AH150" s="112">
        <f t="shared" si="679"/>
        <v>63317</v>
      </c>
      <c r="AI150" s="112">
        <f t="shared" si="680"/>
        <v>102288</v>
      </c>
      <c r="AJ150" s="109">
        <f t="shared" si="681"/>
        <v>43002.55</v>
      </c>
      <c r="AK150" s="109">
        <f t="shared" si="681"/>
        <v>69867.05</v>
      </c>
      <c r="AL150" s="109">
        <f t="shared" si="682"/>
        <v>112869.6</v>
      </c>
      <c r="AM150" s="109">
        <f t="shared" si="683"/>
        <v>43002.55</v>
      </c>
      <c r="AN150" s="109">
        <f t="shared" si="683"/>
        <v>69867.05</v>
      </c>
      <c r="AO150" s="109"/>
      <c r="AP150" s="109">
        <f t="shared" si="684"/>
        <v>112869.6</v>
      </c>
      <c r="AQ150" s="109">
        <f t="shared" si="685"/>
        <v>44937.66</v>
      </c>
      <c r="AR150" s="109">
        <f t="shared" si="685"/>
        <v>73011.070000000007</v>
      </c>
      <c r="AS150" s="109"/>
      <c r="AT150" s="109">
        <f t="shared" si="686"/>
        <v>117948.73000000001</v>
      </c>
      <c r="AU150" s="109">
        <f t="shared" si="687"/>
        <v>46657.760000000002</v>
      </c>
      <c r="AV150" s="109">
        <f t="shared" si="687"/>
        <v>75805.75</v>
      </c>
      <c r="AW150" s="109"/>
      <c r="AX150" s="109">
        <f t="shared" si="688"/>
        <v>122463.51000000001</v>
      </c>
      <c r="AY150" s="109">
        <f t="shared" si="689"/>
        <v>50390.38</v>
      </c>
      <c r="AZ150" s="109">
        <f t="shared" si="690"/>
        <v>89450.79</v>
      </c>
      <c r="BA150" s="109"/>
      <c r="BB150" s="109">
        <f t="shared" si="691"/>
        <v>139841.16999999998</v>
      </c>
      <c r="BC150" s="109">
        <f t="shared" si="692"/>
        <v>54925.51</v>
      </c>
      <c r="BD150" s="109">
        <f t="shared" si="693"/>
        <v>97501.36</v>
      </c>
      <c r="BE150" s="109"/>
      <c r="BF150" s="109">
        <f t="shared" si="694"/>
        <v>152426.87</v>
      </c>
      <c r="BG150" s="109">
        <f t="shared" si="695"/>
        <v>57445.03</v>
      </c>
      <c r="BH150" s="109">
        <f t="shared" si="696"/>
        <v>101973.9</v>
      </c>
      <c r="BI150" s="109"/>
      <c r="BJ150" s="109">
        <f t="shared" si="697"/>
        <v>159418.93</v>
      </c>
      <c r="BK150" s="109">
        <f t="shared" si="698"/>
        <v>59964.55</v>
      </c>
      <c r="BL150" s="109">
        <f t="shared" si="699"/>
        <v>106446.44</v>
      </c>
      <c r="BM150" s="109"/>
      <c r="BN150" s="109">
        <f t="shared" si="700"/>
        <v>166410.99</v>
      </c>
      <c r="BO150" s="109">
        <f t="shared" si="701"/>
        <v>61476.26</v>
      </c>
      <c r="BP150" s="109">
        <f t="shared" si="702"/>
        <v>109129.96</v>
      </c>
      <c r="BQ150" s="109"/>
      <c r="BR150" s="109">
        <f t="shared" si="703"/>
        <v>170606.22</v>
      </c>
      <c r="BS150" s="110"/>
      <c r="BT150" s="75">
        <f t="shared" si="667"/>
        <v>2.9999972216919166E-2</v>
      </c>
      <c r="BU150" s="75">
        <f t="shared" si="667"/>
        <v>2.9999958636474918E-2</v>
      </c>
      <c r="BV150" s="75"/>
    </row>
    <row r="151" spans="1:74" ht="15" customHeight="1" x14ac:dyDescent="0.25">
      <c r="A151" s="114" t="s">
        <v>243</v>
      </c>
      <c r="B151" s="113" t="s">
        <v>244</v>
      </c>
      <c r="C151" s="124">
        <v>2725</v>
      </c>
      <c r="D151" s="124">
        <v>3677</v>
      </c>
      <c r="E151" s="125">
        <v>6402</v>
      </c>
      <c r="F151" s="112">
        <f t="shared" si="668"/>
        <v>3270</v>
      </c>
      <c r="G151" s="112">
        <f t="shared" si="668"/>
        <v>4412.3999999999996</v>
      </c>
      <c r="H151" s="112">
        <f t="shared" si="668"/>
        <v>7682.4</v>
      </c>
      <c r="I151" s="112">
        <f t="shared" si="669"/>
        <v>3433.5</v>
      </c>
      <c r="J151" s="112">
        <f t="shared" si="669"/>
        <v>4633.0199999999995</v>
      </c>
      <c r="K151" s="112">
        <f t="shared" si="669"/>
        <v>8066.5199999999995</v>
      </c>
      <c r="L151" s="112">
        <f t="shared" si="670"/>
        <v>3815</v>
      </c>
      <c r="M151" s="112">
        <f t="shared" si="670"/>
        <v>5147.7999999999993</v>
      </c>
      <c r="N151" s="112">
        <f t="shared" si="670"/>
        <v>8962.7999999999993</v>
      </c>
      <c r="O151" s="112">
        <f t="shared" si="671"/>
        <v>3815</v>
      </c>
      <c r="P151" s="112">
        <f t="shared" si="671"/>
        <v>5147.7999999999993</v>
      </c>
      <c r="Q151" s="112">
        <f t="shared" si="671"/>
        <v>8962.7999999999993</v>
      </c>
      <c r="R151" s="112">
        <f t="shared" si="672"/>
        <v>4361</v>
      </c>
      <c r="S151" s="112">
        <f t="shared" si="672"/>
        <v>5884</v>
      </c>
      <c r="T151" s="112">
        <f t="shared" si="673"/>
        <v>10245</v>
      </c>
      <c r="U151" s="112">
        <f t="shared" si="674"/>
        <v>4634</v>
      </c>
      <c r="V151" s="112">
        <f t="shared" si="674"/>
        <v>6252</v>
      </c>
      <c r="W151" s="112">
        <f t="shared" si="675"/>
        <v>10886</v>
      </c>
      <c r="X151" s="112">
        <f t="shared" si="676"/>
        <v>5042.75</v>
      </c>
      <c r="Y151" s="112">
        <f t="shared" si="676"/>
        <v>6803.55</v>
      </c>
      <c r="Z151" s="112">
        <f t="shared" si="676"/>
        <v>11846.3</v>
      </c>
      <c r="AA151" s="112">
        <v>6965</v>
      </c>
      <c r="AB151" s="112">
        <v>10182</v>
      </c>
      <c r="AC151" s="112">
        <v>17147</v>
      </c>
      <c r="AD151" s="112">
        <f t="shared" si="677"/>
        <v>8706</v>
      </c>
      <c r="AE151" s="112">
        <f t="shared" si="677"/>
        <v>12728</v>
      </c>
      <c r="AF151" s="112">
        <f t="shared" si="678"/>
        <v>21434</v>
      </c>
      <c r="AG151" s="112">
        <f t="shared" si="679"/>
        <v>10099</v>
      </c>
      <c r="AH151" s="112">
        <f t="shared" si="679"/>
        <v>14764</v>
      </c>
      <c r="AI151" s="112">
        <f t="shared" si="680"/>
        <v>24863</v>
      </c>
      <c r="AJ151" s="109">
        <f t="shared" si="681"/>
        <v>11143.75</v>
      </c>
      <c r="AK151" s="109">
        <f t="shared" si="681"/>
        <v>16291.3</v>
      </c>
      <c r="AL151" s="109">
        <f t="shared" si="682"/>
        <v>27435.05</v>
      </c>
      <c r="AM151" s="109">
        <f t="shared" si="683"/>
        <v>11143.75</v>
      </c>
      <c r="AN151" s="109">
        <f t="shared" si="683"/>
        <v>16291.3</v>
      </c>
      <c r="AO151" s="109"/>
      <c r="AP151" s="109">
        <f t="shared" si="684"/>
        <v>27435.05</v>
      </c>
      <c r="AQ151" s="109">
        <f t="shared" si="685"/>
        <v>11645.22</v>
      </c>
      <c r="AR151" s="109">
        <f t="shared" si="685"/>
        <v>17024.41</v>
      </c>
      <c r="AS151" s="109"/>
      <c r="AT151" s="109">
        <f t="shared" si="686"/>
        <v>28669.629999999997</v>
      </c>
      <c r="AU151" s="109">
        <f t="shared" si="687"/>
        <v>12090.97</v>
      </c>
      <c r="AV151" s="109">
        <f t="shared" si="687"/>
        <v>17676.060000000001</v>
      </c>
      <c r="AW151" s="109"/>
      <c r="AX151" s="109">
        <f t="shared" si="688"/>
        <v>29767.03</v>
      </c>
      <c r="AY151" s="109">
        <f t="shared" si="689"/>
        <v>13058.25</v>
      </c>
      <c r="AZ151" s="109">
        <f t="shared" si="690"/>
        <v>20857.75</v>
      </c>
      <c r="BA151" s="109"/>
      <c r="BB151" s="109">
        <f t="shared" si="691"/>
        <v>33916</v>
      </c>
      <c r="BC151" s="109">
        <f t="shared" si="692"/>
        <v>14233.49</v>
      </c>
      <c r="BD151" s="109">
        <f t="shared" si="693"/>
        <v>22734.95</v>
      </c>
      <c r="BE151" s="109"/>
      <c r="BF151" s="109">
        <f t="shared" si="694"/>
        <v>36968.44</v>
      </c>
      <c r="BG151" s="109">
        <f t="shared" si="695"/>
        <v>14886.4</v>
      </c>
      <c r="BH151" s="109">
        <f t="shared" si="696"/>
        <v>23777.84</v>
      </c>
      <c r="BI151" s="109"/>
      <c r="BJ151" s="109">
        <f t="shared" si="697"/>
        <v>38664.239999999998</v>
      </c>
      <c r="BK151" s="109">
        <f t="shared" si="698"/>
        <v>15539.31</v>
      </c>
      <c r="BL151" s="109">
        <f t="shared" si="699"/>
        <v>24820.73</v>
      </c>
      <c r="BM151" s="109"/>
      <c r="BN151" s="109">
        <f t="shared" si="700"/>
        <v>40360.04</v>
      </c>
      <c r="BO151" s="109">
        <f t="shared" si="701"/>
        <v>15931.06</v>
      </c>
      <c r="BP151" s="109">
        <f t="shared" si="702"/>
        <v>25446.46</v>
      </c>
      <c r="BQ151" s="109"/>
      <c r="BR151" s="109">
        <f t="shared" si="703"/>
        <v>41377.519999999997</v>
      </c>
      <c r="BS151" s="110"/>
      <c r="BT151" s="75">
        <f t="shared" si="667"/>
        <v>3.0000191449849712E-2</v>
      </c>
      <c r="BU151" s="75">
        <f t="shared" si="667"/>
        <v>2.9999880140475343E-2</v>
      </c>
      <c r="BV151" s="75"/>
    </row>
    <row r="152" spans="1:74" ht="15" customHeight="1" x14ac:dyDescent="0.25">
      <c r="A152" s="114" t="s">
        <v>245</v>
      </c>
      <c r="B152" s="113" t="s">
        <v>246</v>
      </c>
      <c r="C152" s="124">
        <v>10512</v>
      </c>
      <c r="D152" s="124">
        <v>14188</v>
      </c>
      <c r="E152" s="125">
        <v>24700</v>
      </c>
      <c r="F152" s="112">
        <f t="shared" si="668"/>
        <v>12614.4</v>
      </c>
      <c r="G152" s="112">
        <f t="shared" si="668"/>
        <v>17025.599999999999</v>
      </c>
      <c r="H152" s="112">
        <f t="shared" si="668"/>
        <v>29640</v>
      </c>
      <c r="I152" s="112">
        <f t="shared" si="669"/>
        <v>13245.119999999999</v>
      </c>
      <c r="J152" s="112">
        <f t="shared" si="669"/>
        <v>17876.879999999997</v>
      </c>
      <c r="K152" s="112">
        <f t="shared" si="669"/>
        <v>31122</v>
      </c>
      <c r="L152" s="112">
        <f t="shared" si="670"/>
        <v>14716.8</v>
      </c>
      <c r="M152" s="112">
        <f t="shared" si="670"/>
        <v>19863.199999999997</v>
      </c>
      <c r="N152" s="112">
        <f t="shared" si="670"/>
        <v>34580</v>
      </c>
      <c r="O152" s="112">
        <f t="shared" si="671"/>
        <v>14716.8</v>
      </c>
      <c r="P152" s="112">
        <f t="shared" si="671"/>
        <v>19863.199999999997</v>
      </c>
      <c r="Q152" s="112">
        <f t="shared" si="671"/>
        <v>34580</v>
      </c>
      <c r="R152" s="112">
        <f t="shared" si="672"/>
        <v>16821</v>
      </c>
      <c r="S152" s="112">
        <f t="shared" si="672"/>
        <v>22704</v>
      </c>
      <c r="T152" s="112">
        <f t="shared" si="673"/>
        <v>39525</v>
      </c>
      <c r="U152" s="112">
        <f t="shared" si="674"/>
        <v>17872</v>
      </c>
      <c r="V152" s="112">
        <f t="shared" si="674"/>
        <v>24123</v>
      </c>
      <c r="W152" s="112">
        <f t="shared" si="675"/>
        <v>41995</v>
      </c>
      <c r="X152" s="112">
        <f t="shared" si="676"/>
        <v>19448.8</v>
      </c>
      <c r="Y152" s="112">
        <f t="shared" si="676"/>
        <v>26251.200000000001</v>
      </c>
      <c r="Z152" s="112">
        <f t="shared" si="676"/>
        <v>45700</v>
      </c>
      <c r="AA152" s="112">
        <v>26870</v>
      </c>
      <c r="AB152" s="112">
        <v>39288</v>
      </c>
      <c r="AC152" s="112">
        <v>66158</v>
      </c>
      <c r="AD152" s="112">
        <f t="shared" si="677"/>
        <v>33588</v>
      </c>
      <c r="AE152" s="112">
        <f t="shared" si="677"/>
        <v>49110</v>
      </c>
      <c r="AF152" s="112">
        <f t="shared" si="678"/>
        <v>82698</v>
      </c>
      <c r="AG152" s="112">
        <f t="shared" si="679"/>
        <v>38962</v>
      </c>
      <c r="AH152" s="112">
        <f t="shared" si="679"/>
        <v>56968</v>
      </c>
      <c r="AI152" s="112">
        <f t="shared" si="680"/>
        <v>95930</v>
      </c>
      <c r="AJ152" s="109">
        <f t="shared" si="681"/>
        <v>42992.5</v>
      </c>
      <c r="AK152" s="109">
        <f t="shared" si="681"/>
        <v>62861.2</v>
      </c>
      <c r="AL152" s="109">
        <f t="shared" si="682"/>
        <v>105853.7</v>
      </c>
      <c r="AM152" s="109">
        <f t="shared" si="683"/>
        <v>42992.5</v>
      </c>
      <c r="AN152" s="109">
        <f t="shared" si="683"/>
        <v>62861.2</v>
      </c>
      <c r="AO152" s="109"/>
      <c r="AP152" s="109">
        <f t="shared" si="684"/>
        <v>105853.7</v>
      </c>
      <c r="AQ152" s="109">
        <f t="shared" si="685"/>
        <v>44927.16</v>
      </c>
      <c r="AR152" s="109">
        <f t="shared" si="685"/>
        <v>65689.95</v>
      </c>
      <c r="AS152" s="109"/>
      <c r="AT152" s="109">
        <f t="shared" si="686"/>
        <v>110617.11</v>
      </c>
      <c r="AU152" s="109">
        <f t="shared" si="687"/>
        <v>46646.86</v>
      </c>
      <c r="AV152" s="109">
        <f t="shared" si="687"/>
        <v>68204.399999999994</v>
      </c>
      <c r="AW152" s="109"/>
      <c r="AX152" s="109">
        <f t="shared" si="688"/>
        <v>114851.26</v>
      </c>
      <c r="AY152" s="109">
        <f t="shared" si="689"/>
        <v>50378.61</v>
      </c>
      <c r="AZ152" s="109">
        <f t="shared" si="690"/>
        <v>80481.19</v>
      </c>
      <c r="BA152" s="109"/>
      <c r="BB152" s="109">
        <f t="shared" si="691"/>
        <v>130859.8</v>
      </c>
      <c r="BC152" s="109">
        <f t="shared" si="692"/>
        <v>54912.68</v>
      </c>
      <c r="BD152" s="109">
        <f t="shared" si="693"/>
        <v>87724.5</v>
      </c>
      <c r="BE152" s="109"/>
      <c r="BF152" s="109">
        <f t="shared" si="694"/>
        <v>142637.18</v>
      </c>
      <c r="BG152" s="109">
        <f t="shared" si="695"/>
        <v>57431.61</v>
      </c>
      <c r="BH152" s="109">
        <f t="shared" si="696"/>
        <v>91748.56</v>
      </c>
      <c r="BI152" s="109"/>
      <c r="BJ152" s="109">
        <f t="shared" si="697"/>
        <v>149180.16999999998</v>
      </c>
      <c r="BK152" s="109">
        <f t="shared" si="698"/>
        <v>59950.54</v>
      </c>
      <c r="BL152" s="109">
        <f t="shared" si="699"/>
        <v>95772.62</v>
      </c>
      <c r="BM152" s="109"/>
      <c r="BN152" s="109">
        <f t="shared" si="700"/>
        <v>155723.16</v>
      </c>
      <c r="BO152" s="109">
        <f t="shared" si="701"/>
        <v>61461.9</v>
      </c>
      <c r="BP152" s="109">
        <f t="shared" si="702"/>
        <v>98187.06</v>
      </c>
      <c r="BQ152" s="109"/>
      <c r="BR152" s="109">
        <f t="shared" si="703"/>
        <v>159648.95999999999</v>
      </c>
      <c r="BS152" s="110"/>
      <c r="BT152" s="75">
        <f t="shared" si="667"/>
        <v>3.000003374448006E-2</v>
      </c>
      <c r="BU152" s="75">
        <f t="shared" si="667"/>
        <v>3.0000053428633478E-2</v>
      </c>
      <c r="BV152" s="75"/>
    </row>
    <row r="153" spans="1:74" ht="15" customHeight="1" x14ac:dyDescent="0.25">
      <c r="A153" s="114" t="s">
        <v>247</v>
      </c>
      <c r="B153" s="113" t="s">
        <v>248</v>
      </c>
      <c r="C153" s="124">
        <v>25305</v>
      </c>
      <c r="D153" s="124">
        <v>34174</v>
      </c>
      <c r="E153" s="125">
        <v>59479</v>
      </c>
      <c r="F153" s="112">
        <f t="shared" si="668"/>
        <v>30366</v>
      </c>
      <c r="G153" s="112">
        <f t="shared" si="668"/>
        <v>41008.799999999996</v>
      </c>
      <c r="H153" s="112">
        <f t="shared" si="668"/>
        <v>71374.8</v>
      </c>
      <c r="I153" s="112">
        <f t="shared" si="669"/>
        <v>31884.3</v>
      </c>
      <c r="J153" s="112">
        <f t="shared" si="669"/>
        <v>43059.24</v>
      </c>
      <c r="K153" s="112">
        <f t="shared" si="669"/>
        <v>74943.540000000008</v>
      </c>
      <c r="L153" s="112">
        <f t="shared" si="670"/>
        <v>35427</v>
      </c>
      <c r="M153" s="112">
        <f t="shared" si="670"/>
        <v>47843.6</v>
      </c>
      <c r="N153" s="112">
        <f t="shared" si="670"/>
        <v>83270.600000000006</v>
      </c>
      <c r="O153" s="112">
        <f t="shared" si="671"/>
        <v>35427</v>
      </c>
      <c r="P153" s="112">
        <f t="shared" si="671"/>
        <v>47843.6</v>
      </c>
      <c r="Q153" s="112">
        <f t="shared" si="671"/>
        <v>83270.600000000006</v>
      </c>
      <c r="R153" s="112">
        <f t="shared" si="672"/>
        <v>40493</v>
      </c>
      <c r="S153" s="112">
        <f t="shared" si="672"/>
        <v>54685</v>
      </c>
      <c r="T153" s="112">
        <f t="shared" si="673"/>
        <v>95178</v>
      </c>
      <c r="U153" s="112">
        <f t="shared" si="674"/>
        <v>43024</v>
      </c>
      <c r="V153" s="112">
        <f t="shared" si="674"/>
        <v>58102</v>
      </c>
      <c r="W153" s="112">
        <f t="shared" si="675"/>
        <v>101126</v>
      </c>
      <c r="X153" s="112">
        <f t="shared" si="676"/>
        <v>46819.75</v>
      </c>
      <c r="Y153" s="112">
        <f t="shared" si="676"/>
        <v>63228.1</v>
      </c>
      <c r="Z153" s="112">
        <f t="shared" si="676"/>
        <v>110047.85</v>
      </c>
      <c r="AA153" s="112">
        <v>64682</v>
      </c>
      <c r="AB153" s="112">
        <v>94631</v>
      </c>
      <c r="AC153" s="112">
        <v>159313</v>
      </c>
      <c r="AD153" s="112">
        <f t="shared" si="677"/>
        <v>80853</v>
      </c>
      <c r="AE153" s="112">
        <f t="shared" si="677"/>
        <v>118289</v>
      </c>
      <c r="AF153" s="112">
        <f t="shared" si="678"/>
        <v>199142</v>
      </c>
      <c r="AG153" s="112">
        <f t="shared" si="679"/>
        <v>93789</v>
      </c>
      <c r="AH153" s="112">
        <f t="shared" si="679"/>
        <v>137215</v>
      </c>
      <c r="AI153" s="112">
        <f t="shared" si="680"/>
        <v>231004</v>
      </c>
      <c r="AJ153" s="109">
        <f t="shared" si="681"/>
        <v>103491.3</v>
      </c>
      <c r="AK153" s="109">
        <f t="shared" si="681"/>
        <v>151409.65</v>
      </c>
      <c r="AL153" s="109">
        <f t="shared" si="682"/>
        <v>254900.95</v>
      </c>
      <c r="AM153" s="109">
        <f t="shared" si="683"/>
        <v>103491.3</v>
      </c>
      <c r="AN153" s="109">
        <f t="shared" si="683"/>
        <v>151409.65</v>
      </c>
      <c r="AO153" s="109"/>
      <c r="AP153" s="109">
        <f t="shared" si="684"/>
        <v>254900.95</v>
      </c>
      <c r="AQ153" s="109">
        <f t="shared" si="685"/>
        <v>108148.41</v>
      </c>
      <c r="AR153" s="109">
        <f t="shared" si="685"/>
        <v>158223.07999999999</v>
      </c>
      <c r="AS153" s="109"/>
      <c r="AT153" s="109">
        <f t="shared" si="686"/>
        <v>266371.49</v>
      </c>
      <c r="AU153" s="109">
        <f t="shared" si="687"/>
        <v>112288.06</v>
      </c>
      <c r="AV153" s="109">
        <f t="shared" si="687"/>
        <v>164279.47</v>
      </c>
      <c r="AW153" s="109"/>
      <c r="AX153" s="109">
        <f t="shared" si="688"/>
        <v>276567.53000000003</v>
      </c>
      <c r="AY153" s="109">
        <f t="shared" si="689"/>
        <v>121271.1</v>
      </c>
      <c r="AZ153" s="109">
        <f t="shared" si="690"/>
        <v>193849.77</v>
      </c>
      <c r="BA153" s="109"/>
      <c r="BB153" s="109">
        <f t="shared" si="691"/>
        <v>315120.87</v>
      </c>
      <c r="BC153" s="109">
        <f t="shared" si="692"/>
        <v>132185.5</v>
      </c>
      <c r="BD153" s="109">
        <f t="shared" si="693"/>
        <v>211296.25</v>
      </c>
      <c r="BE153" s="109"/>
      <c r="BF153" s="109">
        <f t="shared" si="694"/>
        <v>343481.75</v>
      </c>
      <c r="BG153" s="109">
        <f t="shared" si="695"/>
        <v>138249.06</v>
      </c>
      <c r="BH153" s="109">
        <f t="shared" si="696"/>
        <v>220988.74</v>
      </c>
      <c r="BI153" s="109"/>
      <c r="BJ153" s="109">
        <f t="shared" si="697"/>
        <v>359237.8</v>
      </c>
      <c r="BK153" s="109">
        <f t="shared" si="698"/>
        <v>144312.62</v>
      </c>
      <c r="BL153" s="109">
        <f t="shared" si="699"/>
        <v>230681.23</v>
      </c>
      <c r="BM153" s="109"/>
      <c r="BN153" s="109">
        <f t="shared" si="700"/>
        <v>374993.85</v>
      </c>
      <c r="BO153" s="109">
        <f t="shared" si="701"/>
        <v>147950.75</v>
      </c>
      <c r="BP153" s="109">
        <f t="shared" si="702"/>
        <v>236496.72</v>
      </c>
      <c r="BQ153" s="109"/>
      <c r="BR153" s="109">
        <f t="shared" si="703"/>
        <v>384447.47</v>
      </c>
      <c r="BS153" s="110"/>
      <c r="BT153" s="75">
        <f t="shared" si="667"/>
        <v>2.9999975262036911E-2</v>
      </c>
      <c r="BU153" s="75">
        <f t="shared" si="667"/>
        <v>2.9999984008234785E-2</v>
      </c>
      <c r="BV153" s="75"/>
    </row>
    <row r="154" spans="1:74" ht="15" customHeight="1" x14ac:dyDescent="0.25">
      <c r="A154" s="114" t="s">
        <v>249</v>
      </c>
      <c r="B154" s="113" t="s">
        <v>250</v>
      </c>
      <c r="C154" s="124">
        <v>3677</v>
      </c>
      <c r="D154" s="124">
        <v>5524</v>
      </c>
      <c r="E154" s="125">
        <v>9201</v>
      </c>
      <c r="F154" s="112">
        <f t="shared" si="668"/>
        <v>4412.3999999999996</v>
      </c>
      <c r="G154" s="112">
        <f t="shared" si="668"/>
        <v>6628.8</v>
      </c>
      <c r="H154" s="112">
        <f t="shared" si="668"/>
        <v>11041.199999999999</v>
      </c>
      <c r="I154" s="112">
        <f t="shared" si="669"/>
        <v>4633.0199999999995</v>
      </c>
      <c r="J154" s="112">
        <f t="shared" si="669"/>
        <v>6960.24</v>
      </c>
      <c r="K154" s="112">
        <f t="shared" si="669"/>
        <v>11593.259999999998</v>
      </c>
      <c r="L154" s="112">
        <f t="shared" si="670"/>
        <v>5147.7999999999993</v>
      </c>
      <c r="M154" s="112">
        <f t="shared" si="670"/>
        <v>7733.6</v>
      </c>
      <c r="N154" s="112">
        <f t="shared" si="670"/>
        <v>12881.399999999998</v>
      </c>
      <c r="O154" s="112">
        <f t="shared" si="671"/>
        <v>5147.7999999999993</v>
      </c>
      <c r="P154" s="112">
        <f t="shared" si="671"/>
        <v>7733.6</v>
      </c>
      <c r="Q154" s="112">
        <f t="shared" si="671"/>
        <v>12881.399999999998</v>
      </c>
      <c r="R154" s="112">
        <f t="shared" si="672"/>
        <v>5884</v>
      </c>
      <c r="S154" s="112">
        <f t="shared" si="672"/>
        <v>8840</v>
      </c>
      <c r="T154" s="112">
        <f t="shared" si="673"/>
        <v>14724</v>
      </c>
      <c r="U154" s="112">
        <f t="shared" si="674"/>
        <v>6252</v>
      </c>
      <c r="V154" s="112">
        <f t="shared" si="674"/>
        <v>9392</v>
      </c>
      <c r="W154" s="112">
        <f t="shared" si="675"/>
        <v>15644</v>
      </c>
      <c r="X154" s="112">
        <f t="shared" si="676"/>
        <v>6803.55</v>
      </c>
      <c r="Y154" s="112">
        <f t="shared" si="676"/>
        <v>10220.6</v>
      </c>
      <c r="Z154" s="112">
        <f t="shared" si="676"/>
        <v>17024.150000000001</v>
      </c>
      <c r="AA154" s="112">
        <v>14098</v>
      </c>
      <c r="AB154" s="112">
        <v>15296</v>
      </c>
      <c r="AC154" s="112">
        <v>29394</v>
      </c>
      <c r="AD154" s="112">
        <f t="shared" si="677"/>
        <v>17623</v>
      </c>
      <c r="AE154" s="112">
        <f t="shared" si="677"/>
        <v>19120</v>
      </c>
      <c r="AF154" s="112">
        <f t="shared" si="678"/>
        <v>36743</v>
      </c>
      <c r="AG154" s="112">
        <f t="shared" si="679"/>
        <v>20443</v>
      </c>
      <c r="AH154" s="112">
        <f t="shared" si="679"/>
        <v>22179</v>
      </c>
      <c r="AI154" s="112">
        <f t="shared" si="680"/>
        <v>42622</v>
      </c>
      <c r="AJ154" s="109">
        <f t="shared" si="681"/>
        <v>22557.7</v>
      </c>
      <c r="AK154" s="109">
        <f t="shared" si="681"/>
        <v>24473.4</v>
      </c>
      <c r="AL154" s="109">
        <f t="shared" si="682"/>
        <v>47031.100000000006</v>
      </c>
      <c r="AM154" s="109">
        <f t="shared" si="683"/>
        <v>22557.7</v>
      </c>
      <c r="AN154" s="109">
        <f t="shared" si="683"/>
        <v>24473.4</v>
      </c>
      <c r="AO154" s="109"/>
      <c r="AP154" s="109">
        <f t="shared" si="684"/>
        <v>47031.100000000006</v>
      </c>
      <c r="AQ154" s="109">
        <f t="shared" si="685"/>
        <v>23572.799999999999</v>
      </c>
      <c r="AR154" s="109">
        <f t="shared" si="685"/>
        <v>25574.7</v>
      </c>
      <c r="AS154" s="109"/>
      <c r="AT154" s="109">
        <f t="shared" si="686"/>
        <v>49147.5</v>
      </c>
      <c r="AU154" s="109">
        <f t="shared" si="687"/>
        <v>24475.11</v>
      </c>
      <c r="AV154" s="109">
        <f t="shared" si="687"/>
        <v>26553.64</v>
      </c>
      <c r="AW154" s="109"/>
      <c r="AX154" s="109">
        <f t="shared" si="688"/>
        <v>51028.75</v>
      </c>
      <c r="AY154" s="109">
        <f t="shared" si="689"/>
        <v>26433.119999999999</v>
      </c>
      <c r="AZ154" s="109">
        <f t="shared" si="690"/>
        <v>31333.3</v>
      </c>
      <c r="BA154" s="109"/>
      <c r="BB154" s="109">
        <f t="shared" si="691"/>
        <v>57766.42</v>
      </c>
      <c r="BC154" s="109">
        <f t="shared" si="692"/>
        <v>28812.1</v>
      </c>
      <c r="BD154" s="109">
        <f t="shared" si="693"/>
        <v>34153.300000000003</v>
      </c>
      <c r="BE154" s="109"/>
      <c r="BF154" s="109">
        <f t="shared" si="694"/>
        <v>62965.4</v>
      </c>
      <c r="BG154" s="109">
        <f t="shared" si="695"/>
        <v>30133.759999999998</v>
      </c>
      <c r="BH154" s="109">
        <f t="shared" si="696"/>
        <v>35719.97</v>
      </c>
      <c r="BI154" s="109"/>
      <c r="BJ154" s="109">
        <f t="shared" si="697"/>
        <v>65853.73</v>
      </c>
      <c r="BK154" s="109">
        <f t="shared" si="698"/>
        <v>31455.42</v>
      </c>
      <c r="BL154" s="109">
        <f t="shared" si="699"/>
        <v>37286.639999999999</v>
      </c>
      <c r="BM154" s="109"/>
      <c r="BN154" s="109">
        <f t="shared" si="700"/>
        <v>68742.06</v>
      </c>
      <c r="BO154" s="109">
        <f t="shared" si="701"/>
        <v>32248.41</v>
      </c>
      <c r="BP154" s="109">
        <f t="shared" si="702"/>
        <v>38226.639999999999</v>
      </c>
      <c r="BQ154" s="109"/>
      <c r="BR154" s="109">
        <f t="shared" si="703"/>
        <v>70475.05</v>
      </c>
      <c r="BS154" s="110"/>
      <c r="BT154" s="75">
        <f t="shared" si="667"/>
        <v>2.9999863807223727E-2</v>
      </c>
      <c r="BU154" s="75">
        <f t="shared" si="667"/>
        <v>3.0000031914927571E-2</v>
      </c>
      <c r="BV154" s="75"/>
    </row>
    <row r="155" spans="1:74" ht="15" customHeight="1" x14ac:dyDescent="0.25">
      <c r="A155" s="114" t="s">
        <v>251</v>
      </c>
      <c r="B155" s="113" t="s">
        <v>252</v>
      </c>
      <c r="C155" s="124">
        <v>10870</v>
      </c>
      <c r="D155" s="124">
        <v>16291</v>
      </c>
      <c r="E155" s="125">
        <v>27161</v>
      </c>
      <c r="F155" s="112">
        <f t="shared" si="668"/>
        <v>13044</v>
      </c>
      <c r="G155" s="112">
        <f t="shared" si="668"/>
        <v>19549.2</v>
      </c>
      <c r="H155" s="112">
        <f t="shared" si="668"/>
        <v>32593.199999999997</v>
      </c>
      <c r="I155" s="112">
        <f t="shared" si="669"/>
        <v>13696.2</v>
      </c>
      <c r="J155" s="112">
        <f t="shared" si="669"/>
        <v>20526.66</v>
      </c>
      <c r="K155" s="112">
        <f t="shared" si="669"/>
        <v>34222.86</v>
      </c>
      <c r="L155" s="112">
        <f t="shared" si="670"/>
        <v>15218</v>
      </c>
      <c r="M155" s="112">
        <f t="shared" si="670"/>
        <v>22807.4</v>
      </c>
      <c r="N155" s="112">
        <f t="shared" si="670"/>
        <v>38025.4</v>
      </c>
      <c r="O155" s="112">
        <f t="shared" si="671"/>
        <v>15218</v>
      </c>
      <c r="P155" s="112">
        <f t="shared" si="671"/>
        <v>22807.4</v>
      </c>
      <c r="Q155" s="112">
        <f t="shared" si="671"/>
        <v>38025.4</v>
      </c>
      <c r="R155" s="112">
        <f t="shared" si="672"/>
        <v>17394</v>
      </c>
      <c r="S155" s="112">
        <f t="shared" si="672"/>
        <v>26069</v>
      </c>
      <c r="T155" s="112">
        <f t="shared" si="673"/>
        <v>43463</v>
      </c>
      <c r="U155" s="112">
        <f t="shared" si="674"/>
        <v>18481</v>
      </c>
      <c r="V155" s="112">
        <f t="shared" si="674"/>
        <v>27698</v>
      </c>
      <c r="W155" s="112">
        <f t="shared" si="675"/>
        <v>46179</v>
      </c>
      <c r="X155" s="112">
        <f t="shared" si="676"/>
        <v>20111.5</v>
      </c>
      <c r="Y155" s="112">
        <f t="shared" si="676"/>
        <v>30141.65</v>
      </c>
      <c r="Z155" s="112">
        <f t="shared" si="676"/>
        <v>50253.15</v>
      </c>
      <c r="AA155" s="112">
        <v>34731</v>
      </c>
      <c r="AB155" s="112">
        <v>41641</v>
      </c>
      <c r="AC155" s="112">
        <v>76372</v>
      </c>
      <c r="AD155" s="112">
        <f t="shared" si="677"/>
        <v>43414</v>
      </c>
      <c r="AE155" s="112">
        <f t="shared" si="677"/>
        <v>52051</v>
      </c>
      <c r="AF155" s="112">
        <f t="shared" si="678"/>
        <v>95465</v>
      </c>
      <c r="AG155" s="112">
        <f t="shared" si="679"/>
        <v>50360</v>
      </c>
      <c r="AH155" s="112">
        <f t="shared" si="679"/>
        <v>60379</v>
      </c>
      <c r="AI155" s="112">
        <f t="shared" si="680"/>
        <v>110739</v>
      </c>
      <c r="AJ155" s="109">
        <f t="shared" si="681"/>
        <v>55569.65</v>
      </c>
      <c r="AK155" s="109">
        <f t="shared" si="681"/>
        <v>66625.149999999994</v>
      </c>
      <c r="AL155" s="109">
        <f t="shared" si="682"/>
        <v>122194.79999999999</v>
      </c>
      <c r="AM155" s="109">
        <f t="shared" si="683"/>
        <v>55569.65</v>
      </c>
      <c r="AN155" s="109">
        <f t="shared" si="683"/>
        <v>66625.149999999994</v>
      </c>
      <c r="AO155" s="109"/>
      <c r="AP155" s="109">
        <f t="shared" si="684"/>
        <v>122194.79999999999</v>
      </c>
      <c r="AQ155" s="109">
        <f t="shared" si="685"/>
        <v>58070.28</v>
      </c>
      <c r="AR155" s="109">
        <f t="shared" si="685"/>
        <v>69623.28</v>
      </c>
      <c r="AS155" s="109"/>
      <c r="AT155" s="109">
        <f t="shared" si="686"/>
        <v>127693.56</v>
      </c>
      <c r="AU155" s="109">
        <f t="shared" si="687"/>
        <v>60293.07</v>
      </c>
      <c r="AV155" s="109">
        <f t="shared" si="687"/>
        <v>72288.289999999994</v>
      </c>
      <c r="AW155" s="109"/>
      <c r="AX155" s="109">
        <f t="shared" si="688"/>
        <v>132581.35999999999</v>
      </c>
      <c r="AY155" s="109">
        <f t="shared" si="689"/>
        <v>65116.52</v>
      </c>
      <c r="AZ155" s="109">
        <f t="shared" si="690"/>
        <v>85300.18</v>
      </c>
      <c r="BA155" s="109"/>
      <c r="BB155" s="109">
        <f t="shared" si="691"/>
        <v>150416.69999999998</v>
      </c>
      <c r="BC155" s="109">
        <f t="shared" si="692"/>
        <v>70977.009999999995</v>
      </c>
      <c r="BD155" s="109">
        <f t="shared" si="693"/>
        <v>92977.2</v>
      </c>
      <c r="BE155" s="109"/>
      <c r="BF155" s="109">
        <f t="shared" si="694"/>
        <v>163954.21</v>
      </c>
      <c r="BG155" s="109">
        <f t="shared" si="695"/>
        <v>74232.84</v>
      </c>
      <c r="BH155" s="109">
        <f t="shared" si="696"/>
        <v>97242.21</v>
      </c>
      <c r="BI155" s="109"/>
      <c r="BJ155" s="109">
        <f t="shared" si="697"/>
        <v>171475.05</v>
      </c>
      <c r="BK155" s="109">
        <f t="shared" si="698"/>
        <v>77488.67</v>
      </c>
      <c r="BL155" s="109">
        <f t="shared" si="699"/>
        <v>101507.22</v>
      </c>
      <c r="BM155" s="109"/>
      <c r="BN155" s="109">
        <f t="shared" si="700"/>
        <v>178995.89</v>
      </c>
      <c r="BO155" s="109">
        <f t="shared" si="701"/>
        <v>79442.17</v>
      </c>
      <c r="BP155" s="109">
        <f t="shared" si="702"/>
        <v>104066.23</v>
      </c>
      <c r="BQ155" s="109"/>
      <c r="BR155" s="109">
        <f t="shared" si="703"/>
        <v>183508.4</v>
      </c>
      <c r="BS155" s="110"/>
      <c r="BT155" s="75">
        <f t="shared" si="667"/>
        <v>3.0000067571178561E-2</v>
      </c>
      <c r="BU155" s="75">
        <f t="shared" si="667"/>
        <v>3.0000053927201502E-2</v>
      </c>
      <c r="BV155" s="75"/>
    </row>
    <row r="156" spans="1:74" ht="30" customHeight="1" x14ac:dyDescent="0.25">
      <c r="A156" s="114" t="s">
        <v>253</v>
      </c>
      <c r="B156" s="113" t="s">
        <v>254</v>
      </c>
      <c r="C156" s="124">
        <v>4540</v>
      </c>
      <c r="D156" s="124">
        <v>6292</v>
      </c>
      <c r="E156" s="125">
        <v>10832</v>
      </c>
      <c r="F156" s="112">
        <f t="shared" si="668"/>
        <v>5448</v>
      </c>
      <c r="G156" s="112">
        <f t="shared" si="668"/>
        <v>7550.4</v>
      </c>
      <c r="H156" s="112">
        <f t="shared" si="668"/>
        <v>12998.4</v>
      </c>
      <c r="I156" s="112">
        <f t="shared" si="669"/>
        <v>5720.4</v>
      </c>
      <c r="J156" s="112">
        <f t="shared" si="669"/>
        <v>7927.92</v>
      </c>
      <c r="K156" s="112">
        <f t="shared" si="669"/>
        <v>13648.32</v>
      </c>
      <c r="L156" s="112">
        <f t="shared" si="670"/>
        <v>6356</v>
      </c>
      <c r="M156" s="112">
        <f t="shared" si="670"/>
        <v>8808.7999999999993</v>
      </c>
      <c r="N156" s="112">
        <f t="shared" si="670"/>
        <v>15164.8</v>
      </c>
      <c r="O156" s="112">
        <f t="shared" si="671"/>
        <v>6356</v>
      </c>
      <c r="P156" s="112">
        <f t="shared" si="671"/>
        <v>8808.7999999999993</v>
      </c>
      <c r="Q156" s="112">
        <f t="shared" si="671"/>
        <v>15164.8</v>
      </c>
      <c r="R156" s="112">
        <f t="shared" si="672"/>
        <v>7265</v>
      </c>
      <c r="S156" s="112">
        <f t="shared" si="672"/>
        <v>10068</v>
      </c>
      <c r="T156" s="112">
        <f t="shared" si="673"/>
        <v>17333</v>
      </c>
      <c r="U156" s="112">
        <f t="shared" si="674"/>
        <v>7719</v>
      </c>
      <c r="V156" s="112">
        <f t="shared" si="674"/>
        <v>10697</v>
      </c>
      <c r="W156" s="112">
        <f t="shared" si="675"/>
        <v>18416</v>
      </c>
      <c r="X156" s="112">
        <f t="shared" si="676"/>
        <v>8400</v>
      </c>
      <c r="Y156" s="112">
        <f t="shared" si="676"/>
        <v>11640.8</v>
      </c>
      <c r="Z156" s="112">
        <f t="shared" si="676"/>
        <v>20040.8</v>
      </c>
      <c r="AA156" s="112">
        <v>15973</v>
      </c>
      <c r="AB156" s="112">
        <v>21298</v>
      </c>
      <c r="AC156" s="112">
        <v>37271</v>
      </c>
      <c r="AD156" s="112">
        <f t="shared" si="677"/>
        <v>19966</v>
      </c>
      <c r="AE156" s="112">
        <f t="shared" si="677"/>
        <v>26623</v>
      </c>
      <c r="AF156" s="112">
        <f t="shared" si="678"/>
        <v>46589</v>
      </c>
      <c r="AG156" s="112">
        <f t="shared" si="679"/>
        <v>23161</v>
      </c>
      <c r="AH156" s="112">
        <f t="shared" si="679"/>
        <v>30883</v>
      </c>
      <c r="AI156" s="112">
        <f t="shared" si="680"/>
        <v>54044</v>
      </c>
      <c r="AJ156" s="109">
        <f t="shared" si="681"/>
        <v>25556.95</v>
      </c>
      <c r="AK156" s="109">
        <f t="shared" si="681"/>
        <v>34077.699999999997</v>
      </c>
      <c r="AL156" s="109">
        <f t="shared" si="682"/>
        <v>59634.649999999994</v>
      </c>
      <c r="AM156" s="109">
        <f t="shared" si="683"/>
        <v>25556.95</v>
      </c>
      <c r="AN156" s="109">
        <f t="shared" si="683"/>
        <v>34077.699999999997</v>
      </c>
      <c r="AO156" s="109"/>
      <c r="AP156" s="109">
        <f t="shared" si="684"/>
        <v>59634.649999999994</v>
      </c>
      <c r="AQ156" s="109">
        <f t="shared" si="685"/>
        <v>26707.01</v>
      </c>
      <c r="AR156" s="109">
        <f t="shared" si="685"/>
        <v>35611.199999999997</v>
      </c>
      <c r="AS156" s="109"/>
      <c r="AT156" s="109">
        <f t="shared" si="686"/>
        <v>62318.209999999992</v>
      </c>
      <c r="AU156" s="109">
        <f t="shared" si="687"/>
        <v>27729.29</v>
      </c>
      <c r="AV156" s="109">
        <f t="shared" si="687"/>
        <v>36974.31</v>
      </c>
      <c r="AW156" s="109"/>
      <c r="AX156" s="109">
        <f t="shared" si="688"/>
        <v>64703.6</v>
      </c>
      <c r="AY156" s="109">
        <f t="shared" si="689"/>
        <v>29947.63</v>
      </c>
      <c r="AZ156" s="109">
        <f t="shared" si="690"/>
        <v>43629.69</v>
      </c>
      <c r="BA156" s="109"/>
      <c r="BB156" s="109">
        <f t="shared" si="691"/>
        <v>73577.320000000007</v>
      </c>
      <c r="BC156" s="109">
        <f t="shared" si="692"/>
        <v>32642.92</v>
      </c>
      <c r="BD156" s="109">
        <f t="shared" si="693"/>
        <v>47556.36</v>
      </c>
      <c r="BE156" s="109"/>
      <c r="BF156" s="109">
        <f t="shared" si="694"/>
        <v>80199.28</v>
      </c>
      <c r="BG156" s="109">
        <f t="shared" si="695"/>
        <v>34140.300000000003</v>
      </c>
      <c r="BH156" s="109">
        <f t="shared" si="696"/>
        <v>49737.84</v>
      </c>
      <c r="BI156" s="109"/>
      <c r="BJ156" s="109">
        <f t="shared" si="697"/>
        <v>83878.14</v>
      </c>
      <c r="BK156" s="109">
        <f t="shared" si="698"/>
        <v>35637.68</v>
      </c>
      <c r="BL156" s="109">
        <f t="shared" si="699"/>
        <v>51919.32</v>
      </c>
      <c r="BM156" s="109"/>
      <c r="BN156" s="109">
        <f t="shared" si="700"/>
        <v>87557</v>
      </c>
      <c r="BO156" s="109">
        <f t="shared" si="701"/>
        <v>36536.11</v>
      </c>
      <c r="BP156" s="109">
        <f t="shared" si="702"/>
        <v>53228.21</v>
      </c>
      <c r="BQ156" s="109"/>
      <c r="BR156" s="109">
        <f t="shared" si="703"/>
        <v>89764.32</v>
      </c>
      <c r="BS156" s="110"/>
      <c r="BT156" s="75">
        <f t="shared" si="667"/>
        <v>3.0000036730786384E-2</v>
      </c>
      <c r="BU156" s="75">
        <f t="shared" si="667"/>
        <v>2.9999983955879571E-2</v>
      </c>
      <c r="BV156" s="75"/>
    </row>
    <row r="157" spans="1:74" ht="15.75" customHeight="1" x14ac:dyDescent="0.25">
      <c r="A157" s="70" t="s">
        <v>2441</v>
      </c>
      <c r="B157" s="111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105"/>
      <c r="O157" s="73"/>
      <c r="P157" s="73"/>
      <c r="Q157" s="73"/>
      <c r="R157" s="73"/>
      <c r="S157" s="73"/>
      <c r="T157" s="105"/>
      <c r="U157" s="73"/>
      <c r="V157" s="73"/>
      <c r="W157" s="73">
        <f t="shared" si="675"/>
        <v>0</v>
      </c>
      <c r="X157" s="73"/>
      <c r="Y157" s="73"/>
      <c r="Z157" s="105"/>
      <c r="AA157" s="73"/>
      <c r="AB157" s="73"/>
      <c r="AC157" s="105"/>
      <c r="AD157" s="73"/>
      <c r="AE157" s="73"/>
      <c r="AF157" s="105"/>
      <c r="AG157" s="73"/>
      <c r="AH157" s="73"/>
      <c r="AI157" s="105"/>
      <c r="AJ157" s="105"/>
      <c r="AK157" s="105"/>
      <c r="AL157" s="105"/>
      <c r="AM157" s="105"/>
      <c r="AN157" s="105"/>
      <c r="AO157" s="105"/>
      <c r="AP157" s="105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5"/>
      <c r="BN157" s="105"/>
      <c r="BO157" s="105"/>
      <c r="BP157" s="105"/>
      <c r="BQ157" s="105"/>
      <c r="BR157" s="105"/>
      <c r="BS157" s="108"/>
      <c r="BT157" s="75" t="e">
        <f t="shared" ref="BT157:BU172" si="704">+(BO157-BK157)/AY157</f>
        <v>#DIV/0!</v>
      </c>
      <c r="BU157" s="75" t="e">
        <f t="shared" si="704"/>
        <v>#DIV/0!</v>
      </c>
      <c r="BV157" s="75"/>
    </row>
    <row r="158" spans="1:74" ht="15" customHeight="1" x14ac:dyDescent="0.25">
      <c r="A158" s="76" t="s">
        <v>255</v>
      </c>
      <c r="B158" s="113" t="s">
        <v>256</v>
      </c>
      <c r="C158" s="124">
        <v>1951</v>
      </c>
      <c r="D158" s="124">
        <v>2630</v>
      </c>
      <c r="E158" s="125">
        <v>4581</v>
      </c>
      <c r="F158" s="112">
        <f t="shared" ref="F158:H158" si="705">C158*1.2</f>
        <v>2341.1999999999998</v>
      </c>
      <c r="G158" s="112">
        <f t="shared" si="705"/>
        <v>3156</v>
      </c>
      <c r="H158" s="112">
        <f t="shared" si="705"/>
        <v>5497.2</v>
      </c>
      <c r="I158" s="112">
        <f t="shared" ref="I158:K158" si="706">F158+C158*0.06</f>
        <v>2458.2599999999998</v>
      </c>
      <c r="J158" s="112">
        <f t="shared" si="706"/>
        <v>3313.8</v>
      </c>
      <c r="K158" s="112">
        <f t="shared" si="706"/>
        <v>5772.0599999999995</v>
      </c>
      <c r="L158" s="112">
        <f t="shared" ref="L158:N158" si="707">I158+C158*0.14</f>
        <v>2731.3999999999996</v>
      </c>
      <c r="M158" s="112">
        <f t="shared" si="707"/>
        <v>3682</v>
      </c>
      <c r="N158" s="112">
        <f t="shared" si="707"/>
        <v>6413.4</v>
      </c>
      <c r="O158" s="112">
        <f t="shared" ref="O158:Q158" si="708">L158</f>
        <v>2731.3999999999996</v>
      </c>
      <c r="P158" s="112">
        <f t="shared" si="708"/>
        <v>3682</v>
      </c>
      <c r="Q158" s="112">
        <f t="shared" si="708"/>
        <v>6413.4</v>
      </c>
      <c r="R158" s="112">
        <f t="shared" ref="R158:S158" si="709">ROUND(O158*1.143,0)</f>
        <v>3122</v>
      </c>
      <c r="S158" s="112">
        <f t="shared" si="709"/>
        <v>4209</v>
      </c>
      <c r="T158" s="112">
        <f>R158+S158</f>
        <v>7331</v>
      </c>
      <c r="U158" s="112">
        <f t="shared" ref="U158:V158" si="710">ROUND(R158+(C158*0.1),0)</f>
        <v>3317</v>
      </c>
      <c r="V158" s="112">
        <f t="shared" si="710"/>
        <v>4472</v>
      </c>
      <c r="W158" s="112">
        <f t="shared" si="675"/>
        <v>7789</v>
      </c>
      <c r="X158" s="112">
        <f t="shared" ref="X158:Z158" si="711">+U158+(C158*0.15)</f>
        <v>3609.65</v>
      </c>
      <c r="Y158" s="112">
        <f t="shared" si="711"/>
        <v>4866.5</v>
      </c>
      <c r="Z158" s="112">
        <f t="shared" si="711"/>
        <v>8476.15</v>
      </c>
      <c r="AA158" s="112">
        <v>4156</v>
      </c>
      <c r="AB158" s="112">
        <v>5603</v>
      </c>
      <c r="AC158" s="112">
        <v>9759</v>
      </c>
      <c r="AD158" s="112">
        <f t="shared" ref="AD158:AE158" si="712">+ROUND(AA158*(1+0.25),0)</f>
        <v>5195</v>
      </c>
      <c r="AE158" s="112">
        <f t="shared" si="712"/>
        <v>7004</v>
      </c>
      <c r="AF158" s="112">
        <f>+AD158+AE158</f>
        <v>12199</v>
      </c>
      <c r="AG158" s="112">
        <f t="shared" ref="AG158:AH158" si="713">+ROUND(AD158+AA158*0.2,0)</f>
        <v>6026</v>
      </c>
      <c r="AH158" s="112">
        <f t="shared" si="713"/>
        <v>8125</v>
      </c>
      <c r="AI158" s="112">
        <f>+AG158+AH158</f>
        <v>14151</v>
      </c>
      <c r="AJ158" s="109">
        <f t="shared" ref="AJ158:AK158" si="714">ROUND(AG158+0.15*AA158,2)</f>
        <v>6649.4</v>
      </c>
      <c r="AK158" s="109">
        <f t="shared" si="714"/>
        <v>8965.4500000000007</v>
      </c>
      <c r="AL158" s="109">
        <f>AJ158+AK158</f>
        <v>15614.85</v>
      </c>
      <c r="AM158" s="109">
        <f t="shared" ref="AM158:AN158" si="715">AJ158</f>
        <v>6649.4</v>
      </c>
      <c r="AN158" s="109">
        <f t="shared" si="715"/>
        <v>8965.4500000000007</v>
      </c>
      <c r="AO158" s="109"/>
      <c r="AP158" s="109">
        <f>AM158+AN158+AO158</f>
        <v>15614.85</v>
      </c>
      <c r="AQ158" s="109">
        <f t="shared" ref="AQ158:AR158" si="716">ROUND(AM158*(1+4.5%),2)</f>
        <v>6948.62</v>
      </c>
      <c r="AR158" s="109">
        <f t="shared" si="716"/>
        <v>9368.9</v>
      </c>
      <c r="AS158" s="109"/>
      <c r="AT158" s="109">
        <f>AQ158+AR158+AS158</f>
        <v>16317.52</v>
      </c>
      <c r="AU158" s="109">
        <f t="shared" ref="AU158:AV158" si="717">ROUND(AQ158+(AM158*4%),2)</f>
        <v>7214.6</v>
      </c>
      <c r="AV158" s="109">
        <f t="shared" si="717"/>
        <v>9727.52</v>
      </c>
      <c r="AW158" s="109"/>
      <c r="AX158" s="109">
        <f>AU158+AV158+AW158</f>
        <v>16942.120000000003</v>
      </c>
      <c r="AY158" s="109">
        <f>ROUND(AU158+(AU158*$AY$3),2)</f>
        <v>7791.77</v>
      </c>
      <c r="AZ158" s="109">
        <f>ROUND(AV158+(AV158*$AZ$4),2)</f>
        <v>11478.47</v>
      </c>
      <c r="BA158" s="109"/>
      <c r="BB158" s="109">
        <f>AY158+AZ158+BA158</f>
        <v>19270.239999999998</v>
      </c>
      <c r="BC158" s="109">
        <f>ROUND(AY158+(AY158*$BC$3),2)</f>
        <v>8493.0300000000007</v>
      </c>
      <c r="BD158" s="109">
        <f>ROUND(AZ158+(AZ158*$BD$4),2)</f>
        <v>12511.53</v>
      </c>
      <c r="BE158" s="109"/>
      <c r="BF158" s="109">
        <f>BC158+BD158+BE158</f>
        <v>21004.560000000001</v>
      </c>
      <c r="BG158" s="109">
        <f>ROUND(BC158+ $AY158*$BG$3,2)</f>
        <v>8882.6200000000008</v>
      </c>
      <c r="BH158" s="109">
        <f>ROUND(BD158+ $AZ158*$BH$4,2)</f>
        <v>13085.45</v>
      </c>
      <c r="BI158" s="109"/>
      <c r="BJ158" s="109">
        <f>BG158+BH158+BI158</f>
        <v>21968.07</v>
      </c>
      <c r="BK158" s="109">
        <f>ROUND(BG158+ $AY158*$BK$3,2)</f>
        <v>9272.2099999999991</v>
      </c>
      <c r="BL158" s="109">
        <f>ROUND(BH158+ $AZ158*$BL$4,2)</f>
        <v>13659.37</v>
      </c>
      <c r="BM158" s="109"/>
      <c r="BN158" s="109">
        <f>BK158+BL158+BM158</f>
        <v>22931.58</v>
      </c>
      <c r="BO158" s="109">
        <f>ROUND(BK158+ $AY158*$BO$3,2)</f>
        <v>9505.9599999999991</v>
      </c>
      <c r="BP158" s="109">
        <f>ROUND(BL158+ $AZ158*$BP$4,2)</f>
        <v>14003.72</v>
      </c>
      <c r="BQ158" s="109"/>
      <c r="BR158" s="109">
        <f>+BO158+BP158+BQ158</f>
        <v>23509.68</v>
      </c>
      <c r="BS158" s="110"/>
      <c r="BT158" s="75">
        <f t="shared" si="704"/>
        <v>2.9999602144313808E-2</v>
      </c>
      <c r="BU158" s="75">
        <f t="shared" si="704"/>
        <v>2.9999642809538079E-2</v>
      </c>
      <c r="BV158" s="75"/>
    </row>
    <row r="159" spans="1:74" ht="15.75" customHeight="1" x14ac:dyDescent="0.25">
      <c r="A159" s="70" t="s">
        <v>2430</v>
      </c>
      <c r="B159" s="111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105"/>
      <c r="O159" s="73"/>
      <c r="P159" s="73"/>
      <c r="Q159" s="73"/>
      <c r="R159" s="73"/>
      <c r="S159" s="73"/>
      <c r="T159" s="105"/>
      <c r="U159" s="73"/>
      <c r="V159" s="73"/>
      <c r="W159" s="73"/>
      <c r="X159" s="73"/>
      <c r="Y159" s="73"/>
      <c r="Z159" s="105"/>
      <c r="AA159" s="73">
        <v>0</v>
      </c>
      <c r="AB159" s="73">
        <v>0</v>
      </c>
      <c r="AC159" s="105"/>
      <c r="AD159" s="73"/>
      <c r="AE159" s="73"/>
      <c r="AF159" s="105"/>
      <c r="AG159" s="73"/>
      <c r="AH159" s="73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5"/>
      <c r="BN159" s="105"/>
      <c r="BO159" s="105"/>
      <c r="BP159" s="105"/>
      <c r="BQ159" s="105"/>
      <c r="BR159" s="105"/>
      <c r="BS159" s="108"/>
      <c r="BT159" s="75" t="e">
        <f t="shared" si="704"/>
        <v>#DIV/0!</v>
      </c>
      <c r="BU159" s="75" t="e">
        <f t="shared" si="704"/>
        <v>#DIV/0!</v>
      </c>
      <c r="BV159" s="75"/>
    </row>
    <row r="160" spans="1:74" ht="15" customHeight="1" x14ac:dyDescent="0.25">
      <c r="A160" s="76" t="s">
        <v>257</v>
      </c>
      <c r="B160" s="113" t="s">
        <v>258</v>
      </c>
      <c r="C160" s="124">
        <v>1951</v>
      </c>
      <c r="D160" s="124">
        <v>2630</v>
      </c>
      <c r="E160" s="125">
        <v>4581</v>
      </c>
      <c r="F160" s="112">
        <f t="shared" ref="F160:H164" si="718">C160*1.2</f>
        <v>2341.1999999999998</v>
      </c>
      <c r="G160" s="112">
        <f t="shared" si="718"/>
        <v>3156</v>
      </c>
      <c r="H160" s="112">
        <f t="shared" si="718"/>
        <v>5497.2</v>
      </c>
      <c r="I160" s="112">
        <f t="shared" ref="I160:K164" si="719">F160+C160*0.06</f>
        <v>2458.2599999999998</v>
      </c>
      <c r="J160" s="112">
        <f t="shared" si="719"/>
        <v>3313.8</v>
      </c>
      <c r="K160" s="112">
        <f t="shared" si="719"/>
        <v>5772.0599999999995</v>
      </c>
      <c r="L160" s="112">
        <f t="shared" ref="L160:N164" si="720">I160+C160*0.14</f>
        <v>2731.3999999999996</v>
      </c>
      <c r="M160" s="112">
        <f t="shared" si="720"/>
        <v>3682</v>
      </c>
      <c r="N160" s="112">
        <f t="shared" si="720"/>
        <v>6413.4</v>
      </c>
      <c r="O160" s="112">
        <f t="shared" ref="O160:Q164" si="721">L160</f>
        <v>2731.3999999999996</v>
      </c>
      <c r="P160" s="112">
        <f t="shared" si="721"/>
        <v>3682</v>
      </c>
      <c r="Q160" s="112">
        <f t="shared" si="721"/>
        <v>6413.4</v>
      </c>
      <c r="R160" s="112">
        <f t="shared" ref="R160:S164" si="722">ROUND(O160*1.143,0)</f>
        <v>3122</v>
      </c>
      <c r="S160" s="112">
        <f t="shared" si="722"/>
        <v>4209</v>
      </c>
      <c r="T160" s="112">
        <f t="shared" ref="T160:T164" si="723">R160+S160</f>
        <v>7331</v>
      </c>
      <c r="U160" s="112">
        <f t="shared" ref="U160:V164" si="724">ROUND(R160+(C160*0.1),0)</f>
        <v>3317</v>
      </c>
      <c r="V160" s="112">
        <f t="shared" si="724"/>
        <v>4472</v>
      </c>
      <c r="W160" s="112">
        <f t="shared" ref="W160:W164" si="725">U160+V160</f>
        <v>7789</v>
      </c>
      <c r="X160" s="112">
        <f t="shared" ref="X160:Z164" si="726">+U160+(C160*0.15)</f>
        <v>3609.65</v>
      </c>
      <c r="Y160" s="112">
        <f t="shared" si="726"/>
        <v>4866.5</v>
      </c>
      <c r="Z160" s="112">
        <f t="shared" si="726"/>
        <v>8476.15</v>
      </c>
      <c r="AA160" s="112">
        <v>4156</v>
      </c>
      <c r="AB160" s="112">
        <v>5603</v>
      </c>
      <c r="AC160" s="112">
        <v>9759</v>
      </c>
      <c r="AD160" s="112">
        <f t="shared" ref="AD160:AE164" si="727">+ROUND(AA160*(1+0.25),0)</f>
        <v>5195</v>
      </c>
      <c r="AE160" s="112">
        <f t="shared" si="727"/>
        <v>7004</v>
      </c>
      <c r="AF160" s="112">
        <f t="shared" ref="AF160:AF164" si="728">+AD160+AE160</f>
        <v>12199</v>
      </c>
      <c r="AG160" s="112">
        <f t="shared" ref="AG160:AH164" si="729">+ROUND(AD160+AA160*0.2,0)</f>
        <v>6026</v>
      </c>
      <c r="AH160" s="112">
        <f t="shared" si="729"/>
        <v>8125</v>
      </c>
      <c r="AI160" s="112">
        <f t="shared" ref="AI160:AI164" si="730">+AG160+AH160</f>
        <v>14151</v>
      </c>
      <c r="AJ160" s="109">
        <f t="shared" ref="AJ160:AK164" si="731">ROUND(AG160+0.15*AA160,2)</f>
        <v>6649.4</v>
      </c>
      <c r="AK160" s="109">
        <f t="shared" si="731"/>
        <v>8965.4500000000007</v>
      </c>
      <c r="AL160" s="109">
        <f t="shared" ref="AL160:AL164" si="732">AJ160+AK160</f>
        <v>15614.85</v>
      </c>
      <c r="AM160" s="109">
        <f t="shared" ref="AM160:AN164" si="733">AJ160</f>
        <v>6649.4</v>
      </c>
      <c r="AN160" s="109">
        <f t="shared" si="733"/>
        <v>8965.4500000000007</v>
      </c>
      <c r="AO160" s="109"/>
      <c r="AP160" s="109">
        <f t="shared" ref="AP160:AP164" si="734">AM160+AN160+AO160</f>
        <v>15614.85</v>
      </c>
      <c r="AQ160" s="109">
        <f t="shared" ref="AQ160:AR164" si="735">ROUND(AM160*(1+4.5%),2)</f>
        <v>6948.62</v>
      </c>
      <c r="AR160" s="109">
        <f t="shared" si="735"/>
        <v>9368.9</v>
      </c>
      <c r="AS160" s="109"/>
      <c r="AT160" s="109">
        <f t="shared" ref="AT160:AT164" si="736">AQ160+AR160+AS160</f>
        <v>16317.52</v>
      </c>
      <c r="AU160" s="109">
        <f t="shared" ref="AU160:AV164" si="737">ROUND(AQ160+(AM160*4%),2)</f>
        <v>7214.6</v>
      </c>
      <c r="AV160" s="109">
        <f t="shared" si="737"/>
        <v>9727.52</v>
      </c>
      <c r="AW160" s="109"/>
      <c r="AX160" s="109">
        <f t="shared" ref="AX160:AX164" si="738">AU160+AV160+AW160</f>
        <v>16942.120000000003</v>
      </c>
      <c r="AY160" s="109">
        <f t="shared" ref="AY160:AY164" si="739">ROUND(AU160+(AU160*$AY$3),2)</f>
        <v>7791.77</v>
      </c>
      <c r="AZ160" s="109">
        <f t="shared" ref="AZ160:AZ164" si="740">ROUND(AV160+(AV160*$AZ$4),2)</f>
        <v>11478.47</v>
      </c>
      <c r="BA160" s="109"/>
      <c r="BB160" s="109">
        <f t="shared" ref="BB160:BB164" si="741">AY160+AZ160+BA160</f>
        <v>19270.239999999998</v>
      </c>
      <c r="BC160" s="109">
        <f t="shared" ref="BC160:BC164" si="742">ROUND(AY160+(AY160*$BC$3),2)</f>
        <v>8493.0300000000007</v>
      </c>
      <c r="BD160" s="109">
        <f t="shared" ref="BD160:BD164" si="743">ROUND(AZ160+(AZ160*$BD$4),2)</f>
        <v>12511.53</v>
      </c>
      <c r="BE160" s="109"/>
      <c r="BF160" s="109">
        <f t="shared" ref="BF160:BF164" si="744">BC160+BD160+BE160</f>
        <v>21004.560000000001</v>
      </c>
      <c r="BG160" s="109">
        <f t="shared" ref="BG160:BG164" si="745">ROUND(BC160+ $AY160*$BG$3,2)</f>
        <v>8882.6200000000008</v>
      </c>
      <c r="BH160" s="109">
        <f t="shared" ref="BH160:BH164" si="746">ROUND(BD160+ $AZ160*$BH$4,2)</f>
        <v>13085.45</v>
      </c>
      <c r="BI160" s="109"/>
      <c r="BJ160" s="109">
        <f t="shared" ref="BJ160:BJ164" si="747">BG160+BH160+BI160</f>
        <v>21968.07</v>
      </c>
      <c r="BK160" s="109">
        <f t="shared" ref="BK160:BK164" si="748">ROUND(BG160+ $AY160*$BK$3,2)</f>
        <v>9272.2099999999991</v>
      </c>
      <c r="BL160" s="109">
        <f t="shared" ref="BL160:BL164" si="749">ROUND(BH160+ $AZ160*$BL$4,2)</f>
        <v>13659.37</v>
      </c>
      <c r="BM160" s="109"/>
      <c r="BN160" s="109">
        <f t="shared" ref="BN160:BN164" si="750">BK160+BL160+BM160</f>
        <v>22931.58</v>
      </c>
      <c r="BO160" s="109">
        <f t="shared" ref="BO160:BO164" si="751">ROUND(BK160+ $AY160*$BO$3,2)</f>
        <v>9505.9599999999991</v>
      </c>
      <c r="BP160" s="109">
        <f t="shared" ref="BP160:BP164" si="752">ROUND(BL160+ $AZ160*$BP$4,2)</f>
        <v>14003.72</v>
      </c>
      <c r="BQ160" s="109"/>
      <c r="BR160" s="109">
        <f t="shared" ref="BR160:BR164" si="753">+BO160+BP160+BQ160</f>
        <v>23509.68</v>
      </c>
      <c r="BS160" s="110"/>
      <c r="BT160" s="75">
        <f t="shared" si="704"/>
        <v>2.9999602144313808E-2</v>
      </c>
      <c r="BU160" s="75">
        <f t="shared" si="704"/>
        <v>2.9999642809538079E-2</v>
      </c>
      <c r="BV160" s="75"/>
    </row>
    <row r="161" spans="1:75" ht="15" customHeight="1" x14ac:dyDescent="0.25">
      <c r="A161" s="76" t="s">
        <v>259</v>
      </c>
      <c r="B161" s="113" t="s">
        <v>260</v>
      </c>
      <c r="C161" s="124">
        <v>9411</v>
      </c>
      <c r="D161" s="124">
        <v>13142</v>
      </c>
      <c r="E161" s="125">
        <v>22553</v>
      </c>
      <c r="F161" s="112">
        <f t="shared" si="718"/>
        <v>11293.199999999999</v>
      </c>
      <c r="G161" s="112">
        <f t="shared" si="718"/>
        <v>15770.4</v>
      </c>
      <c r="H161" s="112">
        <f t="shared" si="718"/>
        <v>27063.599999999999</v>
      </c>
      <c r="I161" s="112">
        <f t="shared" si="719"/>
        <v>11857.859999999999</v>
      </c>
      <c r="J161" s="112">
        <f t="shared" si="719"/>
        <v>16558.919999999998</v>
      </c>
      <c r="K161" s="112">
        <f t="shared" si="719"/>
        <v>28416.78</v>
      </c>
      <c r="L161" s="112">
        <f t="shared" si="720"/>
        <v>13175.4</v>
      </c>
      <c r="M161" s="112">
        <f t="shared" si="720"/>
        <v>18398.8</v>
      </c>
      <c r="N161" s="112">
        <f t="shared" si="720"/>
        <v>31574.2</v>
      </c>
      <c r="O161" s="112">
        <f t="shared" si="721"/>
        <v>13175.4</v>
      </c>
      <c r="P161" s="112">
        <f t="shared" si="721"/>
        <v>18398.8</v>
      </c>
      <c r="Q161" s="112">
        <f t="shared" si="721"/>
        <v>31574.2</v>
      </c>
      <c r="R161" s="112">
        <f t="shared" si="722"/>
        <v>15059</v>
      </c>
      <c r="S161" s="112">
        <f t="shared" si="722"/>
        <v>21030</v>
      </c>
      <c r="T161" s="112">
        <f t="shared" si="723"/>
        <v>36089</v>
      </c>
      <c r="U161" s="112">
        <f t="shared" si="724"/>
        <v>16000</v>
      </c>
      <c r="V161" s="112">
        <f t="shared" si="724"/>
        <v>22344</v>
      </c>
      <c r="W161" s="112">
        <f t="shared" si="725"/>
        <v>38344</v>
      </c>
      <c r="X161" s="112">
        <f t="shared" si="726"/>
        <v>17411.650000000001</v>
      </c>
      <c r="Y161" s="112">
        <f t="shared" si="726"/>
        <v>24315.3</v>
      </c>
      <c r="Z161" s="112">
        <f t="shared" si="726"/>
        <v>41726.949999999997</v>
      </c>
      <c r="AA161" s="112">
        <v>20047</v>
      </c>
      <c r="AB161" s="112">
        <v>27995</v>
      </c>
      <c r="AC161" s="112">
        <v>48042</v>
      </c>
      <c r="AD161" s="112">
        <f t="shared" si="727"/>
        <v>25059</v>
      </c>
      <c r="AE161" s="112">
        <f t="shared" si="727"/>
        <v>34994</v>
      </c>
      <c r="AF161" s="112">
        <f t="shared" si="728"/>
        <v>60053</v>
      </c>
      <c r="AG161" s="112">
        <f t="shared" si="729"/>
        <v>29068</v>
      </c>
      <c r="AH161" s="112">
        <f t="shared" si="729"/>
        <v>40593</v>
      </c>
      <c r="AI161" s="112">
        <f t="shared" si="730"/>
        <v>69661</v>
      </c>
      <c r="AJ161" s="109">
        <f t="shared" si="731"/>
        <v>32075.05</v>
      </c>
      <c r="AK161" s="109">
        <f t="shared" si="731"/>
        <v>44792.25</v>
      </c>
      <c r="AL161" s="109">
        <f t="shared" si="732"/>
        <v>76867.3</v>
      </c>
      <c r="AM161" s="109">
        <f t="shared" si="733"/>
        <v>32075.05</v>
      </c>
      <c r="AN161" s="109">
        <f t="shared" si="733"/>
        <v>44792.25</v>
      </c>
      <c r="AO161" s="109"/>
      <c r="AP161" s="109">
        <f t="shared" si="734"/>
        <v>76867.3</v>
      </c>
      <c r="AQ161" s="109">
        <f t="shared" si="735"/>
        <v>33518.43</v>
      </c>
      <c r="AR161" s="109">
        <f t="shared" si="735"/>
        <v>46807.9</v>
      </c>
      <c r="AS161" s="109"/>
      <c r="AT161" s="109">
        <f t="shared" si="736"/>
        <v>80326.33</v>
      </c>
      <c r="AU161" s="109">
        <f t="shared" si="737"/>
        <v>34801.43</v>
      </c>
      <c r="AV161" s="109">
        <f t="shared" si="737"/>
        <v>48599.59</v>
      </c>
      <c r="AW161" s="109"/>
      <c r="AX161" s="109">
        <f t="shared" si="738"/>
        <v>83401.01999999999</v>
      </c>
      <c r="AY161" s="109">
        <f t="shared" si="739"/>
        <v>37585.54</v>
      </c>
      <c r="AZ161" s="109">
        <f t="shared" si="740"/>
        <v>57347.519999999997</v>
      </c>
      <c r="BA161" s="109"/>
      <c r="BB161" s="109">
        <f t="shared" si="741"/>
        <v>94933.06</v>
      </c>
      <c r="BC161" s="109">
        <f t="shared" si="742"/>
        <v>40968.239999999998</v>
      </c>
      <c r="BD161" s="109">
        <f t="shared" si="743"/>
        <v>62508.800000000003</v>
      </c>
      <c r="BE161" s="109"/>
      <c r="BF161" s="109">
        <f t="shared" si="744"/>
        <v>103477.04000000001</v>
      </c>
      <c r="BG161" s="109">
        <f t="shared" si="745"/>
        <v>42847.519999999997</v>
      </c>
      <c r="BH161" s="109">
        <f t="shared" si="746"/>
        <v>65376.18</v>
      </c>
      <c r="BI161" s="109"/>
      <c r="BJ161" s="109">
        <f t="shared" si="747"/>
        <v>108223.7</v>
      </c>
      <c r="BK161" s="109">
        <f t="shared" si="748"/>
        <v>44726.8</v>
      </c>
      <c r="BL161" s="109">
        <f t="shared" si="749"/>
        <v>68243.56</v>
      </c>
      <c r="BM161" s="109"/>
      <c r="BN161" s="109">
        <f t="shared" si="750"/>
        <v>112970.36</v>
      </c>
      <c r="BO161" s="109">
        <f t="shared" si="751"/>
        <v>45854.37</v>
      </c>
      <c r="BP161" s="109">
        <f t="shared" si="752"/>
        <v>69963.990000000005</v>
      </c>
      <c r="BQ161" s="109"/>
      <c r="BR161" s="109">
        <f t="shared" si="753"/>
        <v>115818.36000000002</v>
      </c>
      <c r="BS161" s="110"/>
      <c r="BT161" s="75">
        <f t="shared" si="704"/>
        <v>3.0000101102711299E-2</v>
      </c>
      <c r="BU161" s="75">
        <f t="shared" si="704"/>
        <v>3.0000076725201153E-2</v>
      </c>
      <c r="BV161" s="75"/>
    </row>
    <row r="162" spans="1:75" ht="15" customHeight="1" x14ac:dyDescent="0.25">
      <c r="A162" s="76" t="s">
        <v>261</v>
      </c>
      <c r="B162" s="113" t="s">
        <v>262</v>
      </c>
      <c r="C162" s="124">
        <v>2334</v>
      </c>
      <c r="D162" s="124">
        <v>3155</v>
      </c>
      <c r="E162" s="125">
        <v>5489</v>
      </c>
      <c r="F162" s="112">
        <f t="shared" si="718"/>
        <v>2800.7999999999997</v>
      </c>
      <c r="G162" s="112">
        <f t="shared" si="718"/>
        <v>3786</v>
      </c>
      <c r="H162" s="112">
        <f t="shared" si="718"/>
        <v>6586.8</v>
      </c>
      <c r="I162" s="112">
        <f t="shared" si="719"/>
        <v>2940.8399999999997</v>
      </c>
      <c r="J162" s="112">
        <f t="shared" si="719"/>
        <v>3975.3</v>
      </c>
      <c r="K162" s="112">
        <f t="shared" si="719"/>
        <v>6916.14</v>
      </c>
      <c r="L162" s="112">
        <f t="shared" si="720"/>
        <v>3267.6</v>
      </c>
      <c r="M162" s="112">
        <f t="shared" si="720"/>
        <v>4417</v>
      </c>
      <c r="N162" s="112">
        <f t="shared" si="720"/>
        <v>7684.6</v>
      </c>
      <c r="O162" s="112">
        <f t="shared" si="721"/>
        <v>3267.6</v>
      </c>
      <c r="P162" s="112">
        <f t="shared" si="721"/>
        <v>4417</v>
      </c>
      <c r="Q162" s="112">
        <f t="shared" si="721"/>
        <v>7684.6</v>
      </c>
      <c r="R162" s="112">
        <f t="shared" si="722"/>
        <v>3735</v>
      </c>
      <c r="S162" s="112">
        <f t="shared" si="722"/>
        <v>5049</v>
      </c>
      <c r="T162" s="112">
        <f t="shared" si="723"/>
        <v>8784</v>
      </c>
      <c r="U162" s="112">
        <f t="shared" si="724"/>
        <v>3968</v>
      </c>
      <c r="V162" s="112">
        <f t="shared" si="724"/>
        <v>5365</v>
      </c>
      <c r="W162" s="112">
        <f t="shared" si="725"/>
        <v>9333</v>
      </c>
      <c r="X162" s="112">
        <f t="shared" si="726"/>
        <v>4318.1000000000004</v>
      </c>
      <c r="Y162" s="112">
        <f t="shared" si="726"/>
        <v>5838.25</v>
      </c>
      <c r="Z162" s="112">
        <f t="shared" si="726"/>
        <v>10156.35</v>
      </c>
      <c r="AA162" s="112">
        <v>4972</v>
      </c>
      <c r="AB162" s="112">
        <v>6722</v>
      </c>
      <c r="AC162" s="112">
        <v>11694</v>
      </c>
      <c r="AD162" s="112">
        <f t="shared" si="727"/>
        <v>6215</v>
      </c>
      <c r="AE162" s="112">
        <f t="shared" si="727"/>
        <v>8403</v>
      </c>
      <c r="AF162" s="112">
        <f t="shared" si="728"/>
        <v>14618</v>
      </c>
      <c r="AG162" s="112">
        <f t="shared" si="729"/>
        <v>7209</v>
      </c>
      <c r="AH162" s="112">
        <f t="shared" si="729"/>
        <v>9747</v>
      </c>
      <c r="AI162" s="112">
        <f t="shared" si="730"/>
        <v>16956</v>
      </c>
      <c r="AJ162" s="109">
        <f t="shared" si="731"/>
        <v>7954.8</v>
      </c>
      <c r="AK162" s="109">
        <f t="shared" si="731"/>
        <v>10755.3</v>
      </c>
      <c r="AL162" s="109">
        <f t="shared" si="732"/>
        <v>18710.099999999999</v>
      </c>
      <c r="AM162" s="109">
        <f t="shared" si="733"/>
        <v>7954.8</v>
      </c>
      <c r="AN162" s="109">
        <f t="shared" si="733"/>
        <v>10755.3</v>
      </c>
      <c r="AO162" s="109"/>
      <c r="AP162" s="109">
        <f t="shared" si="734"/>
        <v>18710.099999999999</v>
      </c>
      <c r="AQ162" s="109">
        <f t="shared" si="735"/>
        <v>8312.77</v>
      </c>
      <c r="AR162" s="109">
        <f t="shared" si="735"/>
        <v>11239.29</v>
      </c>
      <c r="AS162" s="109"/>
      <c r="AT162" s="109">
        <f t="shared" si="736"/>
        <v>19552.060000000001</v>
      </c>
      <c r="AU162" s="109">
        <f t="shared" si="737"/>
        <v>8630.9599999999991</v>
      </c>
      <c r="AV162" s="109">
        <f t="shared" si="737"/>
        <v>11669.5</v>
      </c>
      <c r="AW162" s="109"/>
      <c r="AX162" s="109">
        <f t="shared" si="738"/>
        <v>20300.46</v>
      </c>
      <c r="AY162" s="109">
        <f t="shared" si="739"/>
        <v>9321.44</v>
      </c>
      <c r="AZ162" s="109">
        <f t="shared" si="740"/>
        <v>13770.01</v>
      </c>
      <c r="BA162" s="109"/>
      <c r="BB162" s="109">
        <f t="shared" si="741"/>
        <v>23091.45</v>
      </c>
      <c r="BC162" s="109">
        <f t="shared" si="742"/>
        <v>10160.370000000001</v>
      </c>
      <c r="BD162" s="109">
        <f t="shared" si="743"/>
        <v>15009.31</v>
      </c>
      <c r="BE162" s="109"/>
      <c r="BF162" s="109">
        <f t="shared" si="744"/>
        <v>25169.68</v>
      </c>
      <c r="BG162" s="109">
        <f t="shared" si="745"/>
        <v>10626.44</v>
      </c>
      <c r="BH162" s="109">
        <f t="shared" si="746"/>
        <v>15697.81</v>
      </c>
      <c r="BI162" s="109"/>
      <c r="BJ162" s="109">
        <f t="shared" si="747"/>
        <v>26324.25</v>
      </c>
      <c r="BK162" s="109">
        <f t="shared" si="748"/>
        <v>11092.51</v>
      </c>
      <c r="BL162" s="109">
        <f t="shared" si="749"/>
        <v>16386.310000000001</v>
      </c>
      <c r="BM162" s="109"/>
      <c r="BN162" s="109">
        <f t="shared" si="750"/>
        <v>27478.82</v>
      </c>
      <c r="BO162" s="109">
        <f t="shared" si="751"/>
        <v>11372.15</v>
      </c>
      <c r="BP162" s="109">
        <f t="shared" si="752"/>
        <v>16799.41</v>
      </c>
      <c r="BQ162" s="109"/>
      <c r="BR162" s="109">
        <f t="shared" si="753"/>
        <v>28171.559999999998</v>
      </c>
      <c r="BS162" s="110"/>
      <c r="BT162" s="75">
        <f t="shared" si="704"/>
        <v>2.9999656705401678E-2</v>
      </c>
      <c r="BU162" s="75">
        <f t="shared" si="704"/>
        <v>2.9999978213523341E-2</v>
      </c>
      <c r="BV162" s="75"/>
    </row>
    <row r="163" spans="1:75" ht="15" customHeight="1" x14ac:dyDescent="0.25">
      <c r="A163" s="76" t="s">
        <v>263</v>
      </c>
      <c r="B163" s="113" t="s">
        <v>264</v>
      </c>
      <c r="C163" s="124">
        <v>1554</v>
      </c>
      <c r="D163" s="124">
        <v>2099</v>
      </c>
      <c r="E163" s="125">
        <v>3653</v>
      </c>
      <c r="F163" s="112">
        <f t="shared" si="718"/>
        <v>1864.8</v>
      </c>
      <c r="G163" s="112">
        <f t="shared" si="718"/>
        <v>2518.7999999999997</v>
      </c>
      <c r="H163" s="112">
        <f t="shared" si="718"/>
        <v>4383.5999999999995</v>
      </c>
      <c r="I163" s="112">
        <f t="shared" si="719"/>
        <v>1958.04</v>
      </c>
      <c r="J163" s="112">
        <f t="shared" si="719"/>
        <v>2644.74</v>
      </c>
      <c r="K163" s="112">
        <f t="shared" si="719"/>
        <v>4602.78</v>
      </c>
      <c r="L163" s="112">
        <f t="shared" si="720"/>
        <v>2175.6</v>
      </c>
      <c r="M163" s="112">
        <f t="shared" si="720"/>
        <v>2938.6</v>
      </c>
      <c r="N163" s="112">
        <f t="shared" si="720"/>
        <v>5114.2</v>
      </c>
      <c r="O163" s="112">
        <f t="shared" si="721"/>
        <v>2175.6</v>
      </c>
      <c r="P163" s="112">
        <f t="shared" si="721"/>
        <v>2938.6</v>
      </c>
      <c r="Q163" s="112">
        <f t="shared" si="721"/>
        <v>5114.2</v>
      </c>
      <c r="R163" s="112">
        <f t="shared" si="722"/>
        <v>2487</v>
      </c>
      <c r="S163" s="112">
        <f t="shared" si="722"/>
        <v>3359</v>
      </c>
      <c r="T163" s="112">
        <f t="shared" si="723"/>
        <v>5846</v>
      </c>
      <c r="U163" s="112">
        <f t="shared" si="724"/>
        <v>2642</v>
      </c>
      <c r="V163" s="112">
        <f t="shared" si="724"/>
        <v>3569</v>
      </c>
      <c r="W163" s="112">
        <f t="shared" si="725"/>
        <v>6211</v>
      </c>
      <c r="X163" s="112">
        <f t="shared" si="726"/>
        <v>2875.1</v>
      </c>
      <c r="Y163" s="112">
        <f t="shared" si="726"/>
        <v>3883.85</v>
      </c>
      <c r="Z163" s="112">
        <f t="shared" si="726"/>
        <v>6758.95</v>
      </c>
      <c r="AA163" s="112">
        <v>3310</v>
      </c>
      <c r="AB163" s="112">
        <v>4472</v>
      </c>
      <c r="AC163" s="112">
        <v>7782</v>
      </c>
      <c r="AD163" s="112">
        <f t="shared" si="727"/>
        <v>4138</v>
      </c>
      <c r="AE163" s="112">
        <f t="shared" si="727"/>
        <v>5590</v>
      </c>
      <c r="AF163" s="112">
        <f t="shared" si="728"/>
        <v>9728</v>
      </c>
      <c r="AG163" s="112">
        <f t="shared" si="729"/>
        <v>4800</v>
      </c>
      <c r="AH163" s="112">
        <f t="shared" si="729"/>
        <v>6484</v>
      </c>
      <c r="AI163" s="112">
        <f t="shared" si="730"/>
        <v>11284</v>
      </c>
      <c r="AJ163" s="109">
        <f t="shared" si="731"/>
        <v>5296.5</v>
      </c>
      <c r="AK163" s="109">
        <f t="shared" si="731"/>
        <v>7154.8</v>
      </c>
      <c r="AL163" s="109">
        <f t="shared" si="732"/>
        <v>12451.3</v>
      </c>
      <c r="AM163" s="109">
        <f t="shared" si="733"/>
        <v>5296.5</v>
      </c>
      <c r="AN163" s="109">
        <f t="shared" si="733"/>
        <v>7154.8</v>
      </c>
      <c r="AO163" s="109"/>
      <c r="AP163" s="109">
        <f t="shared" si="734"/>
        <v>12451.3</v>
      </c>
      <c r="AQ163" s="109">
        <f t="shared" si="735"/>
        <v>5534.84</v>
      </c>
      <c r="AR163" s="109">
        <f t="shared" si="735"/>
        <v>7476.77</v>
      </c>
      <c r="AS163" s="109"/>
      <c r="AT163" s="109">
        <f t="shared" si="736"/>
        <v>13011.61</v>
      </c>
      <c r="AU163" s="109">
        <f t="shared" si="737"/>
        <v>5746.7</v>
      </c>
      <c r="AV163" s="109">
        <f t="shared" si="737"/>
        <v>7762.96</v>
      </c>
      <c r="AW163" s="109"/>
      <c r="AX163" s="109">
        <f t="shared" si="738"/>
        <v>13509.66</v>
      </c>
      <c r="AY163" s="109">
        <f t="shared" si="739"/>
        <v>6206.44</v>
      </c>
      <c r="AZ163" s="109">
        <f t="shared" si="740"/>
        <v>9160.2900000000009</v>
      </c>
      <c r="BA163" s="109"/>
      <c r="BB163" s="109">
        <f t="shared" si="741"/>
        <v>15366.73</v>
      </c>
      <c r="BC163" s="109">
        <f t="shared" si="742"/>
        <v>6765.02</v>
      </c>
      <c r="BD163" s="109">
        <f t="shared" si="743"/>
        <v>9984.7199999999993</v>
      </c>
      <c r="BE163" s="109"/>
      <c r="BF163" s="109">
        <f t="shared" si="744"/>
        <v>16749.739999999998</v>
      </c>
      <c r="BG163" s="109">
        <f t="shared" si="745"/>
        <v>7075.34</v>
      </c>
      <c r="BH163" s="109">
        <f t="shared" si="746"/>
        <v>10442.73</v>
      </c>
      <c r="BI163" s="109"/>
      <c r="BJ163" s="109">
        <f t="shared" si="747"/>
        <v>17518.07</v>
      </c>
      <c r="BK163" s="109">
        <f t="shared" si="748"/>
        <v>7385.66</v>
      </c>
      <c r="BL163" s="109">
        <f t="shared" si="749"/>
        <v>10900.74</v>
      </c>
      <c r="BM163" s="109"/>
      <c r="BN163" s="109">
        <f t="shared" si="750"/>
        <v>18286.400000000001</v>
      </c>
      <c r="BO163" s="109">
        <f t="shared" si="751"/>
        <v>7571.85</v>
      </c>
      <c r="BP163" s="109">
        <f t="shared" si="752"/>
        <v>11175.55</v>
      </c>
      <c r="BQ163" s="109"/>
      <c r="BR163" s="109">
        <f t="shared" si="753"/>
        <v>18747.400000000001</v>
      </c>
      <c r="BS163" s="110"/>
      <c r="BT163" s="75">
        <f t="shared" si="704"/>
        <v>2.9999484406519762E-2</v>
      </c>
      <c r="BU163" s="75">
        <f t="shared" si="704"/>
        <v>3.0000141916904317E-2</v>
      </c>
      <c r="BV163" s="75"/>
    </row>
    <row r="164" spans="1:75" ht="15" customHeight="1" x14ac:dyDescent="0.25">
      <c r="A164" s="76" t="s">
        <v>265</v>
      </c>
      <c r="B164" s="113" t="s">
        <v>266</v>
      </c>
      <c r="C164" s="124">
        <v>2334</v>
      </c>
      <c r="D164" s="124">
        <v>3155</v>
      </c>
      <c r="E164" s="125">
        <v>5489</v>
      </c>
      <c r="F164" s="112">
        <f t="shared" si="718"/>
        <v>2800.7999999999997</v>
      </c>
      <c r="G164" s="112">
        <f t="shared" si="718"/>
        <v>3786</v>
      </c>
      <c r="H164" s="112">
        <f t="shared" si="718"/>
        <v>6586.8</v>
      </c>
      <c r="I164" s="112">
        <f t="shared" si="719"/>
        <v>2940.8399999999997</v>
      </c>
      <c r="J164" s="112">
        <f t="shared" si="719"/>
        <v>3975.3</v>
      </c>
      <c r="K164" s="112">
        <f t="shared" si="719"/>
        <v>6916.14</v>
      </c>
      <c r="L164" s="112">
        <f t="shared" si="720"/>
        <v>3267.6</v>
      </c>
      <c r="M164" s="112">
        <f t="shared" si="720"/>
        <v>4417</v>
      </c>
      <c r="N164" s="112">
        <f t="shared" si="720"/>
        <v>7684.6</v>
      </c>
      <c r="O164" s="112">
        <f t="shared" si="721"/>
        <v>3267.6</v>
      </c>
      <c r="P164" s="112">
        <f t="shared" si="721"/>
        <v>4417</v>
      </c>
      <c r="Q164" s="112">
        <f t="shared" si="721"/>
        <v>7684.6</v>
      </c>
      <c r="R164" s="112">
        <f t="shared" si="722"/>
        <v>3735</v>
      </c>
      <c r="S164" s="112">
        <f t="shared" si="722"/>
        <v>5049</v>
      </c>
      <c r="T164" s="112">
        <f t="shared" si="723"/>
        <v>8784</v>
      </c>
      <c r="U164" s="112">
        <f t="shared" si="724"/>
        <v>3968</v>
      </c>
      <c r="V164" s="112">
        <f t="shared" si="724"/>
        <v>5365</v>
      </c>
      <c r="W164" s="112">
        <f t="shared" si="725"/>
        <v>9333</v>
      </c>
      <c r="X164" s="112">
        <f t="shared" si="726"/>
        <v>4318.1000000000004</v>
      </c>
      <c r="Y164" s="112">
        <f t="shared" si="726"/>
        <v>5838.25</v>
      </c>
      <c r="Z164" s="112">
        <f t="shared" si="726"/>
        <v>10156.35</v>
      </c>
      <c r="AA164" s="112">
        <v>4972</v>
      </c>
      <c r="AB164" s="112">
        <v>6722</v>
      </c>
      <c r="AC164" s="112">
        <v>11694</v>
      </c>
      <c r="AD164" s="112">
        <f t="shared" si="727"/>
        <v>6215</v>
      </c>
      <c r="AE164" s="112">
        <f t="shared" si="727"/>
        <v>8403</v>
      </c>
      <c r="AF164" s="112">
        <f t="shared" si="728"/>
        <v>14618</v>
      </c>
      <c r="AG164" s="112">
        <f t="shared" si="729"/>
        <v>7209</v>
      </c>
      <c r="AH164" s="112">
        <f t="shared" si="729"/>
        <v>9747</v>
      </c>
      <c r="AI164" s="112">
        <f t="shared" si="730"/>
        <v>16956</v>
      </c>
      <c r="AJ164" s="109">
        <f t="shared" si="731"/>
        <v>7954.8</v>
      </c>
      <c r="AK164" s="109">
        <f t="shared" si="731"/>
        <v>10755.3</v>
      </c>
      <c r="AL164" s="109">
        <f t="shared" si="732"/>
        <v>18710.099999999999</v>
      </c>
      <c r="AM164" s="109">
        <f t="shared" si="733"/>
        <v>7954.8</v>
      </c>
      <c r="AN164" s="109">
        <f t="shared" si="733"/>
        <v>10755.3</v>
      </c>
      <c r="AO164" s="109"/>
      <c r="AP164" s="109">
        <f t="shared" si="734"/>
        <v>18710.099999999999</v>
      </c>
      <c r="AQ164" s="109">
        <f t="shared" si="735"/>
        <v>8312.77</v>
      </c>
      <c r="AR164" s="109">
        <f t="shared" si="735"/>
        <v>11239.29</v>
      </c>
      <c r="AS164" s="109"/>
      <c r="AT164" s="109">
        <f t="shared" si="736"/>
        <v>19552.060000000001</v>
      </c>
      <c r="AU164" s="109">
        <f t="shared" si="737"/>
        <v>8630.9599999999991</v>
      </c>
      <c r="AV164" s="109">
        <f t="shared" si="737"/>
        <v>11669.5</v>
      </c>
      <c r="AW164" s="109"/>
      <c r="AX164" s="109">
        <f t="shared" si="738"/>
        <v>20300.46</v>
      </c>
      <c r="AY164" s="109">
        <f t="shared" si="739"/>
        <v>9321.44</v>
      </c>
      <c r="AZ164" s="109">
        <f t="shared" si="740"/>
        <v>13770.01</v>
      </c>
      <c r="BA164" s="109"/>
      <c r="BB164" s="109">
        <f t="shared" si="741"/>
        <v>23091.45</v>
      </c>
      <c r="BC164" s="109">
        <f t="shared" si="742"/>
        <v>10160.370000000001</v>
      </c>
      <c r="BD164" s="109">
        <f t="shared" si="743"/>
        <v>15009.31</v>
      </c>
      <c r="BE164" s="109"/>
      <c r="BF164" s="109">
        <f t="shared" si="744"/>
        <v>25169.68</v>
      </c>
      <c r="BG164" s="109">
        <f t="shared" si="745"/>
        <v>10626.44</v>
      </c>
      <c r="BH164" s="109">
        <f t="shared" si="746"/>
        <v>15697.81</v>
      </c>
      <c r="BI164" s="109"/>
      <c r="BJ164" s="109">
        <f t="shared" si="747"/>
        <v>26324.25</v>
      </c>
      <c r="BK164" s="109">
        <f t="shared" si="748"/>
        <v>11092.51</v>
      </c>
      <c r="BL164" s="109">
        <f t="shared" si="749"/>
        <v>16386.310000000001</v>
      </c>
      <c r="BM164" s="109"/>
      <c r="BN164" s="109">
        <f t="shared" si="750"/>
        <v>27478.82</v>
      </c>
      <c r="BO164" s="109">
        <f t="shared" si="751"/>
        <v>11372.15</v>
      </c>
      <c r="BP164" s="109">
        <f t="shared" si="752"/>
        <v>16799.41</v>
      </c>
      <c r="BQ164" s="109"/>
      <c r="BR164" s="109">
        <f t="shared" si="753"/>
        <v>28171.559999999998</v>
      </c>
      <c r="BS164" s="110"/>
      <c r="BT164" s="75">
        <f t="shared" si="704"/>
        <v>2.9999656705401678E-2</v>
      </c>
      <c r="BU164" s="75">
        <f t="shared" si="704"/>
        <v>2.9999978213523341E-2</v>
      </c>
      <c r="BV164" s="75"/>
    </row>
    <row r="165" spans="1:75" ht="15.75" customHeight="1" x14ac:dyDescent="0.25">
      <c r="A165" s="70" t="s">
        <v>2442</v>
      </c>
      <c r="B165" s="111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105"/>
      <c r="O165" s="73"/>
      <c r="P165" s="73"/>
      <c r="Q165" s="73"/>
      <c r="R165" s="73"/>
      <c r="S165" s="73"/>
      <c r="T165" s="105"/>
      <c r="U165" s="73"/>
      <c r="V165" s="73"/>
      <c r="W165" s="73"/>
      <c r="X165" s="73"/>
      <c r="Y165" s="73">
        <f>+V165+(D165*0.15)</f>
        <v>0</v>
      </c>
      <c r="Z165" s="105"/>
      <c r="AA165" s="73">
        <v>0</v>
      </c>
      <c r="AB165" s="73">
        <v>0</v>
      </c>
      <c r="AC165" s="105"/>
      <c r="AD165" s="73"/>
      <c r="AE165" s="73"/>
      <c r="AF165" s="105"/>
      <c r="AG165" s="73"/>
      <c r="AH165" s="73"/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5"/>
      <c r="BB165" s="105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5"/>
      <c r="BN165" s="105"/>
      <c r="BO165" s="105"/>
      <c r="BP165" s="105"/>
      <c r="BQ165" s="105"/>
      <c r="BR165" s="105"/>
      <c r="BS165" s="108"/>
      <c r="BT165" s="75" t="e">
        <f t="shared" si="704"/>
        <v>#DIV/0!</v>
      </c>
      <c r="BU165" s="75" t="e">
        <f t="shared" si="704"/>
        <v>#DIV/0!</v>
      </c>
      <c r="BV165" s="75"/>
    </row>
    <row r="166" spans="1:75" ht="15" customHeight="1" x14ac:dyDescent="0.25">
      <c r="A166" s="76" t="s">
        <v>267</v>
      </c>
      <c r="B166" s="113" t="s">
        <v>268</v>
      </c>
      <c r="C166" s="124">
        <v>3893</v>
      </c>
      <c r="D166" s="124">
        <v>5257</v>
      </c>
      <c r="E166" s="125">
        <v>9150</v>
      </c>
      <c r="F166" s="112">
        <f t="shared" ref="F166:H167" si="754">C166*1.2</f>
        <v>4671.5999999999995</v>
      </c>
      <c r="G166" s="112">
        <f t="shared" si="754"/>
        <v>6308.4</v>
      </c>
      <c r="H166" s="112">
        <f t="shared" si="754"/>
        <v>10980</v>
      </c>
      <c r="I166" s="112">
        <f t="shared" ref="I166:K167" si="755">F166+C166*0.06</f>
        <v>4905.1799999999994</v>
      </c>
      <c r="J166" s="112">
        <f t="shared" si="755"/>
        <v>6623.82</v>
      </c>
      <c r="K166" s="112">
        <f t="shared" si="755"/>
        <v>11529</v>
      </c>
      <c r="L166" s="112">
        <f t="shared" ref="L166:N167" si="756">I166+C166*0.14</f>
        <v>5450.2</v>
      </c>
      <c r="M166" s="112">
        <f t="shared" si="756"/>
        <v>7359.7999999999993</v>
      </c>
      <c r="N166" s="112">
        <f t="shared" si="756"/>
        <v>12810</v>
      </c>
      <c r="O166" s="112">
        <f t="shared" ref="O166:Q167" si="757">L166</f>
        <v>5450.2</v>
      </c>
      <c r="P166" s="112">
        <f t="shared" si="757"/>
        <v>7359.7999999999993</v>
      </c>
      <c r="Q166" s="112">
        <f t="shared" si="757"/>
        <v>12810</v>
      </c>
      <c r="R166" s="112">
        <f t="shared" ref="R166:S167" si="758">ROUND(O166*1.143,0)</f>
        <v>6230</v>
      </c>
      <c r="S166" s="112">
        <f t="shared" si="758"/>
        <v>8412</v>
      </c>
      <c r="T166" s="112">
        <f t="shared" ref="T166:T167" si="759">R166+S166</f>
        <v>14642</v>
      </c>
      <c r="U166" s="112">
        <f t="shared" ref="U166:V167" si="760">ROUND(R166+(C166*0.1),0)</f>
        <v>6619</v>
      </c>
      <c r="V166" s="112">
        <f t="shared" si="760"/>
        <v>8938</v>
      </c>
      <c r="W166" s="112">
        <f t="shared" ref="W166:W167" si="761">U166+V166</f>
        <v>15557</v>
      </c>
      <c r="X166" s="112">
        <f t="shared" ref="X166:Z167" si="762">+U166+(C166*0.15)</f>
        <v>7202.95</v>
      </c>
      <c r="Y166" s="112">
        <f t="shared" si="762"/>
        <v>9726.5499999999993</v>
      </c>
      <c r="Z166" s="112">
        <f t="shared" si="762"/>
        <v>16929.5</v>
      </c>
      <c r="AA166" s="112">
        <v>8293</v>
      </c>
      <c r="AB166" s="112">
        <v>11199</v>
      </c>
      <c r="AC166" s="112">
        <v>19492</v>
      </c>
      <c r="AD166" s="112">
        <f t="shared" ref="AD166:AE167" si="763">+ROUND(AA166*(1+0.25),0)</f>
        <v>10366</v>
      </c>
      <c r="AE166" s="112">
        <f t="shared" si="763"/>
        <v>13999</v>
      </c>
      <c r="AF166" s="112">
        <f t="shared" ref="AF166:AF167" si="764">+AD166+AE166</f>
        <v>24365</v>
      </c>
      <c r="AG166" s="112">
        <f t="shared" ref="AG166:AH167" si="765">+ROUND(AD166+AA166*0.2,0)</f>
        <v>12025</v>
      </c>
      <c r="AH166" s="112">
        <f t="shared" si="765"/>
        <v>16239</v>
      </c>
      <c r="AI166" s="112">
        <f t="shared" ref="AI166:AI167" si="766">+AG166+AH166</f>
        <v>28264</v>
      </c>
      <c r="AJ166" s="112">
        <f t="shared" ref="AJ166:AK167" si="767">AG166</f>
        <v>12025</v>
      </c>
      <c r="AK166" s="112">
        <f t="shared" si="767"/>
        <v>16239</v>
      </c>
      <c r="AL166" s="112">
        <f t="shared" ref="AL166:AL167" si="768">AJ166+AK166</f>
        <v>28264</v>
      </c>
      <c r="AM166" s="112">
        <f t="shared" ref="AM166:AN167" si="769">AJ166</f>
        <v>12025</v>
      </c>
      <c r="AN166" s="112">
        <f t="shared" si="769"/>
        <v>16239</v>
      </c>
      <c r="AO166" s="112">
        <v>2500</v>
      </c>
      <c r="AP166" s="112">
        <f t="shared" ref="AP166:AP167" si="770">AM166+AN166+AO166</f>
        <v>30764</v>
      </c>
      <c r="AQ166" s="109">
        <f t="shared" ref="AQ166:AQ167" si="771">ROUND(AM166*(1+4.5%),2)</f>
        <v>12566.13</v>
      </c>
      <c r="AR166" s="109">
        <f t="shared" ref="AR166:AR167" si="772">ROUND(AN166*(1+4.5%)+(AB166*10%),2)</f>
        <v>18089.66</v>
      </c>
      <c r="AS166" s="112">
        <v>2500</v>
      </c>
      <c r="AT166" s="112">
        <f t="shared" ref="AT166:AT167" si="773">AQ166+AR166+AS166</f>
        <v>33155.79</v>
      </c>
      <c r="AU166" s="109">
        <f t="shared" ref="AU166:AV167" si="774">ROUND(AQ166+(AM166*4%),2)</f>
        <v>13047.13</v>
      </c>
      <c r="AV166" s="109">
        <f t="shared" si="774"/>
        <v>18739.22</v>
      </c>
      <c r="AW166" s="112">
        <v>2500</v>
      </c>
      <c r="AX166" s="112">
        <f t="shared" ref="AX166:AX167" si="775">AU166+AV166+AW166</f>
        <v>34286.35</v>
      </c>
      <c r="AY166" s="109">
        <f t="shared" ref="AY166:AY167" si="776">ROUND(AU166+(AU166*$AY$3),2)</f>
        <v>14090.9</v>
      </c>
      <c r="AZ166" s="109">
        <f t="shared" ref="AZ166:AZ167" si="777">ROUND(AV166+(AV166*$AZ$4),2)</f>
        <v>22112.28</v>
      </c>
      <c r="BA166" s="112">
        <v>2500</v>
      </c>
      <c r="BB166" s="109">
        <f t="shared" ref="BB166:BB167" si="778">AY166+AZ166+BA166</f>
        <v>38703.18</v>
      </c>
      <c r="BC166" s="112">
        <f t="shared" ref="BC166:BC167" si="779">ROUND(AY166+(AY166*$BC$3),2)</f>
        <v>15359.08</v>
      </c>
      <c r="BD166" s="112">
        <f t="shared" ref="BD166:BD167" si="780">ROUND(AZ166+(AZ166*$BD$4),2)</f>
        <v>24102.39</v>
      </c>
      <c r="BE166" s="112">
        <v>2500</v>
      </c>
      <c r="BF166" s="109">
        <f t="shared" ref="BF166:BF167" si="781">BC166+BD166+BE166</f>
        <v>41961.47</v>
      </c>
      <c r="BG166" s="109">
        <f t="shared" ref="BG166:BG167" si="782">ROUND(BC166+ $AY166*$BG$3,2)</f>
        <v>16063.63</v>
      </c>
      <c r="BH166" s="109">
        <f t="shared" ref="BH166:BH167" si="783">ROUND(BD166+ $AZ166*$BH$4,2)</f>
        <v>25208</v>
      </c>
      <c r="BI166" s="112">
        <v>2500</v>
      </c>
      <c r="BJ166" s="109">
        <f t="shared" ref="BJ166:BJ167" si="784">BG166+BH166+BI166</f>
        <v>43771.63</v>
      </c>
      <c r="BK166" s="109">
        <f t="shared" ref="BK166:BK167" si="785">ROUND(BG166+ $AY166*$BK$3,2)</f>
        <v>16768.18</v>
      </c>
      <c r="BL166" s="109">
        <f t="shared" ref="BL166:BL167" si="786">ROUND(BH166+ $AZ166*$BL$4,2)</f>
        <v>26313.61</v>
      </c>
      <c r="BM166" s="112">
        <v>2500</v>
      </c>
      <c r="BN166" s="109">
        <f t="shared" ref="BN166:BN167" si="787">BK166+BL166+BM166</f>
        <v>45581.79</v>
      </c>
      <c r="BO166" s="109">
        <f t="shared" ref="BO166:BO167" si="788">ROUND(BK166+ $AY166*$BO$3,2)</f>
        <v>17190.91</v>
      </c>
      <c r="BP166" s="109">
        <f t="shared" ref="BP166:BP167" si="789">ROUND(BL166+ $AZ166*$BP$4,2)</f>
        <v>26976.98</v>
      </c>
      <c r="BQ166" s="109">
        <v>2500</v>
      </c>
      <c r="BR166" s="109">
        <f t="shared" ref="BR166:BR167" si="790">+BO166+BP166+BQ166</f>
        <v>46667.89</v>
      </c>
      <c r="BS166" s="110"/>
      <c r="BT166" s="75">
        <f t="shared" si="704"/>
        <v>3.0000212903363133E-2</v>
      </c>
      <c r="BU166" s="75">
        <f t="shared" si="704"/>
        <v>3.0000072357983847E-2</v>
      </c>
      <c r="BV166" s="75"/>
    </row>
    <row r="167" spans="1:75" ht="15" customHeight="1" x14ac:dyDescent="0.25">
      <c r="A167" s="76" t="s">
        <v>269</v>
      </c>
      <c r="B167" s="113" t="s">
        <v>270</v>
      </c>
      <c r="C167" s="124">
        <v>3893</v>
      </c>
      <c r="D167" s="124">
        <v>5257</v>
      </c>
      <c r="E167" s="125">
        <v>9150</v>
      </c>
      <c r="F167" s="112">
        <f t="shared" si="754"/>
        <v>4671.5999999999995</v>
      </c>
      <c r="G167" s="112">
        <f t="shared" si="754"/>
        <v>6308.4</v>
      </c>
      <c r="H167" s="112">
        <f t="shared" si="754"/>
        <v>10980</v>
      </c>
      <c r="I167" s="112">
        <f t="shared" si="755"/>
        <v>4905.1799999999994</v>
      </c>
      <c r="J167" s="112">
        <f t="shared" si="755"/>
        <v>6623.82</v>
      </c>
      <c r="K167" s="112">
        <f t="shared" si="755"/>
        <v>11529</v>
      </c>
      <c r="L167" s="112">
        <f t="shared" si="756"/>
        <v>5450.2</v>
      </c>
      <c r="M167" s="112">
        <f t="shared" si="756"/>
        <v>7359.7999999999993</v>
      </c>
      <c r="N167" s="112">
        <f t="shared" si="756"/>
        <v>12810</v>
      </c>
      <c r="O167" s="112">
        <f t="shared" si="757"/>
        <v>5450.2</v>
      </c>
      <c r="P167" s="112">
        <f t="shared" si="757"/>
        <v>7359.7999999999993</v>
      </c>
      <c r="Q167" s="112">
        <f t="shared" si="757"/>
        <v>12810</v>
      </c>
      <c r="R167" s="112">
        <f t="shared" si="758"/>
        <v>6230</v>
      </c>
      <c r="S167" s="112">
        <f t="shared" si="758"/>
        <v>8412</v>
      </c>
      <c r="T167" s="112">
        <f t="shared" si="759"/>
        <v>14642</v>
      </c>
      <c r="U167" s="112">
        <f t="shared" si="760"/>
        <v>6619</v>
      </c>
      <c r="V167" s="112">
        <f t="shared" si="760"/>
        <v>8938</v>
      </c>
      <c r="W167" s="112">
        <f t="shared" si="761"/>
        <v>15557</v>
      </c>
      <c r="X167" s="112">
        <f t="shared" si="762"/>
        <v>7202.95</v>
      </c>
      <c r="Y167" s="112">
        <f t="shared" si="762"/>
        <v>9726.5499999999993</v>
      </c>
      <c r="Z167" s="112">
        <f t="shared" si="762"/>
        <v>16929.5</v>
      </c>
      <c r="AA167" s="112">
        <v>8293</v>
      </c>
      <c r="AB167" s="112">
        <v>11199</v>
      </c>
      <c r="AC167" s="112">
        <v>19492</v>
      </c>
      <c r="AD167" s="112">
        <f t="shared" si="763"/>
        <v>10366</v>
      </c>
      <c r="AE167" s="112">
        <f t="shared" si="763"/>
        <v>13999</v>
      </c>
      <c r="AF167" s="112">
        <f t="shared" si="764"/>
        <v>24365</v>
      </c>
      <c r="AG167" s="112">
        <f t="shared" si="765"/>
        <v>12025</v>
      </c>
      <c r="AH167" s="112">
        <f t="shared" si="765"/>
        <v>16239</v>
      </c>
      <c r="AI167" s="112">
        <f t="shared" si="766"/>
        <v>28264</v>
      </c>
      <c r="AJ167" s="112">
        <f t="shared" si="767"/>
        <v>12025</v>
      </c>
      <c r="AK167" s="112">
        <f t="shared" si="767"/>
        <v>16239</v>
      </c>
      <c r="AL167" s="112">
        <f t="shared" si="768"/>
        <v>28264</v>
      </c>
      <c r="AM167" s="112">
        <f t="shared" si="769"/>
        <v>12025</v>
      </c>
      <c r="AN167" s="112">
        <f t="shared" si="769"/>
        <v>16239</v>
      </c>
      <c r="AO167" s="112">
        <v>2500</v>
      </c>
      <c r="AP167" s="112">
        <f t="shared" si="770"/>
        <v>30764</v>
      </c>
      <c r="AQ167" s="109">
        <f t="shared" si="771"/>
        <v>12566.13</v>
      </c>
      <c r="AR167" s="109">
        <f t="shared" si="772"/>
        <v>18089.66</v>
      </c>
      <c r="AS167" s="112">
        <v>2500</v>
      </c>
      <c r="AT167" s="112">
        <f t="shared" si="773"/>
        <v>33155.79</v>
      </c>
      <c r="AU167" s="109">
        <f t="shared" si="774"/>
        <v>13047.13</v>
      </c>
      <c r="AV167" s="109">
        <f t="shared" si="774"/>
        <v>18739.22</v>
      </c>
      <c r="AW167" s="112">
        <v>2500</v>
      </c>
      <c r="AX167" s="112">
        <f t="shared" si="775"/>
        <v>34286.35</v>
      </c>
      <c r="AY167" s="109">
        <f t="shared" si="776"/>
        <v>14090.9</v>
      </c>
      <c r="AZ167" s="109">
        <f t="shared" si="777"/>
        <v>22112.28</v>
      </c>
      <c r="BA167" s="112">
        <v>2500</v>
      </c>
      <c r="BB167" s="109">
        <f t="shared" si="778"/>
        <v>38703.18</v>
      </c>
      <c r="BC167" s="112">
        <f t="shared" si="779"/>
        <v>15359.08</v>
      </c>
      <c r="BD167" s="112">
        <f t="shared" si="780"/>
        <v>24102.39</v>
      </c>
      <c r="BE167" s="112">
        <v>2500</v>
      </c>
      <c r="BF167" s="109">
        <f t="shared" si="781"/>
        <v>41961.47</v>
      </c>
      <c r="BG167" s="109">
        <f t="shared" si="782"/>
        <v>16063.63</v>
      </c>
      <c r="BH167" s="109">
        <f t="shared" si="783"/>
        <v>25208</v>
      </c>
      <c r="BI167" s="112">
        <v>2500</v>
      </c>
      <c r="BJ167" s="109">
        <f t="shared" si="784"/>
        <v>43771.63</v>
      </c>
      <c r="BK167" s="109">
        <f t="shared" si="785"/>
        <v>16768.18</v>
      </c>
      <c r="BL167" s="109">
        <f t="shared" si="786"/>
        <v>26313.61</v>
      </c>
      <c r="BM167" s="112">
        <v>2500</v>
      </c>
      <c r="BN167" s="109">
        <f t="shared" si="787"/>
        <v>45581.79</v>
      </c>
      <c r="BO167" s="109">
        <f t="shared" si="788"/>
        <v>17190.91</v>
      </c>
      <c r="BP167" s="109">
        <f t="shared" si="789"/>
        <v>26976.98</v>
      </c>
      <c r="BQ167" s="109">
        <v>2500</v>
      </c>
      <c r="BR167" s="109">
        <f t="shared" si="790"/>
        <v>46667.89</v>
      </c>
      <c r="BS167" s="110"/>
      <c r="BT167" s="75">
        <f t="shared" si="704"/>
        <v>3.0000212903363133E-2</v>
      </c>
      <c r="BU167" s="75">
        <f t="shared" si="704"/>
        <v>3.0000072357983847E-2</v>
      </c>
      <c r="BV167" s="75"/>
    </row>
    <row r="168" spans="1:75" ht="15.75" customHeight="1" x14ac:dyDescent="0.25">
      <c r="A168" s="70" t="s">
        <v>2399</v>
      </c>
      <c r="B168" s="111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105"/>
      <c r="O168" s="73"/>
      <c r="P168" s="73"/>
      <c r="Q168" s="73"/>
      <c r="R168" s="73"/>
      <c r="S168" s="73"/>
      <c r="T168" s="105"/>
      <c r="U168" s="73"/>
      <c r="V168" s="73"/>
      <c r="W168" s="73"/>
      <c r="X168" s="73"/>
      <c r="Y168" s="73"/>
      <c r="Z168" s="105"/>
      <c r="AA168" s="73">
        <v>0</v>
      </c>
      <c r="AB168" s="73">
        <v>0</v>
      </c>
      <c r="AC168" s="105"/>
      <c r="AD168" s="73"/>
      <c r="AE168" s="73"/>
      <c r="AF168" s="105"/>
      <c r="AG168" s="73"/>
      <c r="AH168" s="73"/>
      <c r="AI168" s="105"/>
      <c r="AJ168" s="105"/>
      <c r="AK168" s="105"/>
      <c r="AL168" s="105"/>
      <c r="AM168" s="105"/>
      <c r="AN168" s="105"/>
      <c r="AO168" s="105"/>
      <c r="AP168" s="105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5"/>
      <c r="BB168" s="105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5"/>
      <c r="BN168" s="105"/>
      <c r="BO168" s="105"/>
      <c r="BP168" s="105"/>
      <c r="BQ168" s="105"/>
      <c r="BR168" s="105"/>
      <c r="BS168" s="108"/>
      <c r="BT168" s="75" t="e">
        <f t="shared" si="704"/>
        <v>#DIV/0!</v>
      </c>
      <c r="BU168" s="75" t="e">
        <f t="shared" si="704"/>
        <v>#DIV/0!</v>
      </c>
      <c r="BV168" s="75"/>
    </row>
    <row r="169" spans="1:75" ht="15" customHeight="1" x14ac:dyDescent="0.25">
      <c r="A169" s="76" t="s">
        <v>271</v>
      </c>
      <c r="B169" s="113" t="s">
        <v>272</v>
      </c>
      <c r="C169" s="124">
        <v>2921</v>
      </c>
      <c r="D169" s="124">
        <v>3953</v>
      </c>
      <c r="E169" s="125">
        <v>6874</v>
      </c>
      <c r="F169" s="112">
        <f t="shared" ref="F169:H174" si="791">C169*1.2</f>
        <v>3505.2</v>
      </c>
      <c r="G169" s="112">
        <f t="shared" si="791"/>
        <v>4743.5999999999995</v>
      </c>
      <c r="H169" s="112">
        <f t="shared" si="791"/>
        <v>8248.7999999999993</v>
      </c>
      <c r="I169" s="112">
        <f t="shared" ref="I169:K174" si="792">F169+C169*0.06</f>
        <v>3680.46</v>
      </c>
      <c r="J169" s="112">
        <f t="shared" si="792"/>
        <v>4980.78</v>
      </c>
      <c r="K169" s="112">
        <f t="shared" si="792"/>
        <v>8661.24</v>
      </c>
      <c r="L169" s="112">
        <f t="shared" ref="L169:N174" si="793">I169+C169*0.14</f>
        <v>4089.4</v>
      </c>
      <c r="M169" s="112">
        <f t="shared" si="793"/>
        <v>5534.2</v>
      </c>
      <c r="N169" s="112">
        <f t="shared" si="793"/>
        <v>9623.6</v>
      </c>
      <c r="O169" s="112">
        <f t="shared" ref="O169:Q177" si="794">L169</f>
        <v>4089.4</v>
      </c>
      <c r="P169" s="112">
        <f t="shared" si="794"/>
        <v>5534.2</v>
      </c>
      <c r="Q169" s="112">
        <f t="shared" si="794"/>
        <v>9623.6</v>
      </c>
      <c r="R169" s="112">
        <f t="shared" ref="R169:S173" si="795">ROUND(O169*1.143,0)</f>
        <v>4674</v>
      </c>
      <c r="S169" s="112">
        <f t="shared" si="795"/>
        <v>6326</v>
      </c>
      <c r="T169" s="112">
        <f t="shared" ref="T169:T170" si="796">R169+S169</f>
        <v>11000</v>
      </c>
      <c r="U169" s="112">
        <f t="shared" ref="U169:V173" si="797">ROUND(R169+(C169*0.1),0)</f>
        <v>4966</v>
      </c>
      <c r="V169" s="112">
        <f t="shared" si="797"/>
        <v>6721</v>
      </c>
      <c r="W169" s="112">
        <f t="shared" ref="W169:W170" si="798">U169+V169</f>
        <v>11687</v>
      </c>
      <c r="X169" s="112">
        <f t="shared" ref="X169:Z174" si="799">+U169+(C169*0.15)</f>
        <v>5404.15</v>
      </c>
      <c r="Y169" s="112">
        <f t="shared" si="799"/>
        <v>7313.95</v>
      </c>
      <c r="Z169" s="112">
        <f t="shared" si="799"/>
        <v>12718.1</v>
      </c>
      <c r="AA169" s="112">
        <v>6222</v>
      </c>
      <c r="AB169" s="112">
        <v>8421</v>
      </c>
      <c r="AC169" s="112">
        <v>14643</v>
      </c>
      <c r="AD169" s="112">
        <f t="shared" ref="AD169:AE173" si="800">+ROUND(AA169*(1+0.25),0)</f>
        <v>7778</v>
      </c>
      <c r="AE169" s="112">
        <f t="shared" si="800"/>
        <v>10526</v>
      </c>
      <c r="AF169" s="112">
        <f t="shared" ref="AF169:AF170" si="801">+AD169+AE169</f>
        <v>18304</v>
      </c>
      <c r="AG169" s="112">
        <f t="shared" ref="AG169:AH173" si="802">+ROUND(AD169+AA169*0.2,0)</f>
        <v>9022</v>
      </c>
      <c r="AH169" s="112">
        <f t="shared" si="802"/>
        <v>12210</v>
      </c>
      <c r="AI169" s="112">
        <f t="shared" ref="AI169:AI170" si="803">+AG169+AH169</f>
        <v>21232</v>
      </c>
      <c r="AJ169" s="109">
        <f t="shared" ref="AJ169:AK173" si="804">ROUND(AG169+0.15*AA169,2)</f>
        <v>9955.2999999999993</v>
      </c>
      <c r="AK169" s="109">
        <f t="shared" si="804"/>
        <v>13473.15</v>
      </c>
      <c r="AL169" s="109">
        <f t="shared" ref="AL169:AL170" si="805">AJ169+AK169</f>
        <v>23428.449999999997</v>
      </c>
      <c r="AM169" s="109">
        <f t="shared" ref="AM169:AN177" si="806">AJ169</f>
        <v>9955.2999999999993</v>
      </c>
      <c r="AN169" s="109">
        <f t="shared" si="806"/>
        <v>13473.15</v>
      </c>
      <c r="AO169" s="109"/>
      <c r="AP169" s="109">
        <f t="shared" ref="AP169:AP170" si="807">AM169+AN169+AO169</f>
        <v>23428.449999999997</v>
      </c>
      <c r="AQ169" s="109">
        <f t="shared" ref="AQ169:AR177" si="808">ROUND(AM169*(1+4.5%),2)</f>
        <v>10403.290000000001</v>
      </c>
      <c r="AR169" s="109">
        <f t="shared" si="808"/>
        <v>14079.44</v>
      </c>
      <c r="AS169" s="109"/>
      <c r="AT169" s="109">
        <f t="shared" ref="AT169:AT170" si="809">AQ169+AR169+AS169</f>
        <v>24482.730000000003</v>
      </c>
      <c r="AU169" s="109">
        <f t="shared" ref="AU169:AV177" si="810">ROUND(AQ169+(AM169*4%),2)</f>
        <v>10801.5</v>
      </c>
      <c r="AV169" s="109">
        <f t="shared" si="810"/>
        <v>14618.37</v>
      </c>
      <c r="AW169" s="109"/>
      <c r="AX169" s="109">
        <f t="shared" ref="AX169:AX170" si="811">AU169+AV169+AW169</f>
        <v>25419.870000000003</v>
      </c>
      <c r="AY169" s="109">
        <f t="shared" ref="AY169:AZ177" si="812">ROUND(AU169+(AU169*$AY$3),2)</f>
        <v>11665.62</v>
      </c>
      <c r="AZ169" s="109">
        <f t="shared" ref="AZ169:AZ170" si="813">ROUND(AV169+(AV169*$AZ$4),2)</f>
        <v>17249.68</v>
      </c>
      <c r="BA169" s="109"/>
      <c r="BB169" s="109">
        <f t="shared" ref="BB169:BB170" si="814">AY169+AZ169+BA169</f>
        <v>28915.300000000003</v>
      </c>
      <c r="BC169" s="109">
        <f t="shared" ref="BC169:BC177" si="815">ROUND(AY169+(AY169*$BC$3),2)</f>
        <v>12715.53</v>
      </c>
      <c r="BD169" s="109">
        <f t="shared" ref="BD169:BD170" si="816">ROUND(AZ169+(AZ169*$BD$4),2)</f>
        <v>18802.150000000001</v>
      </c>
      <c r="BE169" s="109"/>
      <c r="BF169" s="109">
        <f t="shared" ref="BF169:BF170" si="817">BC169+BD169+BE169</f>
        <v>31517.68</v>
      </c>
      <c r="BG169" s="109">
        <f t="shared" ref="BG169:BG177" si="818">ROUND(BC169+ $AY169*$BG$3,2)</f>
        <v>13298.81</v>
      </c>
      <c r="BH169" s="109">
        <f t="shared" ref="BH169:BH170" si="819">ROUND(BD169+ $AZ169*$BH$4,2)</f>
        <v>19664.63</v>
      </c>
      <c r="BI169" s="109"/>
      <c r="BJ169" s="109">
        <f t="shared" ref="BJ169:BJ170" si="820">BG169+BH169+BI169</f>
        <v>32963.440000000002</v>
      </c>
      <c r="BK169" s="109">
        <f t="shared" ref="BK169:BK177" si="821">ROUND(BG169+ $AY169*$BK$3,2)</f>
        <v>13882.09</v>
      </c>
      <c r="BL169" s="109">
        <f t="shared" ref="BL169:BL170" si="822">ROUND(BH169+ $AZ169*$BL$4,2)</f>
        <v>20527.11</v>
      </c>
      <c r="BM169" s="109"/>
      <c r="BN169" s="109">
        <f t="shared" ref="BN169:BN170" si="823">BK169+BL169+BM169</f>
        <v>34409.199999999997</v>
      </c>
      <c r="BO169" s="109">
        <f t="shared" ref="BO169:BO177" si="824">ROUND(BK169+ $AY169*$BO$3,2)</f>
        <v>14232.06</v>
      </c>
      <c r="BP169" s="109">
        <f t="shared" ref="BP169:BP170" si="825">ROUND(BL169+ $AZ169*$BP$4,2)</f>
        <v>21044.6</v>
      </c>
      <c r="BQ169" s="109"/>
      <c r="BR169" s="109">
        <f t="shared" ref="BR169:BR170" si="826">+BO169+BP169+BQ169</f>
        <v>35276.659999999996</v>
      </c>
      <c r="BS169" s="110"/>
      <c r="BT169" s="75">
        <f t="shared" si="704"/>
        <v>3.0000120010766622E-2</v>
      </c>
      <c r="BU169" s="75">
        <f t="shared" si="704"/>
        <v>2.9999976811163915E-2</v>
      </c>
      <c r="BV169" s="75"/>
    </row>
    <row r="170" spans="1:75" ht="15" customHeight="1" x14ac:dyDescent="0.25">
      <c r="A170" s="76" t="s">
        <v>273</v>
      </c>
      <c r="B170" s="113" t="s">
        <v>274</v>
      </c>
      <c r="C170" s="124">
        <v>2426</v>
      </c>
      <c r="D170" s="124">
        <v>6580</v>
      </c>
      <c r="E170" s="125">
        <v>9006</v>
      </c>
      <c r="F170" s="112">
        <f t="shared" si="791"/>
        <v>2911.2</v>
      </c>
      <c r="G170" s="112">
        <f t="shared" si="791"/>
        <v>7896</v>
      </c>
      <c r="H170" s="112">
        <f t="shared" si="791"/>
        <v>10807.199999999999</v>
      </c>
      <c r="I170" s="112">
        <f t="shared" si="792"/>
        <v>3056.7599999999998</v>
      </c>
      <c r="J170" s="112">
        <f t="shared" si="792"/>
        <v>8290.7999999999993</v>
      </c>
      <c r="K170" s="112">
        <f t="shared" si="792"/>
        <v>11347.56</v>
      </c>
      <c r="L170" s="112">
        <f t="shared" si="793"/>
        <v>3396.3999999999996</v>
      </c>
      <c r="M170" s="112">
        <f t="shared" si="793"/>
        <v>9212</v>
      </c>
      <c r="N170" s="112">
        <f t="shared" si="793"/>
        <v>12608.4</v>
      </c>
      <c r="O170" s="112">
        <f t="shared" si="794"/>
        <v>3396.3999999999996</v>
      </c>
      <c r="P170" s="112">
        <f t="shared" si="794"/>
        <v>9212</v>
      </c>
      <c r="Q170" s="112">
        <f t="shared" si="794"/>
        <v>12608.4</v>
      </c>
      <c r="R170" s="126">
        <f t="shared" si="795"/>
        <v>3882</v>
      </c>
      <c r="S170" s="126">
        <f t="shared" si="795"/>
        <v>10529</v>
      </c>
      <c r="T170" s="126">
        <f t="shared" si="796"/>
        <v>14411</v>
      </c>
      <c r="U170" s="126">
        <f t="shared" si="797"/>
        <v>4125</v>
      </c>
      <c r="V170" s="126">
        <f t="shared" si="797"/>
        <v>11187</v>
      </c>
      <c r="W170" s="126">
        <f t="shared" si="798"/>
        <v>15312</v>
      </c>
      <c r="X170" s="126">
        <f t="shared" si="799"/>
        <v>4488.8999999999996</v>
      </c>
      <c r="Y170" s="126">
        <f t="shared" si="799"/>
        <v>12174</v>
      </c>
      <c r="Z170" s="126">
        <f t="shared" si="799"/>
        <v>16662.900000000001</v>
      </c>
      <c r="AA170" s="112">
        <v>5168</v>
      </c>
      <c r="AB170" s="112">
        <v>14016</v>
      </c>
      <c r="AC170" s="112">
        <v>19184</v>
      </c>
      <c r="AD170" s="112">
        <f t="shared" si="800"/>
        <v>6460</v>
      </c>
      <c r="AE170" s="112">
        <f t="shared" si="800"/>
        <v>17520</v>
      </c>
      <c r="AF170" s="112">
        <f t="shared" si="801"/>
        <v>23980</v>
      </c>
      <c r="AG170" s="112">
        <f t="shared" si="802"/>
        <v>7494</v>
      </c>
      <c r="AH170" s="112">
        <f t="shared" si="802"/>
        <v>20323</v>
      </c>
      <c r="AI170" s="112">
        <f t="shared" si="803"/>
        <v>27817</v>
      </c>
      <c r="AJ170" s="109">
        <f t="shared" si="804"/>
        <v>8269.2000000000007</v>
      </c>
      <c r="AK170" s="109">
        <f t="shared" si="804"/>
        <v>22425.4</v>
      </c>
      <c r="AL170" s="109">
        <f t="shared" si="805"/>
        <v>30694.600000000002</v>
      </c>
      <c r="AM170" s="109">
        <f t="shared" si="806"/>
        <v>8269.2000000000007</v>
      </c>
      <c r="AN170" s="109">
        <f t="shared" si="806"/>
        <v>22425.4</v>
      </c>
      <c r="AO170" s="109"/>
      <c r="AP170" s="109">
        <f t="shared" si="807"/>
        <v>30694.600000000002</v>
      </c>
      <c r="AQ170" s="109">
        <f t="shared" si="808"/>
        <v>8641.31</v>
      </c>
      <c r="AR170" s="109">
        <f t="shared" si="808"/>
        <v>23434.54</v>
      </c>
      <c r="AS170" s="109"/>
      <c r="AT170" s="109">
        <f t="shared" si="809"/>
        <v>32075.85</v>
      </c>
      <c r="AU170" s="109">
        <f t="shared" si="810"/>
        <v>8972.08</v>
      </c>
      <c r="AV170" s="109">
        <f t="shared" si="810"/>
        <v>24331.56</v>
      </c>
      <c r="AW170" s="109"/>
      <c r="AX170" s="109">
        <f t="shared" si="811"/>
        <v>33303.64</v>
      </c>
      <c r="AY170" s="109">
        <f t="shared" si="812"/>
        <v>9689.85</v>
      </c>
      <c r="AZ170" s="109">
        <f t="shared" si="813"/>
        <v>28711.24</v>
      </c>
      <c r="BA170" s="109"/>
      <c r="BB170" s="109">
        <f t="shared" si="814"/>
        <v>38401.090000000004</v>
      </c>
      <c r="BC170" s="109">
        <f t="shared" si="815"/>
        <v>10561.94</v>
      </c>
      <c r="BD170" s="109">
        <f t="shared" si="816"/>
        <v>31295.25</v>
      </c>
      <c r="BE170" s="109"/>
      <c r="BF170" s="109">
        <f t="shared" si="817"/>
        <v>41857.19</v>
      </c>
      <c r="BG170" s="109">
        <f t="shared" si="818"/>
        <v>11046.43</v>
      </c>
      <c r="BH170" s="109">
        <f t="shared" si="819"/>
        <v>32730.81</v>
      </c>
      <c r="BI170" s="109"/>
      <c r="BJ170" s="109">
        <f t="shared" si="820"/>
        <v>43777.240000000005</v>
      </c>
      <c r="BK170" s="109">
        <f t="shared" si="821"/>
        <v>11530.92</v>
      </c>
      <c r="BL170" s="109">
        <f t="shared" si="822"/>
        <v>34166.370000000003</v>
      </c>
      <c r="BM170" s="109"/>
      <c r="BN170" s="109">
        <f t="shared" si="823"/>
        <v>45697.29</v>
      </c>
      <c r="BO170" s="109">
        <f t="shared" si="824"/>
        <v>11821.62</v>
      </c>
      <c r="BP170" s="109">
        <f t="shared" si="825"/>
        <v>35027.71</v>
      </c>
      <c r="BQ170" s="109"/>
      <c r="BR170" s="109">
        <f t="shared" si="826"/>
        <v>46849.33</v>
      </c>
      <c r="BS170" s="110"/>
      <c r="BT170" s="75">
        <f t="shared" si="704"/>
        <v>3.0000464403473811E-2</v>
      </c>
      <c r="BU170" s="75">
        <f t="shared" si="704"/>
        <v>3.0000097522781894E-2</v>
      </c>
      <c r="BV170" s="75"/>
    </row>
    <row r="171" spans="1:75" ht="15" customHeight="1" x14ac:dyDescent="0.25">
      <c r="A171" s="76" t="s">
        <v>275</v>
      </c>
      <c r="B171" s="113" t="s">
        <v>276</v>
      </c>
      <c r="C171" s="124">
        <v>10512</v>
      </c>
      <c r="D171" s="124" t="s">
        <v>277</v>
      </c>
      <c r="E171" s="125">
        <v>10512</v>
      </c>
      <c r="F171" s="112">
        <f t="shared" si="791"/>
        <v>12614.4</v>
      </c>
      <c r="G171" s="112" t="s">
        <v>277</v>
      </c>
      <c r="H171" s="112">
        <f t="shared" si="791"/>
        <v>12614.4</v>
      </c>
      <c r="I171" s="112">
        <f t="shared" si="792"/>
        <v>13245.119999999999</v>
      </c>
      <c r="J171" s="112" t="s">
        <v>277</v>
      </c>
      <c r="K171" s="112">
        <f t="shared" si="792"/>
        <v>13245.119999999999</v>
      </c>
      <c r="L171" s="112">
        <f t="shared" si="793"/>
        <v>14716.8</v>
      </c>
      <c r="M171" s="112" t="s">
        <v>277</v>
      </c>
      <c r="N171" s="112">
        <f t="shared" si="793"/>
        <v>14716.8</v>
      </c>
      <c r="O171" s="112">
        <f t="shared" si="794"/>
        <v>14716.8</v>
      </c>
      <c r="P171" s="112" t="s">
        <v>277</v>
      </c>
      <c r="Q171" s="112">
        <f t="shared" si="794"/>
        <v>14716.8</v>
      </c>
      <c r="R171" s="126">
        <f t="shared" si="795"/>
        <v>16821</v>
      </c>
      <c r="S171" s="126" t="s">
        <v>277</v>
      </c>
      <c r="T171" s="126">
        <f t="shared" ref="T171:T172" si="827">R171</f>
        <v>16821</v>
      </c>
      <c r="U171" s="126">
        <f t="shared" si="797"/>
        <v>17872</v>
      </c>
      <c r="V171" s="126" t="s">
        <v>277</v>
      </c>
      <c r="W171" s="126">
        <f t="shared" ref="W171:W172" si="828">U171</f>
        <v>17872</v>
      </c>
      <c r="X171" s="126">
        <f t="shared" si="799"/>
        <v>19448.8</v>
      </c>
      <c r="Y171" s="126" t="s">
        <v>277</v>
      </c>
      <c r="Z171" s="126">
        <f t="shared" si="799"/>
        <v>19448.8</v>
      </c>
      <c r="AA171" s="112">
        <v>22392</v>
      </c>
      <c r="AB171" s="112" t="s">
        <v>277</v>
      </c>
      <c r="AC171" s="112">
        <v>22392</v>
      </c>
      <c r="AD171" s="112">
        <f t="shared" si="800"/>
        <v>27990</v>
      </c>
      <c r="AE171" s="112" t="s">
        <v>277</v>
      </c>
      <c r="AF171" s="112">
        <f t="shared" ref="AF171:AF172" si="829">+AD171</f>
        <v>27990</v>
      </c>
      <c r="AG171" s="112">
        <f t="shared" si="802"/>
        <v>32468</v>
      </c>
      <c r="AH171" s="112" t="s">
        <v>277</v>
      </c>
      <c r="AI171" s="112">
        <f t="shared" ref="AI171:AI172" si="830">+AG171</f>
        <v>32468</v>
      </c>
      <c r="AJ171" s="109">
        <f t="shared" si="804"/>
        <v>35826.800000000003</v>
      </c>
      <c r="AK171" s="109" t="str">
        <f t="shared" ref="AK171:AK173" si="831">AH171</f>
        <v>Valor UDA(*)</v>
      </c>
      <c r="AL171" s="109">
        <f t="shared" ref="AL171:AL172" si="832">AJ171</f>
        <v>35826.800000000003</v>
      </c>
      <c r="AM171" s="109">
        <f t="shared" si="806"/>
        <v>35826.800000000003</v>
      </c>
      <c r="AN171" s="109" t="str">
        <f t="shared" si="806"/>
        <v>Valor UDA(*)</v>
      </c>
      <c r="AO171" s="109"/>
      <c r="AP171" s="109">
        <f t="shared" ref="AP171:AP172" si="833">AM171</f>
        <v>35826.800000000003</v>
      </c>
      <c r="AQ171" s="109">
        <f t="shared" si="808"/>
        <v>37439.01</v>
      </c>
      <c r="AR171" s="109" t="str">
        <f t="shared" ref="AR171:AR172" si="834">+AN171</f>
        <v>Valor UDA(*)</v>
      </c>
      <c r="AS171" s="109"/>
      <c r="AT171" s="109">
        <f t="shared" ref="AT171:AT172" si="835">AQ171</f>
        <v>37439.01</v>
      </c>
      <c r="AU171" s="109">
        <f t="shared" si="810"/>
        <v>38872.080000000002</v>
      </c>
      <c r="AV171" s="109" t="str">
        <f t="shared" ref="AV171:AV172" si="836">+AR171</f>
        <v>Valor UDA(*)</v>
      </c>
      <c r="AW171" s="109"/>
      <c r="AX171" s="109">
        <f t="shared" ref="AX171:AX172" si="837">AU171</f>
        <v>38872.080000000002</v>
      </c>
      <c r="AY171" s="109">
        <f t="shared" si="812"/>
        <v>41981.85</v>
      </c>
      <c r="AZ171" s="109" t="str">
        <f t="shared" ref="AZ171:AZ172" si="838">+AV171</f>
        <v>Valor UDA(*)</v>
      </c>
      <c r="BA171" s="109"/>
      <c r="BB171" s="109">
        <f t="shared" ref="BB171:BB172" si="839">+AY171</f>
        <v>41981.85</v>
      </c>
      <c r="BC171" s="109">
        <f t="shared" si="815"/>
        <v>45760.22</v>
      </c>
      <c r="BD171" s="109" t="str">
        <f t="shared" ref="BD171:BD172" si="840">+AZ171</f>
        <v>Valor UDA(*)</v>
      </c>
      <c r="BE171" s="109"/>
      <c r="BF171" s="109">
        <f t="shared" ref="BF171:BF172" si="841">+BC171</f>
        <v>45760.22</v>
      </c>
      <c r="BG171" s="109">
        <f t="shared" si="818"/>
        <v>47859.31</v>
      </c>
      <c r="BH171" s="109" t="str">
        <f t="shared" ref="BH171:BH172" si="842">+BD171</f>
        <v>Valor UDA(*)</v>
      </c>
      <c r="BI171" s="109"/>
      <c r="BJ171" s="109">
        <f t="shared" ref="BJ171:BJ172" si="843">+BG171</f>
        <v>47859.31</v>
      </c>
      <c r="BK171" s="109">
        <f t="shared" si="821"/>
        <v>49958.400000000001</v>
      </c>
      <c r="BL171" s="109" t="str">
        <f t="shared" ref="BL171:BL172" si="844">+BH171</f>
        <v>Valor UDA(*)</v>
      </c>
      <c r="BM171" s="109"/>
      <c r="BN171" s="109">
        <f t="shared" ref="BN171:BN172" si="845">+BK171</f>
        <v>49958.400000000001</v>
      </c>
      <c r="BO171" s="109">
        <f t="shared" si="824"/>
        <v>51217.86</v>
      </c>
      <c r="BP171" s="109" t="str">
        <f t="shared" ref="BP171:BP172" si="846">+BL171</f>
        <v>Valor UDA(*)</v>
      </c>
      <c r="BQ171" s="109"/>
      <c r="BR171" s="109">
        <f t="shared" ref="BR171:BR172" si="847">+BO171+BQ171</f>
        <v>51217.86</v>
      </c>
      <c r="BS171" s="110"/>
      <c r="BT171" s="75">
        <f t="shared" si="704"/>
        <v>3.0000107189178161E-2</v>
      </c>
      <c r="BU171" s="75" t="e">
        <f t="shared" si="704"/>
        <v>#VALUE!</v>
      </c>
      <c r="BV171" s="75"/>
    </row>
    <row r="172" spans="1:75" ht="15" customHeight="1" x14ac:dyDescent="0.25">
      <c r="A172" s="76" t="s">
        <v>278</v>
      </c>
      <c r="B172" s="113" t="s">
        <v>279</v>
      </c>
      <c r="C172" s="124">
        <v>10512</v>
      </c>
      <c r="D172" s="124" t="s">
        <v>277</v>
      </c>
      <c r="E172" s="125">
        <v>10512</v>
      </c>
      <c r="F172" s="112">
        <f t="shared" si="791"/>
        <v>12614.4</v>
      </c>
      <c r="G172" s="112" t="s">
        <v>277</v>
      </c>
      <c r="H172" s="112">
        <f t="shared" si="791"/>
        <v>12614.4</v>
      </c>
      <c r="I172" s="112">
        <f t="shared" si="792"/>
        <v>13245.119999999999</v>
      </c>
      <c r="J172" s="112" t="s">
        <v>277</v>
      </c>
      <c r="K172" s="112">
        <f t="shared" si="792"/>
        <v>13245.119999999999</v>
      </c>
      <c r="L172" s="112">
        <f t="shared" si="793"/>
        <v>14716.8</v>
      </c>
      <c r="M172" s="112" t="s">
        <v>277</v>
      </c>
      <c r="N172" s="112">
        <f t="shared" si="793"/>
        <v>14716.8</v>
      </c>
      <c r="O172" s="112">
        <f t="shared" si="794"/>
        <v>14716.8</v>
      </c>
      <c r="P172" s="112" t="s">
        <v>277</v>
      </c>
      <c r="Q172" s="112">
        <f t="shared" si="794"/>
        <v>14716.8</v>
      </c>
      <c r="R172" s="126">
        <f t="shared" si="795"/>
        <v>16821</v>
      </c>
      <c r="S172" s="126" t="s">
        <v>277</v>
      </c>
      <c r="T172" s="126">
        <f t="shared" si="827"/>
        <v>16821</v>
      </c>
      <c r="U172" s="126">
        <f t="shared" si="797"/>
        <v>17872</v>
      </c>
      <c r="V172" s="126" t="s">
        <v>277</v>
      </c>
      <c r="W172" s="126">
        <f t="shared" si="828"/>
        <v>17872</v>
      </c>
      <c r="X172" s="126">
        <f t="shared" si="799"/>
        <v>19448.8</v>
      </c>
      <c r="Y172" s="126" t="s">
        <v>277</v>
      </c>
      <c r="Z172" s="126">
        <f t="shared" si="799"/>
        <v>19448.8</v>
      </c>
      <c r="AA172" s="112">
        <v>22392</v>
      </c>
      <c r="AB172" s="112" t="s">
        <v>277</v>
      </c>
      <c r="AC172" s="112">
        <v>22392</v>
      </c>
      <c r="AD172" s="112">
        <f t="shared" si="800"/>
        <v>27990</v>
      </c>
      <c r="AE172" s="112" t="s">
        <v>277</v>
      </c>
      <c r="AF172" s="112">
        <f t="shared" si="829"/>
        <v>27990</v>
      </c>
      <c r="AG172" s="112">
        <f t="shared" si="802"/>
        <v>32468</v>
      </c>
      <c r="AH172" s="112" t="s">
        <v>277</v>
      </c>
      <c r="AI172" s="112">
        <f t="shared" si="830"/>
        <v>32468</v>
      </c>
      <c r="AJ172" s="109">
        <f t="shared" si="804"/>
        <v>35826.800000000003</v>
      </c>
      <c r="AK172" s="109" t="str">
        <f t="shared" si="831"/>
        <v>Valor UDA(*)</v>
      </c>
      <c r="AL172" s="109">
        <f t="shared" si="832"/>
        <v>35826.800000000003</v>
      </c>
      <c r="AM172" s="109">
        <f t="shared" si="806"/>
        <v>35826.800000000003</v>
      </c>
      <c r="AN172" s="109" t="str">
        <f t="shared" si="806"/>
        <v>Valor UDA(*)</v>
      </c>
      <c r="AO172" s="109"/>
      <c r="AP172" s="109">
        <f t="shared" si="833"/>
        <v>35826.800000000003</v>
      </c>
      <c r="AQ172" s="109">
        <f t="shared" si="808"/>
        <v>37439.01</v>
      </c>
      <c r="AR172" s="109" t="str">
        <f t="shared" si="834"/>
        <v>Valor UDA(*)</v>
      </c>
      <c r="AS172" s="109"/>
      <c r="AT172" s="109">
        <f t="shared" si="835"/>
        <v>37439.01</v>
      </c>
      <c r="AU172" s="109">
        <f t="shared" si="810"/>
        <v>38872.080000000002</v>
      </c>
      <c r="AV172" s="109" t="str">
        <f t="shared" si="836"/>
        <v>Valor UDA(*)</v>
      </c>
      <c r="AW172" s="109"/>
      <c r="AX172" s="109">
        <f t="shared" si="837"/>
        <v>38872.080000000002</v>
      </c>
      <c r="AY172" s="109">
        <f t="shared" si="812"/>
        <v>41981.85</v>
      </c>
      <c r="AZ172" s="109" t="str">
        <f t="shared" si="838"/>
        <v>Valor UDA(*)</v>
      </c>
      <c r="BA172" s="109"/>
      <c r="BB172" s="109">
        <f t="shared" si="839"/>
        <v>41981.85</v>
      </c>
      <c r="BC172" s="109">
        <f t="shared" si="815"/>
        <v>45760.22</v>
      </c>
      <c r="BD172" s="109" t="str">
        <f t="shared" si="840"/>
        <v>Valor UDA(*)</v>
      </c>
      <c r="BE172" s="109"/>
      <c r="BF172" s="109">
        <f t="shared" si="841"/>
        <v>45760.22</v>
      </c>
      <c r="BG172" s="109">
        <f t="shared" si="818"/>
        <v>47859.31</v>
      </c>
      <c r="BH172" s="109" t="str">
        <f t="shared" si="842"/>
        <v>Valor UDA(*)</v>
      </c>
      <c r="BI172" s="109"/>
      <c r="BJ172" s="109">
        <f t="shared" si="843"/>
        <v>47859.31</v>
      </c>
      <c r="BK172" s="109">
        <f t="shared" si="821"/>
        <v>49958.400000000001</v>
      </c>
      <c r="BL172" s="109" t="str">
        <f t="shared" si="844"/>
        <v>Valor UDA(*)</v>
      </c>
      <c r="BM172" s="109"/>
      <c r="BN172" s="109">
        <f t="shared" si="845"/>
        <v>49958.400000000001</v>
      </c>
      <c r="BO172" s="109">
        <f t="shared" si="824"/>
        <v>51217.86</v>
      </c>
      <c r="BP172" s="109" t="str">
        <f t="shared" si="846"/>
        <v>Valor UDA(*)</v>
      </c>
      <c r="BQ172" s="109"/>
      <c r="BR172" s="109">
        <f t="shared" si="847"/>
        <v>51217.86</v>
      </c>
      <c r="BS172" s="110"/>
      <c r="BT172" s="75">
        <f t="shared" si="704"/>
        <v>3.0000107189178161E-2</v>
      </c>
      <c r="BU172" s="75" t="e">
        <f t="shared" si="704"/>
        <v>#VALUE!</v>
      </c>
      <c r="BV172" s="75"/>
    </row>
    <row r="173" spans="1:75" ht="15" customHeight="1" x14ac:dyDescent="0.25">
      <c r="A173" s="76" t="s">
        <v>280</v>
      </c>
      <c r="B173" s="113" t="s">
        <v>281</v>
      </c>
      <c r="C173" s="125">
        <v>11683</v>
      </c>
      <c r="D173" s="124"/>
      <c r="E173" s="125">
        <v>11683</v>
      </c>
      <c r="F173" s="112">
        <f t="shared" si="791"/>
        <v>14019.6</v>
      </c>
      <c r="G173" s="112"/>
      <c r="H173" s="112">
        <f t="shared" si="791"/>
        <v>14019.6</v>
      </c>
      <c r="I173" s="112">
        <f t="shared" si="792"/>
        <v>14720.58</v>
      </c>
      <c r="J173" s="112"/>
      <c r="K173" s="112">
        <f t="shared" si="792"/>
        <v>14720.58</v>
      </c>
      <c r="L173" s="112">
        <f t="shared" si="793"/>
        <v>16356.2</v>
      </c>
      <c r="M173" s="112"/>
      <c r="N173" s="112">
        <f t="shared" si="793"/>
        <v>16356.2</v>
      </c>
      <c r="O173" s="112">
        <f t="shared" si="794"/>
        <v>16356.2</v>
      </c>
      <c r="P173" s="126"/>
      <c r="Q173" s="126">
        <f t="shared" si="794"/>
        <v>16356.2</v>
      </c>
      <c r="R173" s="126">
        <f t="shared" si="795"/>
        <v>18695</v>
      </c>
      <c r="S173" s="126">
        <f>+P173*1.143</f>
        <v>0</v>
      </c>
      <c r="T173" s="126">
        <f>R173+S173</f>
        <v>18695</v>
      </c>
      <c r="U173" s="126">
        <f t="shared" si="797"/>
        <v>19863</v>
      </c>
      <c r="V173" s="126">
        <f>+S173+(D173*0.1)</f>
        <v>0</v>
      </c>
      <c r="W173" s="126">
        <f>U173+V173</f>
        <v>19863</v>
      </c>
      <c r="X173" s="126">
        <f t="shared" si="799"/>
        <v>21615.45</v>
      </c>
      <c r="Y173" s="126"/>
      <c r="Z173" s="126">
        <f t="shared" si="799"/>
        <v>21615.45</v>
      </c>
      <c r="AA173" s="112">
        <v>24887</v>
      </c>
      <c r="AB173" s="112"/>
      <c r="AC173" s="112">
        <v>24887</v>
      </c>
      <c r="AD173" s="112">
        <f t="shared" si="800"/>
        <v>31109</v>
      </c>
      <c r="AE173" s="112"/>
      <c r="AF173" s="112">
        <f>+AD173+AE173</f>
        <v>31109</v>
      </c>
      <c r="AG173" s="112">
        <f t="shared" si="802"/>
        <v>36086</v>
      </c>
      <c r="AH173" s="112"/>
      <c r="AI173" s="112">
        <f>+AG173+AH173</f>
        <v>36086</v>
      </c>
      <c r="AJ173" s="109">
        <f t="shared" si="804"/>
        <v>39819.050000000003</v>
      </c>
      <c r="AK173" s="109">
        <f t="shared" si="831"/>
        <v>0</v>
      </c>
      <c r="AL173" s="109">
        <f>AJ173+AK173</f>
        <v>39819.050000000003</v>
      </c>
      <c r="AM173" s="109">
        <f t="shared" si="806"/>
        <v>39819.050000000003</v>
      </c>
      <c r="AN173" s="109">
        <f t="shared" si="806"/>
        <v>0</v>
      </c>
      <c r="AO173" s="109"/>
      <c r="AP173" s="109">
        <f>AM173+AN173+AO173</f>
        <v>39819.050000000003</v>
      </c>
      <c r="AQ173" s="109">
        <f t="shared" si="808"/>
        <v>41610.910000000003</v>
      </c>
      <c r="AR173" s="109">
        <f t="shared" si="808"/>
        <v>0</v>
      </c>
      <c r="AS173" s="109"/>
      <c r="AT173" s="109">
        <f>AQ173+AR173+AS173</f>
        <v>41610.910000000003</v>
      </c>
      <c r="AU173" s="109">
        <f t="shared" si="810"/>
        <v>43203.67</v>
      </c>
      <c r="AV173" s="109">
        <f t="shared" si="810"/>
        <v>0</v>
      </c>
      <c r="AW173" s="109"/>
      <c r="AX173" s="109">
        <f>AU173+AV173+AW173</f>
        <v>43203.67</v>
      </c>
      <c r="AY173" s="109">
        <f t="shared" si="812"/>
        <v>46659.96</v>
      </c>
      <c r="AZ173" s="109">
        <f t="shared" si="812"/>
        <v>0</v>
      </c>
      <c r="BA173" s="109"/>
      <c r="BB173" s="109">
        <f>AY173+AZ173+BA173</f>
        <v>46659.96</v>
      </c>
      <c r="BC173" s="109">
        <f t="shared" si="815"/>
        <v>50859.360000000001</v>
      </c>
      <c r="BD173" s="109">
        <f t="shared" ref="BD173:BD177" si="848">ROUND(AZ173+(AZ173*$BD$4),2)</f>
        <v>0</v>
      </c>
      <c r="BE173" s="109"/>
      <c r="BF173" s="109">
        <f>BC173+BD173+BE173</f>
        <v>50859.360000000001</v>
      </c>
      <c r="BG173" s="109">
        <f t="shared" si="818"/>
        <v>53192.36</v>
      </c>
      <c r="BH173" s="109">
        <f t="shared" ref="BH173:BH177" si="849">ROUND(BD173+ $AZ173*$BH$4,2)</f>
        <v>0</v>
      </c>
      <c r="BI173" s="109"/>
      <c r="BJ173" s="109">
        <f>BG173+BH173+BI173</f>
        <v>53192.36</v>
      </c>
      <c r="BK173" s="109">
        <f t="shared" si="821"/>
        <v>55525.36</v>
      </c>
      <c r="BL173" s="109">
        <f t="shared" ref="BL173:BL177" si="850">ROUND(BH173+ $AZ173*$BL$4,2)</f>
        <v>0</v>
      </c>
      <c r="BM173" s="109"/>
      <c r="BN173" s="109">
        <f>BK173+BL173+BM173</f>
        <v>55525.36</v>
      </c>
      <c r="BO173" s="109">
        <f t="shared" si="824"/>
        <v>56925.16</v>
      </c>
      <c r="BP173" s="109">
        <f t="shared" ref="BP173:BP177" si="851">ROUND(BL173+ $AZ173*$BP$4,2)</f>
        <v>0</v>
      </c>
      <c r="BQ173" s="109"/>
      <c r="BR173" s="109">
        <f>+BO173+BP173+BQ173</f>
        <v>56925.16</v>
      </c>
      <c r="BS173" s="110"/>
      <c r="BT173" s="75">
        <f t="shared" ref="BT173:BU188" si="852">+(BO173-BK173)/AY173</f>
        <v>3.0000025717981819E-2</v>
      </c>
      <c r="BU173" s="75" t="e">
        <f t="shared" si="852"/>
        <v>#DIV/0!</v>
      </c>
      <c r="BV173" s="75"/>
    </row>
    <row r="174" spans="1:75" ht="30" customHeight="1" x14ac:dyDescent="0.25">
      <c r="A174" s="114" t="s">
        <v>282</v>
      </c>
      <c r="B174" s="127" t="s">
        <v>283</v>
      </c>
      <c r="C174" s="124"/>
      <c r="D174" s="124"/>
      <c r="E174" s="124">
        <v>12492</v>
      </c>
      <c r="F174" s="112"/>
      <c r="G174" s="112"/>
      <c r="H174" s="112">
        <f t="shared" si="791"/>
        <v>14990.4</v>
      </c>
      <c r="I174" s="112"/>
      <c r="J174" s="112"/>
      <c r="K174" s="112">
        <f t="shared" si="792"/>
        <v>15739.92</v>
      </c>
      <c r="L174" s="112"/>
      <c r="M174" s="112"/>
      <c r="N174" s="112">
        <f t="shared" si="793"/>
        <v>17488.8</v>
      </c>
      <c r="O174" s="112">
        <f t="shared" si="794"/>
        <v>0</v>
      </c>
      <c r="P174" s="112"/>
      <c r="Q174" s="126">
        <f t="shared" si="794"/>
        <v>17488.8</v>
      </c>
      <c r="R174" s="112">
        <f t="shared" ref="R174:S174" si="853">+O174*1.143</f>
        <v>0</v>
      </c>
      <c r="S174" s="112">
        <f t="shared" si="853"/>
        <v>0</v>
      </c>
      <c r="T174" s="112">
        <f>ROUND(Q174*1.143,0)</f>
        <v>19990</v>
      </c>
      <c r="U174" s="112">
        <f t="shared" ref="U174:V174" si="854">+R174+(C174*0.1)</f>
        <v>0</v>
      </c>
      <c r="V174" s="112">
        <f t="shared" si="854"/>
        <v>0</v>
      </c>
      <c r="W174" s="112">
        <f>ROUND(E174*0.1+T174,0)</f>
        <v>21239</v>
      </c>
      <c r="X174" s="112"/>
      <c r="Y174" s="112"/>
      <c r="Z174" s="112">
        <f t="shared" si="799"/>
        <v>23112.799999999999</v>
      </c>
      <c r="AA174" s="112"/>
      <c r="AB174" s="112"/>
      <c r="AC174" s="112">
        <v>26611</v>
      </c>
      <c r="AD174" s="112"/>
      <c r="AE174" s="112"/>
      <c r="AF174" s="112">
        <f>ROUND(AC174*(1+0.25),0)</f>
        <v>33264</v>
      </c>
      <c r="AG174" s="112"/>
      <c r="AH174" s="112"/>
      <c r="AI174" s="112">
        <f>ROUND(AC174*0.2+AF174,0)</f>
        <v>38586</v>
      </c>
      <c r="AJ174" s="112">
        <f t="shared" ref="AJ174:AK175" si="855">AG174</f>
        <v>0</v>
      </c>
      <c r="AK174" s="112">
        <f t="shared" si="855"/>
        <v>0</v>
      </c>
      <c r="AL174" s="112">
        <f>ROUND(AC174*0.15+AI174,0)</f>
        <v>42578</v>
      </c>
      <c r="AM174" s="112">
        <f t="shared" si="806"/>
        <v>0</v>
      </c>
      <c r="AN174" s="112">
        <f t="shared" si="806"/>
        <v>0</v>
      </c>
      <c r="AO174" s="112"/>
      <c r="AP174" s="112">
        <f>AL174</f>
        <v>42578</v>
      </c>
      <c r="AQ174" s="109">
        <f t="shared" si="808"/>
        <v>0</v>
      </c>
      <c r="AR174" s="109">
        <f t="shared" si="808"/>
        <v>0</v>
      </c>
      <c r="AS174" s="112"/>
      <c r="AT174" s="112">
        <f>ROUND(AP174*4.5%+AP174,0)</f>
        <v>44494</v>
      </c>
      <c r="AU174" s="109">
        <f t="shared" si="810"/>
        <v>0</v>
      </c>
      <c r="AV174" s="109">
        <f t="shared" si="810"/>
        <v>0</v>
      </c>
      <c r="AW174" s="112"/>
      <c r="AX174" s="112">
        <f>ROUND(AP174*4%+AT174,0)</f>
        <v>46197</v>
      </c>
      <c r="AY174" s="109">
        <f t="shared" si="812"/>
        <v>0</v>
      </c>
      <c r="AZ174" s="109">
        <f t="shared" si="812"/>
        <v>0</v>
      </c>
      <c r="BA174" s="112"/>
      <c r="BB174" s="109">
        <f>+ROUND(AX174*(1+AY3),2)</f>
        <v>49892.76</v>
      </c>
      <c r="BC174" s="112">
        <f t="shared" si="815"/>
        <v>0</v>
      </c>
      <c r="BD174" s="112">
        <f t="shared" si="848"/>
        <v>0</v>
      </c>
      <c r="BE174" s="112"/>
      <c r="BF174" s="109">
        <f>+ROUND(BB174*(1+9%),2)</f>
        <v>54383.11</v>
      </c>
      <c r="BG174" s="109">
        <f t="shared" si="818"/>
        <v>0</v>
      </c>
      <c r="BH174" s="109">
        <f t="shared" si="849"/>
        <v>0</v>
      </c>
      <c r="BI174" s="112"/>
      <c r="BJ174" s="109">
        <f>+ROUND(BF174+(AX174*5%),2)</f>
        <v>56692.959999999999</v>
      </c>
      <c r="BK174" s="109">
        <f t="shared" si="821"/>
        <v>0</v>
      </c>
      <c r="BL174" s="109">
        <f t="shared" si="850"/>
        <v>0</v>
      </c>
      <c r="BM174" s="112"/>
      <c r="BN174" s="109">
        <f>+ROUND(BJ174+(BB174*5%),2)</f>
        <v>59187.6</v>
      </c>
      <c r="BO174" s="109">
        <f t="shared" si="824"/>
        <v>0</v>
      </c>
      <c r="BP174" s="109">
        <f t="shared" si="851"/>
        <v>0</v>
      </c>
      <c r="BQ174" s="109"/>
      <c r="BR174" s="109">
        <f>+BN174*1.03</f>
        <v>60963.228000000003</v>
      </c>
      <c r="BS174" s="110"/>
      <c r="BT174" s="75" t="e">
        <f t="shared" si="852"/>
        <v>#DIV/0!</v>
      </c>
      <c r="BU174" s="75" t="e">
        <f t="shared" si="852"/>
        <v>#DIV/0!</v>
      </c>
      <c r="BV174" s="75"/>
      <c r="BW174" s="128" t="s">
        <v>2411</v>
      </c>
    </row>
    <row r="175" spans="1:75" ht="15" customHeight="1" x14ac:dyDescent="0.25">
      <c r="A175" s="76" t="s">
        <v>284</v>
      </c>
      <c r="B175" s="129" t="s">
        <v>285</v>
      </c>
      <c r="C175" s="124">
        <v>3701</v>
      </c>
      <c r="D175" s="124">
        <v>4990</v>
      </c>
      <c r="E175" s="125">
        <v>8691</v>
      </c>
      <c r="F175" s="112">
        <f t="shared" ref="F175:H177" si="856">C175*1.2</f>
        <v>4441.2</v>
      </c>
      <c r="G175" s="112">
        <f t="shared" si="856"/>
        <v>5988</v>
      </c>
      <c r="H175" s="112">
        <f t="shared" si="856"/>
        <v>10429.199999999999</v>
      </c>
      <c r="I175" s="112">
        <f t="shared" ref="I175:K177" si="857">F175+C175*0.06</f>
        <v>4663.26</v>
      </c>
      <c r="J175" s="112">
        <f t="shared" si="857"/>
        <v>6287.4</v>
      </c>
      <c r="K175" s="112">
        <f t="shared" si="857"/>
        <v>10950.66</v>
      </c>
      <c r="L175" s="112">
        <f t="shared" ref="L175:N177" si="858">I175+C175*0.14</f>
        <v>5181.4000000000005</v>
      </c>
      <c r="M175" s="112">
        <f t="shared" si="858"/>
        <v>6986</v>
      </c>
      <c r="N175" s="112">
        <f t="shared" si="858"/>
        <v>12167.4</v>
      </c>
      <c r="O175" s="112">
        <f t="shared" si="794"/>
        <v>5181.4000000000005</v>
      </c>
      <c r="P175" s="112">
        <f t="shared" si="794"/>
        <v>6986</v>
      </c>
      <c r="Q175" s="112">
        <f t="shared" si="794"/>
        <v>12167.4</v>
      </c>
      <c r="R175" s="112">
        <f t="shared" ref="R175:S177" si="859">ROUND(O175*1.143,0)</f>
        <v>5922</v>
      </c>
      <c r="S175" s="112">
        <f t="shared" si="859"/>
        <v>7985</v>
      </c>
      <c r="T175" s="112">
        <f t="shared" ref="T175:T177" si="860">R175+S175</f>
        <v>13907</v>
      </c>
      <c r="U175" s="112">
        <f t="shared" ref="U175:V177" si="861">ROUND(R175+(C175*0.1),0)</f>
        <v>6292</v>
      </c>
      <c r="V175" s="112">
        <f t="shared" si="861"/>
        <v>8484</v>
      </c>
      <c r="W175" s="112">
        <f t="shared" ref="W175:W177" si="862">U175+V175</f>
        <v>14776</v>
      </c>
      <c r="X175" s="112">
        <f t="shared" ref="X175:Z177" si="863">+U175+(C175*0.15)</f>
        <v>6847.15</v>
      </c>
      <c r="Y175" s="112">
        <f t="shared" si="863"/>
        <v>9232.5</v>
      </c>
      <c r="Z175" s="112">
        <f t="shared" si="863"/>
        <v>16079.65</v>
      </c>
      <c r="AA175" s="112">
        <v>7883</v>
      </c>
      <c r="AB175" s="112">
        <v>10630</v>
      </c>
      <c r="AC175" s="112">
        <v>18513</v>
      </c>
      <c r="AD175" s="112">
        <f t="shared" ref="AD175:AE177" si="864">+ROUND(AA175*(1+0.25),0)</f>
        <v>9854</v>
      </c>
      <c r="AE175" s="112">
        <f t="shared" si="864"/>
        <v>13288</v>
      </c>
      <c r="AF175" s="112">
        <f t="shared" ref="AF175:AF177" si="865">+AD175+AE175</f>
        <v>23142</v>
      </c>
      <c r="AG175" s="112">
        <f t="shared" ref="AG175:AH177" si="866">+ROUND(AD175+AA175*0.2,0)</f>
        <v>11431</v>
      </c>
      <c r="AH175" s="112">
        <f t="shared" si="866"/>
        <v>15414</v>
      </c>
      <c r="AI175" s="112">
        <f t="shared" ref="AI175:AI177" si="867">+AG175+AH175</f>
        <v>26845</v>
      </c>
      <c r="AJ175" s="112">
        <f t="shared" si="855"/>
        <v>11431</v>
      </c>
      <c r="AK175" s="112">
        <f t="shared" si="855"/>
        <v>15414</v>
      </c>
      <c r="AL175" s="112">
        <f t="shared" ref="AL175:AL177" si="868">AJ175+AK175</f>
        <v>26845</v>
      </c>
      <c r="AM175" s="112">
        <f t="shared" si="806"/>
        <v>11431</v>
      </c>
      <c r="AN175" s="112">
        <f t="shared" si="806"/>
        <v>15414</v>
      </c>
      <c r="AO175" s="112">
        <v>2500</v>
      </c>
      <c r="AP175" s="112">
        <f t="shared" ref="AP175:AP177" si="869">AM175+AN175+AO175</f>
        <v>29345</v>
      </c>
      <c r="AQ175" s="109">
        <f t="shared" si="808"/>
        <v>11945.4</v>
      </c>
      <c r="AR175" s="109">
        <f>ROUND(AN175*(1+4.5%)+(AB175*10%),2)</f>
        <v>17170.63</v>
      </c>
      <c r="AS175" s="112">
        <v>2500</v>
      </c>
      <c r="AT175" s="112">
        <f t="shared" ref="AT175:AT177" si="870">AQ175+AR175+AS175</f>
        <v>31616.03</v>
      </c>
      <c r="AU175" s="109">
        <f t="shared" si="810"/>
        <v>12402.64</v>
      </c>
      <c r="AV175" s="109">
        <f t="shared" si="810"/>
        <v>17787.189999999999</v>
      </c>
      <c r="AW175" s="112">
        <v>2500</v>
      </c>
      <c r="AX175" s="112">
        <f t="shared" ref="AX175:AX177" si="871">AU175+AV175+AW175</f>
        <v>32689.829999999998</v>
      </c>
      <c r="AY175" s="109">
        <f t="shared" si="812"/>
        <v>13394.85</v>
      </c>
      <c r="AZ175" s="109">
        <f t="shared" ref="AZ175:AZ177" si="872">ROUND(AV175+(AV175*$AZ$4),2)</f>
        <v>20988.880000000001</v>
      </c>
      <c r="BA175" s="112">
        <v>2500</v>
      </c>
      <c r="BB175" s="109">
        <f t="shared" ref="BB175:BB177" si="873">AY175+AZ175+BA175</f>
        <v>36883.730000000003</v>
      </c>
      <c r="BC175" s="112">
        <f t="shared" si="815"/>
        <v>14600.39</v>
      </c>
      <c r="BD175" s="112">
        <f t="shared" si="848"/>
        <v>22877.88</v>
      </c>
      <c r="BE175" s="112">
        <v>2500</v>
      </c>
      <c r="BF175" s="109">
        <f t="shared" ref="BF175:BF177" si="874">BC175+BD175+BE175</f>
        <v>39978.270000000004</v>
      </c>
      <c r="BG175" s="109">
        <f t="shared" si="818"/>
        <v>15270.13</v>
      </c>
      <c r="BH175" s="109">
        <f t="shared" si="849"/>
        <v>23927.32</v>
      </c>
      <c r="BI175" s="112">
        <v>2500</v>
      </c>
      <c r="BJ175" s="109">
        <f t="shared" ref="BJ175:BJ177" si="875">BG175+BH175+BI175</f>
        <v>41697.449999999997</v>
      </c>
      <c r="BK175" s="109">
        <f t="shared" si="821"/>
        <v>15939.87</v>
      </c>
      <c r="BL175" s="109">
        <f t="shared" si="850"/>
        <v>24976.76</v>
      </c>
      <c r="BM175" s="112">
        <v>2500</v>
      </c>
      <c r="BN175" s="109">
        <f t="shared" ref="BN175:BN177" si="876">BK175+BL175+BM175</f>
        <v>43416.63</v>
      </c>
      <c r="BO175" s="109">
        <f t="shared" si="824"/>
        <v>16341.72</v>
      </c>
      <c r="BP175" s="109">
        <f t="shared" si="851"/>
        <v>25606.43</v>
      </c>
      <c r="BQ175" s="109">
        <v>2500</v>
      </c>
      <c r="BR175" s="109">
        <f t="shared" ref="BR175:BR177" si="877">+BO175+BP175+BQ175</f>
        <v>44448.15</v>
      </c>
      <c r="BS175" s="110"/>
      <c r="BT175" s="75">
        <f t="shared" si="852"/>
        <v>3.0000335950010528E-2</v>
      </c>
      <c r="BU175" s="75">
        <f t="shared" si="852"/>
        <v>3.000017151939512E-2</v>
      </c>
      <c r="BV175" s="75"/>
    </row>
    <row r="176" spans="1:75" ht="15" customHeight="1" x14ac:dyDescent="0.25">
      <c r="A176" s="76" t="s">
        <v>286</v>
      </c>
      <c r="B176" s="129" t="s">
        <v>287</v>
      </c>
      <c r="C176" s="124">
        <v>5254</v>
      </c>
      <c r="D176" s="124">
        <v>7096</v>
      </c>
      <c r="E176" s="125">
        <v>12350</v>
      </c>
      <c r="F176" s="112">
        <f t="shared" si="856"/>
        <v>6304.8</v>
      </c>
      <c r="G176" s="112">
        <f t="shared" si="856"/>
        <v>8515.1999999999989</v>
      </c>
      <c r="H176" s="112">
        <f t="shared" si="856"/>
        <v>14820</v>
      </c>
      <c r="I176" s="112">
        <f t="shared" si="857"/>
        <v>6620.04</v>
      </c>
      <c r="J176" s="112">
        <f t="shared" si="857"/>
        <v>8940.9599999999991</v>
      </c>
      <c r="K176" s="112">
        <f t="shared" si="857"/>
        <v>15561</v>
      </c>
      <c r="L176" s="112">
        <f t="shared" si="858"/>
        <v>7355.6</v>
      </c>
      <c r="M176" s="112">
        <f t="shared" si="858"/>
        <v>9934.4</v>
      </c>
      <c r="N176" s="112">
        <f t="shared" si="858"/>
        <v>17290</v>
      </c>
      <c r="O176" s="112">
        <f t="shared" si="794"/>
        <v>7355.6</v>
      </c>
      <c r="P176" s="112">
        <f t="shared" si="794"/>
        <v>9934.4</v>
      </c>
      <c r="Q176" s="112">
        <f t="shared" si="794"/>
        <v>17290</v>
      </c>
      <c r="R176" s="112">
        <f t="shared" si="859"/>
        <v>8407</v>
      </c>
      <c r="S176" s="112">
        <f t="shared" si="859"/>
        <v>11355</v>
      </c>
      <c r="T176" s="112">
        <f t="shared" si="860"/>
        <v>19762</v>
      </c>
      <c r="U176" s="112">
        <f t="shared" si="861"/>
        <v>8932</v>
      </c>
      <c r="V176" s="112">
        <f t="shared" si="861"/>
        <v>12065</v>
      </c>
      <c r="W176" s="112">
        <f t="shared" si="862"/>
        <v>20997</v>
      </c>
      <c r="X176" s="112">
        <f t="shared" si="863"/>
        <v>9720.1</v>
      </c>
      <c r="Y176" s="112">
        <f t="shared" si="863"/>
        <v>13129.4</v>
      </c>
      <c r="Z176" s="112">
        <f t="shared" si="863"/>
        <v>22849.5</v>
      </c>
      <c r="AA176" s="112">
        <v>11191</v>
      </c>
      <c r="AB176" s="112">
        <v>15116</v>
      </c>
      <c r="AC176" s="112">
        <v>26307</v>
      </c>
      <c r="AD176" s="112">
        <f t="shared" si="864"/>
        <v>13989</v>
      </c>
      <c r="AE176" s="112">
        <f t="shared" si="864"/>
        <v>18895</v>
      </c>
      <c r="AF176" s="112">
        <f t="shared" si="865"/>
        <v>32884</v>
      </c>
      <c r="AG176" s="112">
        <f t="shared" si="866"/>
        <v>16227</v>
      </c>
      <c r="AH176" s="112">
        <f t="shared" si="866"/>
        <v>21918</v>
      </c>
      <c r="AI176" s="112">
        <f t="shared" si="867"/>
        <v>38145</v>
      </c>
      <c r="AJ176" s="109">
        <f t="shared" ref="AJ176:AK176" si="878">ROUND(AG176+0.15*AA176,2)</f>
        <v>17905.650000000001</v>
      </c>
      <c r="AK176" s="109">
        <f t="shared" si="878"/>
        <v>24185.4</v>
      </c>
      <c r="AL176" s="109">
        <f t="shared" si="868"/>
        <v>42091.05</v>
      </c>
      <c r="AM176" s="109">
        <f t="shared" si="806"/>
        <v>17905.650000000001</v>
      </c>
      <c r="AN176" s="109">
        <f t="shared" si="806"/>
        <v>24185.4</v>
      </c>
      <c r="AO176" s="109"/>
      <c r="AP176" s="109">
        <f t="shared" si="869"/>
        <v>42091.05</v>
      </c>
      <c r="AQ176" s="109">
        <f t="shared" si="808"/>
        <v>18711.400000000001</v>
      </c>
      <c r="AR176" s="109">
        <f t="shared" si="808"/>
        <v>25273.74</v>
      </c>
      <c r="AS176" s="109"/>
      <c r="AT176" s="109">
        <f t="shared" si="870"/>
        <v>43985.14</v>
      </c>
      <c r="AU176" s="109">
        <f t="shared" si="810"/>
        <v>19427.63</v>
      </c>
      <c r="AV176" s="109">
        <f t="shared" si="810"/>
        <v>26241.16</v>
      </c>
      <c r="AW176" s="109"/>
      <c r="AX176" s="109">
        <f t="shared" si="871"/>
        <v>45668.79</v>
      </c>
      <c r="AY176" s="109">
        <f t="shared" si="812"/>
        <v>20981.84</v>
      </c>
      <c r="AZ176" s="109">
        <f t="shared" si="872"/>
        <v>30964.57</v>
      </c>
      <c r="BA176" s="109"/>
      <c r="BB176" s="109">
        <f t="shared" si="873"/>
        <v>51946.41</v>
      </c>
      <c r="BC176" s="109">
        <f t="shared" si="815"/>
        <v>22870.21</v>
      </c>
      <c r="BD176" s="109">
        <f t="shared" si="848"/>
        <v>33751.379999999997</v>
      </c>
      <c r="BE176" s="109"/>
      <c r="BF176" s="109">
        <f t="shared" si="874"/>
        <v>56621.59</v>
      </c>
      <c r="BG176" s="109">
        <f t="shared" si="818"/>
        <v>23919.3</v>
      </c>
      <c r="BH176" s="109">
        <f t="shared" si="849"/>
        <v>35299.61</v>
      </c>
      <c r="BI176" s="109"/>
      <c r="BJ176" s="109">
        <f t="shared" si="875"/>
        <v>59218.91</v>
      </c>
      <c r="BK176" s="109">
        <f t="shared" si="821"/>
        <v>24968.39</v>
      </c>
      <c r="BL176" s="109">
        <f t="shared" si="850"/>
        <v>36847.839999999997</v>
      </c>
      <c r="BM176" s="109"/>
      <c r="BN176" s="109">
        <f t="shared" si="876"/>
        <v>61816.229999999996</v>
      </c>
      <c r="BO176" s="109">
        <f t="shared" si="824"/>
        <v>25597.85</v>
      </c>
      <c r="BP176" s="109">
        <f t="shared" si="851"/>
        <v>37776.78</v>
      </c>
      <c r="BQ176" s="109"/>
      <c r="BR176" s="109">
        <f t="shared" si="877"/>
        <v>63374.63</v>
      </c>
      <c r="BS176" s="110"/>
      <c r="BT176" s="75">
        <f t="shared" si="852"/>
        <v>3.0000228769259469E-2</v>
      </c>
      <c r="BU176" s="75">
        <f t="shared" si="852"/>
        <v>3.000009365542626E-2</v>
      </c>
      <c r="BV176" s="75"/>
    </row>
    <row r="177" spans="1:74" ht="15" customHeight="1" x14ac:dyDescent="0.25">
      <c r="A177" s="63" t="s">
        <v>288</v>
      </c>
      <c r="B177" s="130" t="s">
        <v>289</v>
      </c>
      <c r="C177" s="72">
        <v>5841</v>
      </c>
      <c r="D177" s="72">
        <v>7884</v>
      </c>
      <c r="E177" s="131">
        <v>13725</v>
      </c>
      <c r="F177" s="109">
        <f t="shared" si="856"/>
        <v>7009.2</v>
      </c>
      <c r="G177" s="109">
        <f t="shared" si="856"/>
        <v>9460.7999999999993</v>
      </c>
      <c r="H177" s="109">
        <f t="shared" si="856"/>
        <v>16470</v>
      </c>
      <c r="I177" s="109">
        <f t="shared" si="857"/>
        <v>7359.66</v>
      </c>
      <c r="J177" s="109">
        <f t="shared" si="857"/>
        <v>9933.84</v>
      </c>
      <c r="K177" s="109">
        <f t="shared" si="857"/>
        <v>17293.5</v>
      </c>
      <c r="L177" s="109">
        <f t="shared" si="858"/>
        <v>8177.4</v>
      </c>
      <c r="M177" s="109">
        <f t="shared" si="858"/>
        <v>11037.6</v>
      </c>
      <c r="N177" s="109">
        <f t="shared" si="858"/>
        <v>19215</v>
      </c>
      <c r="O177" s="109">
        <f t="shared" si="794"/>
        <v>8177.4</v>
      </c>
      <c r="P177" s="109">
        <f t="shared" si="794"/>
        <v>11037.6</v>
      </c>
      <c r="Q177" s="109">
        <f t="shared" si="794"/>
        <v>19215</v>
      </c>
      <c r="R177" s="109">
        <f t="shared" si="859"/>
        <v>9347</v>
      </c>
      <c r="S177" s="109">
        <f t="shared" si="859"/>
        <v>12616</v>
      </c>
      <c r="T177" s="109">
        <f t="shared" si="860"/>
        <v>21963</v>
      </c>
      <c r="U177" s="109">
        <f t="shared" si="861"/>
        <v>9931</v>
      </c>
      <c r="V177" s="109">
        <f t="shared" si="861"/>
        <v>13404</v>
      </c>
      <c r="W177" s="109">
        <f t="shared" si="862"/>
        <v>23335</v>
      </c>
      <c r="X177" s="109">
        <f t="shared" si="863"/>
        <v>10807.15</v>
      </c>
      <c r="Y177" s="109">
        <f t="shared" si="863"/>
        <v>14586.6</v>
      </c>
      <c r="Z177" s="109">
        <f t="shared" si="863"/>
        <v>25393.75</v>
      </c>
      <c r="AA177" s="109">
        <v>12443</v>
      </c>
      <c r="AB177" s="109">
        <v>16794</v>
      </c>
      <c r="AC177" s="109">
        <v>29237</v>
      </c>
      <c r="AD177" s="109">
        <f t="shared" si="864"/>
        <v>15554</v>
      </c>
      <c r="AE177" s="109">
        <f t="shared" si="864"/>
        <v>20993</v>
      </c>
      <c r="AF177" s="109">
        <f t="shared" si="865"/>
        <v>36547</v>
      </c>
      <c r="AG177" s="109">
        <f t="shared" si="866"/>
        <v>18043</v>
      </c>
      <c r="AH177" s="109">
        <f t="shared" si="866"/>
        <v>24352</v>
      </c>
      <c r="AI177" s="109">
        <f t="shared" si="867"/>
        <v>42395</v>
      </c>
      <c r="AJ177" s="109">
        <f t="shared" ref="AJ177:AK177" si="879">AG177*2</f>
        <v>36086</v>
      </c>
      <c r="AK177" s="109">
        <f t="shared" si="879"/>
        <v>48704</v>
      </c>
      <c r="AL177" s="109">
        <f t="shared" si="868"/>
        <v>84790</v>
      </c>
      <c r="AM177" s="109">
        <f t="shared" si="806"/>
        <v>36086</v>
      </c>
      <c r="AN177" s="109">
        <f t="shared" si="806"/>
        <v>48704</v>
      </c>
      <c r="AO177" s="109"/>
      <c r="AP177" s="109">
        <f t="shared" si="869"/>
        <v>84790</v>
      </c>
      <c r="AQ177" s="109">
        <f t="shared" si="808"/>
        <v>37709.870000000003</v>
      </c>
      <c r="AR177" s="109">
        <f t="shared" si="808"/>
        <v>50895.68</v>
      </c>
      <c r="AS177" s="109"/>
      <c r="AT177" s="109">
        <f t="shared" si="870"/>
        <v>88605.55</v>
      </c>
      <c r="AU177" s="109">
        <f t="shared" si="810"/>
        <v>39153.31</v>
      </c>
      <c r="AV177" s="109">
        <f t="shared" si="810"/>
        <v>52843.839999999997</v>
      </c>
      <c r="AW177" s="109"/>
      <c r="AX177" s="109">
        <f t="shared" si="871"/>
        <v>91997.15</v>
      </c>
      <c r="AY177" s="109">
        <f t="shared" si="812"/>
        <v>42285.57</v>
      </c>
      <c r="AZ177" s="109">
        <f t="shared" si="872"/>
        <v>62355.73</v>
      </c>
      <c r="BA177" s="109"/>
      <c r="BB177" s="109">
        <f t="shared" si="873"/>
        <v>104641.3</v>
      </c>
      <c r="BC177" s="109">
        <f t="shared" si="815"/>
        <v>46091.27</v>
      </c>
      <c r="BD177" s="109">
        <f t="shared" si="848"/>
        <v>67967.75</v>
      </c>
      <c r="BE177" s="109"/>
      <c r="BF177" s="109">
        <f t="shared" si="874"/>
        <v>114059.01999999999</v>
      </c>
      <c r="BG177" s="109">
        <f t="shared" si="818"/>
        <v>48205.55</v>
      </c>
      <c r="BH177" s="109">
        <f t="shared" si="849"/>
        <v>71085.539999999994</v>
      </c>
      <c r="BI177" s="109"/>
      <c r="BJ177" s="109">
        <f t="shared" si="875"/>
        <v>119291.09</v>
      </c>
      <c r="BK177" s="109">
        <f t="shared" si="821"/>
        <v>50319.83</v>
      </c>
      <c r="BL177" s="109">
        <f t="shared" si="850"/>
        <v>74203.33</v>
      </c>
      <c r="BM177" s="109"/>
      <c r="BN177" s="109">
        <f t="shared" si="876"/>
        <v>124523.16</v>
      </c>
      <c r="BO177" s="109">
        <f t="shared" si="824"/>
        <v>51588.4</v>
      </c>
      <c r="BP177" s="109">
        <f t="shared" si="851"/>
        <v>76074</v>
      </c>
      <c r="BQ177" s="109"/>
      <c r="BR177" s="109">
        <f t="shared" si="877"/>
        <v>127662.39999999999</v>
      </c>
      <c r="BS177" s="110"/>
      <c r="BT177" s="75">
        <f t="shared" si="852"/>
        <v>3.0000068581315084E-2</v>
      </c>
      <c r="BU177" s="75">
        <f t="shared" si="852"/>
        <v>2.9999969529664685E-2</v>
      </c>
      <c r="BV177" s="75"/>
    </row>
    <row r="178" spans="1:74" ht="15.75" customHeight="1" x14ac:dyDescent="0.25">
      <c r="A178" s="70" t="s">
        <v>2429</v>
      </c>
      <c r="B178" s="111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105"/>
      <c r="O178" s="73"/>
      <c r="P178" s="73"/>
      <c r="Q178" s="73"/>
      <c r="R178" s="73"/>
      <c r="S178" s="73"/>
      <c r="T178" s="105"/>
      <c r="U178" s="73"/>
      <c r="V178" s="73"/>
      <c r="W178" s="73"/>
      <c r="X178" s="73"/>
      <c r="Y178" s="73"/>
      <c r="Z178" s="105"/>
      <c r="AA178" s="73"/>
      <c r="AB178" s="73"/>
      <c r="AC178" s="105"/>
      <c r="AD178" s="73"/>
      <c r="AE178" s="73"/>
      <c r="AF178" s="105"/>
      <c r="AG178" s="73"/>
      <c r="AH178" s="73"/>
      <c r="AI178" s="105"/>
      <c r="AJ178" s="105"/>
      <c r="AK178" s="105"/>
      <c r="AL178" s="105"/>
      <c r="AM178" s="105"/>
      <c r="AN178" s="105"/>
      <c r="AO178" s="105"/>
      <c r="AP178" s="105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5"/>
      <c r="BB178" s="105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5"/>
      <c r="BN178" s="105"/>
      <c r="BO178" s="105"/>
      <c r="BP178" s="105"/>
      <c r="BQ178" s="105"/>
      <c r="BR178" s="105"/>
      <c r="BS178" s="108"/>
      <c r="BT178" s="75" t="e">
        <f t="shared" si="852"/>
        <v>#DIV/0!</v>
      </c>
      <c r="BU178" s="75" t="e">
        <f t="shared" si="852"/>
        <v>#DIV/0!</v>
      </c>
      <c r="BV178" s="75"/>
    </row>
    <row r="179" spans="1:74" ht="15" customHeight="1" x14ac:dyDescent="0.25">
      <c r="A179" s="76" t="s">
        <v>290</v>
      </c>
      <c r="B179" s="113" t="s">
        <v>291</v>
      </c>
      <c r="C179" s="124">
        <v>9880</v>
      </c>
      <c r="D179" s="124">
        <v>13331</v>
      </c>
      <c r="E179" s="125">
        <v>23211</v>
      </c>
      <c r="F179" s="112">
        <f t="shared" ref="F179:H180" si="880">C179*1.2</f>
        <v>11856</v>
      </c>
      <c r="G179" s="112">
        <f t="shared" si="880"/>
        <v>15997.199999999999</v>
      </c>
      <c r="H179" s="112">
        <f t="shared" si="880"/>
        <v>27853.200000000001</v>
      </c>
      <c r="I179" s="112">
        <f t="shared" ref="I179:K180" si="881">F179+C179*0.06</f>
        <v>12448.8</v>
      </c>
      <c r="J179" s="112">
        <f t="shared" si="881"/>
        <v>16797.059999999998</v>
      </c>
      <c r="K179" s="112">
        <f t="shared" si="881"/>
        <v>29245.86</v>
      </c>
      <c r="L179" s="112">
        <f t="shared" ref="L179:N180" si="882">I179+C179*0.14</f>
        <v>13832</v>
      </c>
      <c r="M179" s="112">
        <f t="shared" si="882"/>
        <v>18663.399999999998</v>
      </c>
      <c r="N179" s="112">
        <f t="shared" si="882"/>
        <v>32495.4</v>
      </c>
      <c r="O179" s="112">
        <f t="shared" ref="O179:Q180" si="883">L179</f>
        <v>13832</v>
      </c>
      <c r="P179" s="112">
        <f t="shared" si="883"/>
        <v>18663.399999999998</v>
      </c>
      <c r="Q179" s="112">
        <f t="shared" si="883"/>
        <v>32495.4</v>
      </c>
      <c r="R179" s="112">
        <f t="shared" ref="R179:S180" si="884">ROUND(O179*1.143,0)</f>
        <v>15810</v>
      </c>
      <c r="S179" s="112">
        <f t="shared" si="884"/>
        <v>21332</v>
      </c>
      <c r="T179" s="112">
        <f t="shared" ref="T179:T180" si="885">R179+S179</f>
        <v>37142</v>
      </c>
      <c r="U179" s="112">
        <f t="shared" ref="U179:V180" si="886">ROUND(R179+(C179*0.1),0)</f>
        <v>16798</v>
      </c>
      <c r="V179" s="112">
        <f t="shared" si="886"/>
        <v>22665</v>
      </c>
      <c r="W179" s="112">
        <f t="shared" ref="W179:W180" si="887">U179+V179</f>
        <v>39463</v>
      </c>
      <c r="X179" s="112">
        <f t="shared" ref="X179:Z180" si="888">+U179+(C179*0.15)</f>
        <v>18280</v>
      </c>
      <c r="Y179" s="112">
        <f t="shared" si="888"/>
        <v>24664.65</v>
      </c>
      <c r="Z179" s="112">
        <f t="shared" si="888"/>
        <v>42944.65</v>
      </c>
      <c r="AA179" s="112">
        <v>21046</v>
      </c>
      <c r="AB179" s="112">
        <v>28397</v>
      </c>
      <c r="AC179" s="112">
        <v>49443</v>
      </c>
      <c r="AD179" s="112">
        <f t="shared" ref="AD179:AE180" si="889">+ROUND(AA179*(1+0.25),0)</f>
        <v>26308</v>
      </c>
      <c r="AE179" s="112">
        <f t="shared" si="889"/>
        <v>35496</v>
      </c>
      <c r="AF179" s="112">
        <f t="shared" ref="AF179:AF180" si="890">+AD179+AE179</f>
        <v>61804</v>
      </c>
      <c r="AG179" s="112">
        <f t="shared" ref="AG179:AH180" si="891">+ROUND(AD179+AA179*0.2,0)</f>
        <v>30517</v>
      </c>
      <c r="AH179" s="112">
        <f t="shared" si="891"/>
        <v>41175</v>
      </c>
      <c r="AI179" s="112">
        <f t="shared" ref="AI179:AI180" si="892">+AG179+AH179</f>
        <v>71692</v>
      </c>
      <c r="AJ179" s="109">
        <f t="shared" ref="AJ179:AK180" si="893">ROUND(AG179+0.15*AA179,2)</f>
        <v>33673.9</v>
      </c>
      <c r="AK179" s="109">
        <f t="shared" si="893"/>
        <v>45434.55</v>
      </c>
      <c r="AL179" s="109">
        <f t="shared" ref="AL179:AL180" si="894">AJ179+AK179</f>
        <v>79108.450000000012</v>
      </c>
      <c r="AM179" s="109">
        <f t="shared" ref="AM179:AN180" si="895">AJ179</f>
        <v>33673.9</v>
      </c>
      <c r="AN179" s="109">
        <f t="shared" si="895"/>
        <v>45434.55</v>
      </c>
      <c r="AO179" s="109"/>
      <c r="AP179" s="109">
        <f t="shared" ref="AP179:AP180" si="896">AM179+AN179+AO179</f>
        <v>79108.450000000012</v>
      </c>
      <c r="AQ179" s="109">
        <f t="shared" ref="AQ179:AR185" si="897">ROUND(AM179*(1+4.5%),2)</f>
        <v>35189.230000000003</v>
      </c>
      <c r="AR179" s="109">
        <f t="shared" si="897"/>
        <v>47479.1</v>
      </c>
      <c r="AS179" s="109"/>
      <c r="AT179" s="109">
        <f t="shared" ref="AT179:AT180" si="898">AQ179+AR179+AS179</f>
        <v>82668.33</v>
      </c>
      <c r="AU179" s="109">
        <f t="shared" ref="AU179:AV180" si="899">ROUND(AQ179+(AM179*4%),2)</f>
        <v>36536.19</v>
      </c>
      <c r="AV179" s="109">
        <f t="shared" si="899"/>
        <v>49296.480000000003</v>
      </c>
      <c r="AW179" s="109"/>
      <c r="AX179" s="109">
        <f t="shared" ref="AX179:AX180" si="900">AU179+AV179+AW179</f>
        <v>85832.670000000013</v>
      </c>
      <c r="AY179" s="109">
        <f t="shared" ref="AY179:AY180" si="901">ROUND(AU179+(AU179*$AY$3),2)</f>
        <v>39459.089999999997</v>
      </c>
      <c r="AZ179" s="109">
        <f t="shared" ref="AZ179:AZ180" si="902">ROUND(AV179+(AV179*$AZ$4),2)</f>
        <v>58169.85</v>
      </c>
      <c r="BA179" s="109"/>
      <c r="BB179" s="109">
        <f t="shared" ref="BB179:BB180" si="903">AY179+AZ179+BA179</f>
        <v>97628.94</v>
      </c>
      <c r="BC179" s="109">
        <f t="shared" ref="BC179:BC180" si="904">ROUND(AY179+(AY179*$BC$3),2)</f>
        <v>43010.41</v>
      </c>
      <c r="BD179" s="109">
        <f t="shared" ref="BD179:BD180" si="905">ROUND(AZ179+(AZ179*$BD$4),2)</f>
        <v>63405.14</v>
      </c>
      <c r="BE179" s="109"/>
      <c r="BF179" s="109">
        <f t="shared" ref="BF179:BF180" si="906">BC179+BD179+BE179</f>
        <v>106415.55</v>
      </c>
      <c r="BG179" s="109">
        <f t="shared" ref="BG179:BG180" si="907">ROUND(BC179+ $AY179*$BG$3,2)</f>
        <v>44983.360000000001</v>
      </c>
      <c r="BH179" s="109">
        <f t="shared" ref="BH179:BH180" si="908">ROUND(BD179+ $AZ179*$BH$4,2)</f>
        <v>66313.63</v>
      </c>
      <c r="BI179" s="109"/>
      <c r="BJ179" s="109">
        <f t="shared" ref="BJ179:BJ180" si="909">BG179+BH179+BI179</f>
        <v>111296.99</v>
      </c>
      <c r="BK179" s="109">
        <f t="shared" ref="BK179:BK180" si="910">ROUND(BG179+ $AY179*$BK$3,2)</f>
        <v>46956.31</v>
      </c>
      <c r="BL179" s="109">
        <f t="shared" ref="BL179:BL180" si="911">ROUND(BH179+ $AZ179*$BL$4,2)</f>
        <v>69222.12</v>
      </c>
      <c r="BM179" s="109"/>
      <c r="BN179" s="109">
        <f t="shared" ref="BN179:BN180" si="912">BK179+BL179+BM179</f>
        <v>116178.43</v>
      </c>
      <c r="BO179" s="109">
        <f t="shared" ref="BO179:BO180" si="913">ROUND(BK179+ $AY179*$BO$3,2)</f>
        <v>48140.08</v>
      </c>
      <c r="BP179" s="109">
        <f t="shared" ref="BP179:BP180" si="914">ROUND(BL179+ $AZ179*$BP$4,2)</f>
        <v>70967.22</v>
      </c>
      <c r="BQ179" s="109"/>
      <c r="BR179" s="109">
        <f t="shared" ref="BR179:BR180" si="915">+BO179+BP179+BQ179</f>
        <v>119107.3</v>
      </c>
      <c r="BS179" s="110"/>
      <c r="BT179" s="75">
        <f t="shared" si="852"/>
        <v>2.9999931574701905E-2</v>
      </c>
      <c r="BU179" s="75">
        <f t="shared" si="852"/>
        <v>3.0000077359663226E-2</v>
      </c>
      <c r="BV179" s="75"/>
    </row>
    <row r="180" spans="1:74" ht="15" customHeight="1" x14ac:dyDescent="0.25">
      <c r="A180" s="76" t="s">
        <v>292</v>
      </c>
      <c r="B180" s="113" t="s">
        <v>293</v>
      </c>
      <c r="C180" s="124">
        <v>3457</v>
      </c>
      <c r="D180" s="124">
        <v>4661</v>
      </c>
      <c r="E180" s="125">
        <v>8118</v>
      </c>
      <c r="F180" s="112">
        <f t="shared" si="880"/>
        <v>4148.3999999999996</v>
      </c>
      <c r="G180" s="112">
        <f t="shared" si="880"/>
        <v>5593.2</v>
      </c>
      <c r="H180" s="112">
        <f t="shared" si="880"/>
        <v>9741.6</v>
      </c>
      <c r="I180" s="112">
        <f t="shared" si="881"/>
        <v>4355.82</v>
      </c>
      <c r="J180" s="112">
        <f t="shared" si="881"/>
        <v>5872.86</v>
      </c>
      <c r="K180" s="112">
        <f t="shared" si="881"/>
        <v>10228.68</v>
      </c>
      <c r="L180" s="112">
        <f t="shared" si="882"/>
        <v>4839.7999999999993</v>
      </c>
      <c r="M180" s="112">
        <f t="shared" si="882"/>
        <v>6525.4</v>
      </c>
      <c r="N180" s="112">
        <f t="shared" si="882"/>
        <v>11365.2</v>
      </c>
      <c r="O180" s="112">
        <f t="shared" si="883"/>
        <v>4839.7999999999993</v>
      </c>
      <c r="P180" s="112">
        <f t="shared" si="883"/>
        <v>6525.4</v>
      </c>
      <c r="Q180" s="112">
        <f t="shared" si="883"/>
        <v>11365.2</v>
      </c>
      <c r="R180" s="112">
        <f t="shared" si="884"/>
        <v>5532</v>
      </c>
      <c r="S180" s="112">
        <f t="shared" si="884"/>
        <v>7459</v>
      </c>
      <c r="T180" s="112">
        <f t="shared" si="885"/>
        <v>12991</v>
      </c>
      <c r="U180" s="112">
        <f t="shared" si="886"/>
        <v>5878</v>
      </c>
      <c r="V180" s="112">
        <f t="shared" si="886"/>
        <v>7925</v>
      </c>
      <c r="W180" s="112">
        <f t="shared" si="887"/>
        <v>13803</v>
      </c>
      <c r="X180" s="112">
        <f t="shared" si="888"/>
        <v>6396.55</v>
      </c>
      <c r="Y180" s="112">
        <f t="shared" si="888"/>
        <v>8624.15</v>
      </c>
      <c r="Z180" s="112">
        <f t="shared" si="888"/>
        <v>15020.7</v>
      </c>
      <c r="AA180" s="112">
        <v>7365</v>
      </c>
      <c r="AB180" s="112">
        <v>9929</v>
      </c>
      <c r="AC180" s="112">
        <v>17294</v>
      </c>
      <c r="AD180" s="112">
        <f t="shared" si="889"/>
        <v>9206</v>
      </c>
      <c r="AE180" s="112">
        <f t="shared" si="889"/>
        <v>12411</v>
      </c>
      <c r="AF180" s="112">
        <f t="shared" si="890"/>
        <v>21617</v>
      </c>
      <c r="AG180" s="112">
        <f t="shared" si="891"/>
        <v>10679</v>
      </c>
      <c r="AH180" s="112">
        <f t="shared" si="891"/>
        <v>14397</v>
      </c>
      <c r="AI180" s="112">
        <f t="shared" si="892"/>
        <v>25076</v>
      </c>
      <c r="AJ180" s="109">
        <f t="shared" si="893"/>
        <v>11783.75</v>
      </c>
      <c r="AK180" s="109">
        <f t="shared" si="893"/>
        <v>15886.35</v>
      </c>
      <c r="AL180" s="109">
        <f t="shared" si="894"/>
        <v>27670.1</v>
      </c>
      <c r="AM180" s="109">
        <f t="shared" si="895"/>
        <v>11783.75</v>
      </c>
      <c r="AN180" s="109">
        <f t="shared" si="895"/>
        <v>15886.35</v>
      </c>
      <c r="AO180" s="109"/>
      <c r="AP180" s="109">
        <f t="shared" si="896"/>
        <v>27670.1</v>
      </c>
      <c r="AQ180" s="109">
        <f t="shared" si="897"/>
        <v>12314.02</v>
      </c>
      <c r="AR180" s="109">
        <f t="shared" si="897"/>
        <v>16601.240000000002</v>
      </c>
      <c r="AS180" s="109"/>
      <c r="AT180" s="109">
        <f t="shared" si="898"/>
        <v>28915.260000000002</v>
      </c>
      <c r="AU180" s="109">
        <f t="shared" si="899"/>
        <v>12785.37</v>
      </c>
      <c r="AV180" s="109">
        <f t="shared" si="899"/>
        <v>17236.689999999999</v>
      </c>
      <c r="AW180" s="109"/>
      <c r="AX180" s="109">
        <f t="shared" si="900"/>
        <v>30022.059999999998</v>
      </c>
      <c r="AY180" s="109">
        <f t="shared" si="901"/>
        <v>13808.2</v>
      </c>
      <c r="AZ180" s="109">
        <f t="shared" si="902"/>
        <v>20339.29</v>
      </c>
      <c r="BA180" s="109"/>
      <c r="BB180" s="109">
        <f t="shared" si="903"/>
        <v>34147.490000000005</v>
      </c>
      <c r="BC180" s="109">
        <f t="shared" si="904"/>
        <v>15050.94</v>
      </c>
      <c r="BD180" s="109">
        <f t="shared" si="905"/>
        <v>22169.83</v>
      </c>
      <c r="BE180" s="109"/>
      <c r="BF180" s="109">
        <f t="shared" si="906"/>
        <v>37220.770000000004</v>
      </c>
      <c r="BG180" s="109">
        <f t="shared" si="907"/>
        <v>15741.35</v>
      </c>
      <c r="BH180" s="109">
        <f t="shared" si="908"/>
        <v>23186.79</v>
      </c>
      <c r="BI180" s="109"/>
      <c r="BJ180" s="109">
        <f t="shared" si="909"/>
        <v>38928.14</v>
      </c>
      <c r="BK180" s="109">
        <f t="shared" si="910"/>
        <v>16431.759999999998</v>
      </c>
      <c r="BL180" s="109">
        <f t="shared" si="911"/>
        <v>24203.75</v>
      </c>
      <c r="BM180" s="109"/>
      <c r="BN180" s="109">
        <f t="shared" si="912"/>
        <v>40635.509999999995</v>
      </c>
      <c r="BO180" s="109">
        <f t="shared" si="913"/>
        <v>16846.009999999998</v>
      </c>
      <c r="BP180" s="109">
        <f t="shared" si="914"/>
        <v>24813.93</v>
      </c>
      <c r="BQ180" s="109"/>
      <c r="BR180" s="109">
        <f t="shared" si="915"/>
        <v>41659.94</v>
      </c>
      <c r="BS180" s="110"/>
      <c r="BT180" s="75">
        <f t="shared" si="852"/>
        <v>3.0000289682942018E-2</v>
      </c>
      <c r="BU180" s="75">
        <f t="shared" si="852"/>
        <v>3.0000063915702084E-2</v>
      </c>
      <c r="BV180" s="75"/>
    </row>
    <row r="181" spans="1:74" ht="15.75" customHeight="1" x14ac:dyDescent="0.25">
      <c r="A181" s="70" t="s">
        <v>2397</v>
      </c>
      <c r="B181" s="111"/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09">
        <f t="shared" si="897"/>
        <v>0</v>
      </c>
      <c r="AR181" s="109">
        <f t="shared" si="897"/>
        <v>0</v>
      </c>
      <c r="AS181" s="112"/>
      <c r="AT181" s="112"/>
      <c r="AU181" s="105"/>
      <c r="AV181" s="105"/>
      <c r="AW181" s="105"/>
      <c r="AX181" s="105"/>
      <c r="AY181" s="105"/>
      <c r="AZ181" s="105"/>
      <c r="BA181" s="105"/>
      <c r="BB181" s="105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5"/>
      <c r="BN181" s="105"/>
      <c r="BO181" s="105"/>
      <c r="BP181" s="105"/>
      <c r="BQ181" s="105"/>
      <c r="BR181" s="105"/>
      <c r="BS181" s="108"/>
      <c r="BT181" s="75" t="e">
        <f t="shared" si="852"/>
        <v>#DIV/0!</v>
      </c>
      <c r="BU181" s="75" t="e">
        <f t="shared" si="852"/>
        <v>#DIV/0!</v>
      </c>
      <c r="BV181" s="75"/>
    </row>
    <row r="182" spans="1:74" ht="15" customHeight="1" x14ac:dyDescent="0.25">
      <c r="A182" s="76" t="s">
        <v>294</v>
      </c>
      <c r="B182" s="129" t="s">
        <v>295</v>
      </c>
      <c r="C182" s="124">
        <v>2334</v>
      </c>
      <c r="D182" s="124">
        <v>3155</v>
      </c>
      <c r="E182" s="125">
        <v>5489</v>
      </c>
      <c r="F182" s="112">
        <f t="shared" ref="F182:H183" si="916">C182*1.2</f>
        <v>2800.7999999999997</v>
      </c>
      <c r="G182" s="112">
        <f t="shared" si="916"/>
        <v>3786</v>
      </c>
      <c r="H182" s="112">
        <f t="shared" si="916"/>
        <v>6586.8</v>
      </c>
      <c r="I182" s="112">
        <f t="shared" ref="I182:K183" si="917">F182+C182*0.06</f>
        <v>2940.8399999999997</v>
      </c>
      <c r="J182" s="112">
        <f t="shared" si="917"/>
        <v>3975.3</v>
      </c>
      <c r="K182" s="112">
        <f t="shared" si="917"/>
        <v>6916.14</v>
      </c>
      <c r="L182" s="112">
        <f t="shared" ref="L182:N183" si="918">I182+C182*0.14</f>
        <v>3267.6</v>
      </c>
      <c r="M182" s="112">
        <f t="shared" si="918"/>
        <v>4417</v>
      </c>
      <c r="N182" s="112">
        <f t="shared" si="918"/>
        <v>7684.6</v>
      </c>
      <c r="O182" s="112">
        <f t="shared" ref="O182:Q183" si="919">L182</f>
        <v>3267.6</v>
      </c>
      <c r="P182" s="112">
        <f t="shared" si="919"/>
        <v>4417</v>
      </c>
      <c r="Q182" s="112">
        <f t="shared" si="919"/>
        <v>7684.6</v>
      </c>
      <c r="R182" s="112">
        <f t="shared" ref="R182:S183" si="920">ROUND(O182*1.143,0)</f>
        <v>3735</v>
      </c>
      <c r="S182" s="112">
        <f t="shared" si="920"/>
        <v>5049</v>
      </c>
      <c r="T182" s="112">
        <f t="shared" ref="T182:T183" si="921">R182+S182</f>
        <v>8784</v>
      </c>
      <c r="U182" s="112">
        <f t="shared" ref="U182:V183" si="922">ROUND(R182+(C182*0.1),0)</f>
        <v>3968</v>
      </c>
      <c r="V182" s="112">
        <f t="shared" si="922"/>
        <v>5365</v>
      </c>
      <c r="W182" s="112">
        <f t="shared" ref="W182:W183" si="923">U182+V182</f>
        <v>9333</v>
      </c>
      <c r="X182" s="112">
        <f t="shared" ref="X182:Z183" si="924">+U182+(C182*0.15)</f>
        <v>4318.1000000000004</v>
      </c>
      <c r="Y182" s="112">
        <f t="shared" si="924"/>
        <v>5838.25</v>
      </c>
      <c r="Z182" s="112">
        <f t="shared" si="924"/>
        <v>10156.35</v>
      </c>
      <c r="AA182" s="112">
        <v>4972</v>
      </c>
      <c r="AB182" s="112">
        <v>6722</v>
      </c>
      <c r="AC182" s="112">
        <v>11694</v>
      </c>
      <c r="AD182" s="112">
        <f t="shared" ref="AD182:AE183" si="925">+ROUND(AA182*(1+0.25),0)</f>
        <v>6215</v>
      </c>
      <c r="AE182" s="112">
        <f t="shared" si="925"/>
        <v>8403</v>
      </c>
      <c r="AF182" s="112">
        <f t="shared" ref="AF182:AF183" si="926">+AD182+AE182</f>
        <v>14618</v>
      </c>
      <c r="AG182" s="112">
        <f t="shared" ref="AG182:AH183" si="927">+ROUND(AD182+AA182*0.2,0)</f>
        <v>7209</v>
      </c>
      <c r="AH182" s="112">
        <f t="shared" si="927"/>
        <v>9747</v>
      </c>
      <c r="AI182" s="112">
        <f t="shared" ref="AI182:AI183" si="928">+AG182+AH182</f>
        <v>16956</v>
      </c>
      <c r="AJ182" s="109">
        <f t="shared" ref="AJ182:AK183" si="929">ROUND(AG182+0.15*AA182,2)</f>
        <v>7954.8</v>
      </c>
      <c r="AK182" s="109">
        <f t="shared" si="929"/>
        <v>10755.3</v>
      </c>
      <c r="AL182" s="109">
        <f t="shared" ref="AL182:AL183" si="930">AJ182+AK182</f>
        <v>18710.099999999999</v>
      </c>
      <c r="AM182" s="109">
        <f t="shared" ref="AM182:AN183" si="931">AJ182</f>
        <v>7954.8</v>
      </c>
      <c r="AN182" s="109">
        <f t="shared" si="931"/>
        <v>10755.3</v>
      </c>
      <c r="AO182" s="109"/>
      <c r="AP182" s="109">
        <f t="shared" ref="AP182:AP183" si="932">AM182+AN182+AO182</f>
        <v>18710.099999999999</v>
      </c>
      <c r="AQ182" s="109">
        <f t="shared" si="897"/>
        <v>8312.77</v>
      </c>
      <c r="AR182" s="109">
        <f t="shared" si="897"/>
        <v>11239.29</v>
      </c>
      <c r="AS182" s="109"/>
      <c r="AT182" s="109">
        <f t="shared" ref="AT182:AT183" si="933">AQ182+AR182+AS182</f>
        <v>19552.060000000001</v>
      </c>
      <c r="AU182" s="109">
        <f t="shared" ref="AU182:AV183" si="934">ROUND(AQ182+(AM182*4%),2)</f>
        <v>8630.9599999999991</v>
      </c>
      <c r="AV182" s="109">
        <f t="shared" si="934"/>
        <v>11669.5</v>
      </c>
      <c r="AW182" s="109"/>
      <c r="AX182" s="109">
        <f t="shared" ref="AX182:AX183" si="935">AU182+AV182+AW182</f>
        <v>20300.46</v>
      </c>
      <c r="AY182" s="109">
        <f t="shared" ref="AY182:AY183" si="936">ROUND(AU182+(AU182*$AY$3),2)</f>
        <v>9321.44</v>
      </c>
      <c r="AZ182" s="109">
        <f t="shared" ref="AZ182:AZ183" si="937">ROUND(AV182+(AV182*$AZ$4),2)</f>
        <v>13770.01</v>
      </c>
      <c r="BA182" s="109"/>
      <c r="BB182" s="109">
        <f t="shared" ref="BB182:BB183" si="938">AY182+AZ182+BA182</f>
        <v>23091.45</v>
      </c>
      <c r="BC182" s="109">
        <f t="shared" ref="BC182:BC183" si="939">ROUND(AY182+(AY182*$BC$3),2)</f>
        <v>10160.370000000001</v>
      </c>
      <c r="BD182" s="109">
        <f t="shared" ref="BD182:BD183" si="940">ROUND(AZ182+(AZ182*$BD$4),2)</f>
        <v>15009.31</v>
      </c>
      <c r="BE182" s="109"/>
      <c r="BF182" s="109">
        <f t="shared" ref="BF182:BF183" si="941">BC182+BD182+BE182</f>
        <v>25169.68</v>
      </c>
      <c r="BG182" s="109">
        <f t="shared" ref="BG182:BG183" si="942">ROUND(BC182+ $AY182*$BG$3,2)</f>
        <v>10626.44</v>
      </c>
      <c r="BH182" s="109">
        <f t="shared" ref="BH182:BH183" si="943">ROUND(BD182+ $AZ182*$BH$4,2)</f>
        <v>15697.81</v>
      </c>
      <c r="BI182" s="109"/>
      <c r="BJ182" s="109">
        <f t="shared" ref="BJ182:BJ183" si="944">BG182+BH182+BI182</f>
        <v>26324.25</v>
      </c>
      <c r="BK182" s="109">
        <f t="shared" ref="BK182:BK183" si="945">ROUND(BG182+ $AY182*$BK$3,2)</f>
        <v>11092.51</v>
      </c>
      <c r="BL182" s="109">
        <f t="shared" ref="BL182:BL183" si="946">ROUND(BH182+ $AZ182*$BL$4,2)</f>
        <v>16386.310000000001</v>
      </c>
      <c r="BM182" s="109"/>
      <c r="BN182" s="109">
        <f t="shared" ref="BN182:BN183" si="947">BK182+BL182+BM182</f>
        <v>27478.82</v>
      </c>
      <c r="BO182" s="109">
        <f t="shared" ref="BO182:BO183" si="948">ROUND(BK182+ $AY182*$BO$3,2)</f>
        <v>11372.15</v>
      </c>
      <c r="BP182" s="109">
        <f t="shared" ref="BP182:BP183" si="949">ROUND(BL182+ $AZ182*$BP$4,2)</f>
        <v>16799.41</v>
      </c>
      <c r="BQ182" s="109"/>
      <c r="BR182" s="109">
        <f t="shared" ref="BR182:BR183" si="950">+BO182+BP182+BQ182</f>
        <v>28171.559999999998</v>
      </c>
      <c r="BS182" s="110"/>
      <c r="BT182" s="75">
        <f t="shared" si="852"/>
        <v>2.9999656705401678E-2</v>
      </c>
      <c r="BU182" s="75">
        <f t="shared" si="852"/>
        <v>2.9999978213523341E-2</v>
      </c>
      <c r="BV182" s="75"/>
    </row>
    <row r="183" spans="1:74" ht="15" customHeight="1" x14ac:dyDescent="0.25">
      <c r="A183" s="76" t="s">
        <v>296</v>
      </c>
      <c r="B183" s="129" t="s">
        <v>297</v>
      </c>
      <c r="C183" s="124">
        <v>3306</v>
      </c>
      <c r="D183" s="124">
        <v>4466</v>
      </c>
      <c r="E183" s="125">
        <v>7772</v>
      </c>
      <c r="F183" s="112">
        <f t="shared" si="916"/>
        <v>3967.2</v>
      </c>
      <c r="G183" s="112">
        <f t="shared" si="916"/>
        <v>5359.2</v>
      </c>
      <c r="H183" s="112">
        <f t="shared" si="916"/>
        <v>9326.4</v>
      </c>
      <c r="I183" s="112">
        <f t="shared" si="917"/>
        <v>4165.5599999999995</v>
      </c>
      <c r="J183" s="112">
        <f t="shared" si="917"/>
        <v>5627.16</v>
      </c>
      <c r="K183" s="112">
        <f t="shared" si="917"/>
        <v>9792.7199999999993</v>
      </c>
      <c r="L183" s="112">
        <f t="shared" si="918"/>
        <v>4628.3999999999996</v>
      </c>
      <c r="M183" s="112">
        <f t="shared" si="918"/>
        <v>6252.4</v>
      </c>
      <c r="N183" s="112">
        <f t="shared" si="918"/>
        <v>10880.8</v>
      </c>
      <c r="O183" s="112">
        <f t="shared" si="919"/>
        <v>4628.3999999999996</v>
      </c>
      <c r="P183" s="112">
        <f t="shared" si="919"/>
        <v>6252.4</v>
      </c>
      <c r="Q183" s="112">
        <f t="shared" si="919"/>
        <v>10880.8</v>
      </c>
      <c r="R183" s="112">
        <f t="shared" si="920"/>
        <v>5290</v>
      </c>
      <c r="S183" s="112">
        <f t="shared" si="920"/>
        <v>7146</v>
      </c>
      <c r="T183" s="112">
        <f t="shared" si="921"/>
        <v>12436</v>
      </c>
      <c r="U183" s="112">
        <f t="shared" si="922"/>
        <v>5621</v>
      </c>
      <c r="V183" s="112">
        <f t="shared" si="922"/>
        <v>7593</v>
      </c>
      <c r="W183" s="112">
        <f t="shared" si="923"/>
        <v>13214</v>
      </c>
      <c r="X183" s="112">
        <f t="shared" si="924"/>
        <v>6116.9</v>
      </c>
      <c r="Y183" s="112">
        <f t="shared" si="924"/>
        <v>8262.9</v>
      </c>
      <c r="Z183" s="112">
        <f t="shared" si="924"/>
        <v>14379.8</v>
      </c>
      <c r="AA183" s="112">
        <v>7043</v>
      </c>
      <c r="AB183" s="112">
        <v>9513</v>
      </c>
      <c r="AC183" s="112">
        <v>16556</v>
      </c>
      <c r="AD183" s="112">
        <f t="shared" si="925"/>
        <v>8804</v>
      </c>
      <c r="AE183" s="112">
        <f t="shared" si="925"/>
        <v>11891</v>
      </c>
      <c r="AF183" s="112">
        <f t="shared" si="926"/>
        <v>20695</v>
      </c>
      <c r="AG183" s="112">
        <f t="shared" si="927"/>
        <v>10213</v>
      </c>
      <c r="AH183" s="112">
        <f t="shared" si="927"/>
        <v>13794</v>
      </c>
      <c r="AI183" s="112">
        <f t="shared" si="928"/>
        <v>24007</v>
      </c>
      <c r="AJ183" s="109">
        <f t="shared" si="929"/>
        <v>11269.45</v>
      </c>
      <c r="AK183" s="109">
        <f t="shared" si="929"/>
        <v>15220.95</v>
      </c>
      <c r="AL183" s="109">
        <f t="shared" si="930"/>
        <v>26490.400000000001</v>
      </c>
      <c r="AM183" s="109">
        <f t="shared" si="931"/>
        <v>11269.45</v>
      </c>
      <c r="AN183" s="109">
        <f t="shared" si="931"/>
        <v>15220.95</v>
      </c>
      <c r="AO183" s="109"/>
      <c r="AP183" s="109">
        <f t="shared" si="932"/>
        <v>26490.400000000001</v>
      </c>
      <c r="AQ183" s="109">
        <f t="shared" si="897"/>
        <v>11776.58</v>
      </c>
      <c r="AR183" s="109">
        <f t="shared" si="897"/>
        <v>15905.89</v>
      </c>
      <c r="AS183" s="109"/>
      <c r="AT183" s="109">
        <f t="shared" si="933"/>
        <v>27682.47</v>
      </c>
      <c r="AU183" s="109">
        <f t="shared" si="934"/>
        <v>12227.36</v>
      </c>
      <c r="AV183" s="109">
        <f t="shared" si="934"/>
        <v>16514.73</v>
      </c>
      <c r="AW183" s="109"/>
      <c r="AX183" s="109">
        <f t="shared" si="935"/>
        <v>28742.09</v>
      </c>
      <c r="AY183" s="109">
        <f t="shared" si="936"/>
        <v>13205.55</v>
      </c>
      <c r="AZ183" s="109">
        <f t="shared" si="937"/>
        <v>19487.38</v>
      </c>
      <c r="BA183" s="109"/>
      <c r="BB183" s="109">
        <f t="shared" si="938"/>
        <v>32692.93</v>
      </c>
      <c r="BC183" s="109">
        <f t="shared" si="939"/>
        <v>14394.05</v>
      </c>
      <c r="BD183" s="109">
        <f t="shared" si="940"/>
        <v>21241.24</v>
      </c>
      <c r="BE183" s="109"/>
      <c r="BF183" s="109">
        <f t="shared" si="941"/>
        <v>35635.29</v>
      </c>
      <c r="BG183" s="109">
        <f t="shared" si="942"/>
        <v>15054.33</v>
      </c>
      <c r="BH183" s="109">
        <f t="shared" si="943"/>
        <v>22215.61</v>
      </c>
      <c r="BI183" s="109"/>
      <c r="BJ183" s="109">
        <f t="shared" si="944"/>
        <v>37269.94</v>
      </c>
      <c r="BK183" s="109">
        <f t="shared" si="945"/>
        <v>15714.61</v>
      </c>
      <c r="BL183" s="109">
        <f t="shared" si="946"/>
        <v>23189.98</v>
      </c>
      <c r="BM183" s="109"/>
      <c r="BN183" s="109">
        <f t="shared" si="947"/>
        <v>38904.589999999997</v>
      </c>
      <c r="BO183" s="109">
        <f t="shared" si="948"/>
        <v>16110.78</v>
      </c>
      <c r="BP183" s="109">
        <f t="shared" si="949"/>
        <v>23774.6</v>
      </c>
      <c r="BQ183" s="109"/>
      <c r="BR183" s="109">
        <f t="shared" si="950"/>
        <v>39885.379999999997</v>
      </c>
      <c r="BS183" s="110"/>
      <c r="BT183" s="75">
        <f t="shared" si="852"/>
        <v>3.0000265040077852E-2</v>
      </c>
      <c r="BU183" s="75">
        <f t="shared" si="852"/>
        <v>2.9999928158633893E-2</v>
      </c>
      <c r="BV183" s="75"/>
    </row>
    <row r="184" spans="1:74" ht="15.75" customHeight="1" x14ac:dyDescent="0.25">
      <c r="A184" s="70" t="s">
        <v>2443</v>
      </c>
      <c r="B184" s="111"/>
      <c r="C184" s="132"/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09"/>
      <c r="AK184" s="109"/>
      <c r="AL184" s="109"/>
      <c r="AM184" s="109"/>
      <c r="AN184" s="109"/>
      <c r="AO184" s="109"/>
      <c r="AP184" s="109"/>
      <c r="AQ184" s="109">
        <f t="shared" si="897"/>
        <v>0</v>
      </c>
      <c r="AR184" s="109">
        <f t="shared" si="897"/>
        <v>0</v>
      </c>
      <c r="AS184" s="109"/>
      <c r="AT184" s="109"/>
      <c r="AU184" s="105"/>
      <c r="AV184" s="105"/>
      <c r="AW184" s="105"/>
      <c r="AX184" s="105"/>
      <c r="AY184" s="105"/>
      <c r="AZ184" s="105"/>
      <c r="BA184" s="105"/>
      <c r="BB184" s="105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5"/>
      <c r="BN184" s="105"/>
      <c r="BO184" s="105"/>
      <c r="BP184" s="105"/>
      <c r="BQ184" s="105"/>
      <c r="BR184" s="105"/>
      <c r="BS184" s="108"/>
      <c r="BT184" s="75" t="e">
        <f t="shared" si="852"/>
        <v>#DIV/0!</v>
      </c>
      <c r="BU184" s="75" t="e">
        <f t="shared" si="852"/>
        <v>#DIV/0!</v>
      </c>
      <c r="BV184" s="75"/>
    </row>
    <row r="185" spans="1:74" ht="15" customHeight="1" x14ac:dyDescent="0.25">
      <c r="A185" s="63" t="s">
        <v>298</v>
      </c>
      <c r="B185" s="133" t="s">
        <v>299</v>
      </c>
      <c r="C185" s="124">
        <v>7007</v>
      </c>
      <c r="D185" s="124">
        <v>9459</v>
      </c>
      <c r="E185" s="125">
        <v>16466</v>
      </c>
      <c r="F185" s="112">
        <f t="shared" ref="F185:H185" si="951">C185*1.2</f>
        <v>8408.4</v>
      </c>
      <c r="G185" s="112">
        <f t="shared" si="951"/>
        <v>11350.8</v>
      </c>
      <c r="H185" s="112">
        <f t="shared" si="951"/>
        <v>19759.2</v>
      </c>
      <c r="I185" s="112">
        <f t="shared" ref="I185:K185" si="952">F185+C185*0.06</f>
        <v>8828.82</v>
      </c>
      <c r="J185" s="112">
        <f t="shared" si="952"/>
        <v>11918.34</v>
      </c>
      <c r="K185" s="112">
        <f t="shared" si="952"/>
        <v>20747.16</v>
      </c>
      <c r="L185" s="112">
        <f t="shared" ref="L185:N185" si="953">I185+C185*0.14</f>
        <v>9809.7999999999993</v>
      </c>
      <c r="M185" s="112">
        <f t="shared" si="953"/>
        <v>13242.6</v>
      </c>
      <c r="N185" s="112">
        <f t="shared" si="953"/>
        <v>23052.400000000001</v>
      </c>
      <c r="O185" s="112">
        <f t="shared" ref="O185:Q185" si="954">L185</f>
        <v>9809.7999999999993</v>
      </c>
      <c r="P185" s="112">
        <f t="shared" si="954"/>
        <v>13242.6</v>
      </c>
      <c r="Q185" s="112">
        <f t="shared" si="954"/>
        <v>23052.400000000001</v>
      </c>
      <c r="R185" s="112">
        <f t="shared" ref="R185:S185" si="955">ROUND(O185*1.143,0)</f>
        <v>11213</v>
      </c>
      <c r="S185" s="112">
        <f t="shared" si="955"/>
        <v>15136</v>
      </c>
      <c r="T185" s="112">
        <f>R185+S185</f>
        <v>26349</v>
      </c>
      <c r="U185" s="112">
        <f t="shared" ref="U185:V185" si="956">ROUND(R185+(C185*0.1),0)</f>
        <v>11914</v>
      </c>
      <c r="V185" s="112">
        <f t="shared" si="956"/>
        <v>16082</v>
      </c>
      <c r="W185" s="112">
        <f>U185+V185</f>
        <v>27996</v>
      </c>
      <c r="X185" s="112">
        <f t="shared" ref="X185:Z185" si="957">+U185+(C185*0.15)</f>
        <v>12965.05</v>
      </c>
      <c r="Y185" s="112">
        <f t="shared" si="957"/>
        <v>17500.849999999999</v>
      </c>
      <c r="Z185" s="112">
        <f t="shared" si="957"/>
        <v>30465.9</v>
      </c>
      <c r="AA185" s="112">
        <v>14927</v>
      </c>
      <c r="AB185" s="112">
        <v>20149</v>
      </c>
      <c r="AC185" s="112">
        <v>35076</v>
      </c>
      <c r="AD185" s="112">
        <f t="shared" ref="AD185:AE185" si="958">+ROUND(AA185*(1+0.25),0)</f>
        <v>18659</v>
      </c>
      <c r="AE185" s="112">
        <f t="shared" si="958"/>
        <v>25186</v>
      </c>
      <c r="AF185" s="112">
        <f>+AD185+AE185</f>
        <v>43845</v>
      </c>
      <c r="AG185" s="112">
        <f t="shared" ref="AG185:AH185" si="959">+ROUND(AD185+AA185*0.2,0)</f>
        <v>21644</v>
      </c>
      <c r="AH185" s="112">
        <f t="shared" si="959"/>
        <v>29216</v>
      </c>
      <c r="AI185" s="112">
        <f>+AG185+AH185</f>
        <v>50860</v>
      </c>
      <c r="AJ185" s="109">
        <f t="shared" ref="AJ185:AK185" si="960">ROUND(AG185+0.15*AA185,2)</f>
        <v>23883.05</v>
      </c>
      <c r="AK185" s="109">
        <f t="shared" si="960"/>
        <v>32238.35</v>
      </c>
      <c r="AL185" s="109">
        <f>AJ185+AK185</f>
        <v>56121.399999999994</v>
      </c>
      <c r="AM185" s="109">
        <f t="shared" ref="AM185:AN185" si="961">AJ185</f>
        <v>23883.05</v>
      </c>
      <c r="AN185" s="109">
        <f t="shared" si="961"/>
        <v>32238.35</v>
      </c>
      <c r="AO185" s="109"/>
      <c r="AP185" s="109">
        <f>AM185+AN185+AO185</f>
        <v>56121.399999999994</v>
      </c>
      <c r="AQ185" s="109">
        <f t="shared" si="897"/>
        <v>24957.79</v>
      </c>
      <c r="AR185" s="109">
        <f t="shared" si="897"/>
        <v>33689.08</v>
      </c>
      <c r="AS185" s="109"/>
      <c r="AT185" s="109">
        <f>AQ185+AR185+AS185</f>
        <v>58646.87</v>
      </c>
      <c r="AU185" s="109">
        <f t="shared" ref="AU185:AV185" si="962">ROUND(AQ185+(AM185*4%),2)</f>
        <v>25913.11</v>
      </c>
      <c r="AV185" s="109">
        <f t="shared" si="962"/>
        <v>34978.61</v>
      </c>
      <c r="AW185" s="109"/>
      <c r="AX185" s="109">
        <f>AU185+AV185+AW185</f>
        <v>60891.72</v>
      </c>
      <c r="AY185" s="109">
        <f>ROUND(AU185+(AU185*$AY$3),2)</f>
        <v>27986.16</v>
      </c>
      <c r="AZ185" s="109">
        <f>ROUND(AV185+(AV185*$AZ$4),2)</f>
        <v>41274.76</v>
      </c>
      <c r="BA185" s="109"/>
      <c r="BB185" s="109">
        <f>AY185+AZ185+BA185</f>
        <v>69260.92</v>
      </c>
      <c r="BC185" s="109">
        <f>ROUND(AY185+(AY185*$BC$3),2)</f>
        <v>30504.91</v>
      </c>
      <c r="BD185" s="109">
        <f>ROUND(AZ185+(AZ185*$BD$4),2)</f>
        <v>44989.49</v>
      </c>
      <c r="BE185" s="109"/>
      <c r="BF185" s="109">
        <f>BC185+BD185+BE185</f>
        <v>75494.399999999994</v>
      </c>
      <c r="BG185" s="109">
        <f>ROUND(BC185+ $AY185*$BG$3,2)</f>
        <v>31904.22</v>
      </c>
      <c r="BH185" s="109">
        <f>ROUND(BD185+ $AZ185*$BH$4,2)</f>
        <v>47053.23</v>
      </c>
      <c r="BI185" s="109"/>
      <c r="BJ185" s="109">
        <f>BG185+BH185+BI185</f>
        <v>78957.450000000012</v>
      </c>
      <c r="BK185" s="109">
        <f>ROUND(BG185+ $AY185*$BK$3,2)</f>
        <v>33303.53</v>
      </c>
      <c r="BL185" s="109">
        <f>ROUND(BH185+ $AZ185*$BL$4,2)</f>
        <v>49116.97</v>
      </c>
      <c r="BM185" s="109"/>
      <c r="BN185" s="109">
        <f>BK185+BL185+BM185</f>
        <v>82420.5</v>
      </c>
      <c r="BO185" s="109">
        <f>ROUND(BK185+ $AY185*$BO$3,2)</f>
        <v>34143.11</v>
      </c>
      <c r="BP185" s="109">
        <f>ROUND(BL185+ $AZ185*$BP$4,2)</f>
        <v>50355.21</v>
      </c>
      <c r="BQ185" s="109"/>
      <c r="BR185" s="109">
        <f>+BO185+BP185+BQ185</f>
        <v>84498.32</v>
      </c>
      <c r="BS185" s="110"/>
      <c r="BT185" s="75">
        <f t="shared" si="852"/>
        <v>2.9999828486652037E-2</v>
      </c>
      <c r="BU185" s="75">
        <f t="shared" si="852"/>
        <v>2.9999932161931357E-2</v>
      </c>
      <c r="BV185" s="75"/>
    </row>
    <row r="186" spans="1:74" ht="15" customHeight="1" x14ac:dyDescent="0.25">
      <c r="A186" s="55" t="s">
        <v>2444</v>
      </c>
      <c r="B186" s="65"/>
      <c r="C186" s="78"/>
      <c r="D186" s="78"/>
      <c r="E186" s="78"/>
      <c r="F186" s="110"/>
      <c r="G186" s="110"/>
      <c r="H186" s="110"/>
      <c r="I186" s="110"/>
      <c r="J186" s="110"/>
      <c r="K186" s="110"/>
      <c r="L186" s="110"/>
      <c r="M186" s="110"/>
      <c r="N186" s="110"/>
      <c r="O186" s="55"/>
      <c r="P186" s="55"/>
      <c r="Q186" s="55"/>
      <c r="R186" s="55"/>
      <c r="S186" s="55"/>
      <c r="T186" s="55"/>
      <c r="U186" s="55"/>
      <c r="V186" s="55"/>
      <c r="W186" s="55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  <c r="BI186" s="56"/>
      <c r="BJ186" s="56"/>
      <c r="BK186" s="56"/>
      <c r="BL186" s="56"/>
      <c r="BM186" s="56"/>
      <c r="BN186" s="56"/>
      <c r="BO186" s="110"/>
      <c r="BP186" s="56"/>
      <c r="BQ186" s="110"/>
      <c r="BR186" s="56"/>
      <c r="BS186" s="56"/>
      <c r="BT186" s="75" t="e">
        <f t="shared" si="852"/>
        <v>#DIV/0!</v>
      </c>
      <c r="BU186" s="75" t="e">
        <f t="shared" si="852"/>
        <v>#DIV/0!</v>
      </c>
      <c r="BV186" s="75"/>
    </row>
    <row r="187" spans="1:74" ht="15" customHeight="1" x14ac:dyDescent="0.25">
      <c r="A187" s="55"/>
      <c r="B187" s="65"/>
      <c r="C187" s="110"/>
      <c r="D187" s="110"/>
      <c r="E187" s="110"/>
      <c r="F187" s="78"/>
      <c r="G187" s="78"/>
      <c r="H187" s="78"/>
      <c r="I187" s="78"/>
      <c r="J187" s="78"/>
      <c r="K187" s="78"/>
      <c r="L187" s="78"/>
      <c r="M187" s="78"/>
      <c r="N187" s="78"/>
      <c r="O187" s="55"/>
      <c r="P187" s="55"/>
      <c r="Q187" s="55"/>
      <c r="R187" s="55"/>
      <c r="S187" s="55"/>
      <c r="T187" s="55"/>
      <c r="U187" s="55"/>
      <c r="V187" s="55"/>
      <c r="W187" s="55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BI187" s="56"/>
      <c r="BJ187" s="56"/>
      <c r="BK187" s="56"/>
      <c r="BL187" s="56"/>
      <c r="BM187" s="56"/>
      <c r="BN187" s="56"/>
      <c r="BO187" s="110"/>
      <c r="BP187" s="56"/>
      <c r="BQ187" s="56"/>
      <c r="BR187" s="56"/>
      <c r="BS187" s="56"/>
      <c r="BT187" s="75" t="e">
        <f t="shared" si="852"/>
        <v>#DIV/0!</v>
      </c>
      <c r="BU187" s="75" t="e">
        <f t="shared" si="852"/>
        <v>#DIV/0!</v>
      </c>
      <c r="BV187" s="75"/>
    </row>
    <row r="188" spans="1:74" ht="18" customHeight="1" x14ac:dyDescent="0.25">
      <c r="A188" s="134" t="s">
        <v>2445</v>
      </c>
      <c r="B188" s="135"/>
      <c r="C188" s="136"/>
      <c r="D188" s="136"/>
      <c r="E188" s="136"/>
      <c r="F188" s="137"/>
      <c r="G188" s="137"/>
      <c r="H188" s="137"/>
      <c r="I188" s="137"/>
      <c r="J188" s="137"/>
      <c r="K188" s="137"/>
      <c r="L188" s="137"/>
      <c r="M188" s="137"/>
      <c r="N188" s="137"/>
      <c r="O188" s="138"/>
      <c r="P188" s="138"/>
      <c r="Q188" s="138"/>
      <c r="R188" s="138"/>
      <c r="S188" s="138"/>
      <c r="T188" s="138"/>
      <c r="U188" s="138"/>
      <c r="V188" s="138"/>
      <c r="W188" s="138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40"/>
      <c r="AK188" s="140"/>
      <c r="AL188" s="140"/>
      <c r="AM188" s="140"/>
      <c r="AN188" s="140"/>
      <c r="AO188" s="140"/>
      <c r="AP188" s="140"/>
      <c r="AQ188" s="140"/>
      <c r="AR188" s="140"/>
      <c r="AS188" s="140"/>
      <c r="AT188" s="140"/>
      <c r="AU188" s="140"/>
      <c r="AV188" s="140"/>
      <c r="AW188" s="140"/>
      <c r="AX188" s="140"/>
      <c r="AY188" s="140"/>
      <c r="AZ188" s="140"/>
      <c r="BA188" s="140"/>
      <c r="BB188" s="140"/>
      <c r="BC188" s="140"/>
      <c r="BD188" s="140"/>
      <c r="BE188" s="140"/>
      <c r="BF188" s="140"/>
      <c r="BG188" s="140"/>
      <c r="BH188" s="140"/>
      <c r="BI188" s="140"/>
      <c r="BJ188" s="140"/>
      <c r="BK188" s="140"/>
      <c r="BL188" s="140"/>
      <c r="BM188" s="140"/>
      <c r="BN188" s="140"/>
      <c r="BO188" s="110"/>
      <c r="BP188" s="140"/>
      <c r="BQ188" s="140"/>
      <c r="BR188" s="140"/>
      <c r="BS188" s="56"/>
      <c r="BT188" s="75" t="e">
        <f t="shared" si="852"/>
        <v>#DIV/0!</v>
      </c>
      <c r="BU188" s="75" t="e">
        <f t="shared" si="852"/>
        <v>#DIV/0!</v>
      </c>
      <c r="BV188" s="75"/>
    </row>
    <row r="189" spans="1:74" ht="15.75" customHeight="1" x14ac:dyDescent="0.25">
      <c r="A189" s="117"/>
      <c r="B189" s="118"/>
      <c r="C189" s="92"/>
      <c r="D189" s="93"/>
      <c r="E189" s="94"/>
      <c r="F189" s="233" t="s">
        <v>3</v>
      </c>
      <c r="G189" s="228"/>
      <c r="H189" s="228"/>
      <c r="I189" s="228"/>
      <c r="J189" s="228"/>
      <c r="K189" s="228"/>
      <c r="L189" s="228"/>
      <c r="M189" s="228"/>
      <c r="N189" s="229"/>
      <c r="O189" s="241" t="s">
        <v>2402</v>
      </c>
      <c r="P189" s="242"/>
      <c r="Q189" s="242"/>
      <c r="R189" s="243" t="s">
        <v>2403</v>
      </c>
      <c r="S189" s="242"/>
      <c r="T189" s="242"/>
      <c r="U189" s="234" t="s">
        <v>2417</v>
      </c>
      <c r="V189" s="228"/>
      <c r="W189" s="229"/>
      <c r="X189" s="234" t="s">
        <v>2417</v>
      </c>
      <c r="Y189" s="228"/>
      <c r="Z189" s="229"/>
      <c r="AA189" s="234" t="s">
        <v>2404</v>
      </c>
      <c r="AB189" s="228"/>
      <c r="AC189" s="229"/>
      <c r="AD189" s="237" t="s">
        <v>2405</v>
      </c>
      <c r="AE189" s="228"/>
      <c r="AF189" s="229"/>
      <c r="AG189" s="235" t="s">
        <v>2418</v>
      </c>
      <c r="AH189" s="228"/>
      <c r="AI189" s="229"/>
      <c r="AJ189" s="235" t="s">
        <v>2406</v>
      </c>
      <c r="AK189" s="228"/>
      <c r="AL189" s="229"/>
      <c r="AM189" s="235" t="s">
        <v>2406</v>
      </c>
      <c r="AN189" s="228"/>
      <c r="AO189" s="228"/>
      <c r="AP189" s="229"/>
      <c r="AQ189" s="235" t="s">
        <v>3</v>
      </c>
      <c r="AR189" s="228"/>
      <c r="AS189" s="228"/>
      <c r="AT189" s="229"/>
      <c r="AU189" s="239" t="s">
        <v>2440</v>
      </c>
      <c r="AV189" s="228"/>
      <c r="AW189" s="228"/>
      <c r="AX189" s="229"/>
      <c r="AY189" s="235" t="s">
        <v>2407</v>
      </c>
      <c r="AZ189" s="228"/>
      <c r="BA189" s="228"/>
      <c r="BB189" s="229"/>
      <c r="BC189" s="235" t="s">
        <v>2420</v>
      </c>
      <c r="BD189" s="228"/>
      <c r="BE189" s="228"/>
      <c r="BF189" s="229"/>
      <c r="BG189" s="235" t="s">
        <v>2408</v>
      </c>
      <c r="BH189" s="228"/>
      <c r="BI189" s="228"/>
      <c r="BJ189" s="229"/>
      <c r="BK189" s="235" t="s">
        <v>2408</v>
      </c>
      <c r="BL189" s="228"/>
      <c r="BM189" s="228"/>
      <c r="BN189" s="229"/>
      <c r="BO189" s="236" t="s">
        <v>3</v>
      </c>
      <c r="BP189" s="228"/>
      <c r="BQ189" s="228"/>
      <c r="BR189" s="229"/>
      <c r="BS189" s="56"/>
      <c r="BT189" s="75" t="e">
        <f t="shared" ref="BT189:BU204" si="963">+(BO189-BK189)/AY189</f>
        <v>#VALUE!</v>
      </c>
      <c r="BU189" s="75" t="e">
        <f t="shared" si="963"/>
        <v>#DIV/0!</v>
      </c>
      <c r="BV189" s="75"/>
    </row>
    <row r="190" spans="1:74" ht="15.75" customHeight="1" x14ac:dyDescent="0.25">
      <c r="A190" s="119" t="s">
        <v>2</v>
      </c>
      <c r="B190" s="120" t="s">
        <v>12</v>
      </c>
      <c r="C190" s="238">
        <v>44896</v>
      </c>
      <c r="D190" s="228"/>
      <c r="E190" s="229"/>
      <c r="F190" s="227">
        <v>44986</v>
      </c>
      <c r="G190" s="228"/>
      <c r="H190" s="229"/>
      <c r="I190" s="227">
        <v>45047</v>
      </c>
      <c r="J190" s="228"/>
      <c r="K190" s="229"/>
      <c r="L190" s="227">
        <v>45108</v>
      </c>
      <c r="M190" s="228"/>
      <c r="N190" s="229"/>
      <c r="O190" s="227">
        <v>45078</v>
      </c>
      <c r="P190" s="228"/>
      <c r="Q190" s="229"/>
      <c r="R190" s="227">
        <v>45139</v>
      </c>
      <c r="S190" s="228"/>
      <c r="T190" s="229"/>
      <c r="U190" s="227">
        <v>45170</v>
      </c>
      <c r="V190" s="228"/>
      <c r="W190" s="229"/>
      <c r="X190" s="227">
        <v>45200</v>
      </c>
      <c r="Y190" s="228"/>
      <c r="Z190" s="229"/>
      <c r="AA190" s="227">
        <v>45231</v>
      </c>
      <c r="AB190" s="228"/>
      <c r="AC190" s="229"/>
      <c r="AD190" s="227">
        <v>45292</v>
      </c>
      <c r="AE190" s="228"/>
      <c r="AF190" s="229"/>
      <c r="AG190" s="227">
        <v>45323</v>
      </c>
      <c r="AH190" s="228"/>
      <c r="AI190" s="229"/>
      <c r="AJ190" s="227">
        <v>45413</v>
      </c>
      <c r="AK190" s="228"/>
      <c r="AL190" s="229"/>
      <c r="AM190" s="227">
        <v>45444</v>
      </c>
      <c r="AN190" s="228"/>
      <c r="AO190" s="228"/>
      <c r="AP190" s="229"/>
      <c r="AQ190" s="227">
        <v>45505</v>
      </c>
      <c r="AR190" s="228"/>
      <c r="AS190" s="228"/>
      <c r="AT190" s="229"/>
      <c r="AU190" s="227">
        <v>45536</v>
      </c>
      <c r="AV190" s="228"/>
      <c r="AW190" s="228"/>
      <c r="AX190" s="229"/>
      <c r="AY190" s="227">
        <v>45689</v>
      </c>
      <c r="AZ190" s="228"/>
      <c r="BA190" s="228"/>
      <c r="BB190" s="229"/>
      <c r="BC190" s="227">
        <v>45717</v>
      </c>
      <c r="BD190" s="228"/>
      <c r="BE190" s="228"/>
      <c r="BF190" s="229"/>
      <c r="BG190" s="227">
        <v>45809</v>
      </c>
      <c r="BH190" s="228"/>
      <c r="BI190" s="228"/>
      <c r="BJ190" s="229"/>
      <c r="BK190" s="227">
        <v>45839</v>
      </c>
      <c r="BL190" s="228"/>
      <c r="BM190" s="228"/>
      <c r="BN190" s="229"/>
      <c r="BO190" s="240">
        <v>45931</v>
      </c>
      <c r="BP190" s="228"/>
      <c r="BQ190" s="228"/>
      <c r="BR190" s="229"/>
      <c r="BS190" s="56"/>
      <c r="BT190" s="75">
        <f t="shared" si="963"/>
        <v>2.0136137801221301E-3</v>
      </c>
      <c r="BU190" s="75" t="e">
        <f t="shared" si="963"/>
        <v>#DIV/0!</v>
      </c>
      <c r="BV190" s="75"/>
    </row>
    <row r="191" spans="1:74" ht="15.75" customHeight="1" x14ac:dyDescent="0.25">
      <c r="A191" s="121"/>
      <c r="B191" s="122"/>
      <c r="C191" s="97" t="s">
        <v>13</v>
      </c>
      <c r="D191" s="98" t="s">
        <v>14</v>
      </c>
      <c r="E191" s="98" t="s">
        <v>15</v>
      </c>
      <c r="F191" s="98" t="s">
        <v>13</v>
      </c>
      <c r="G191" s="98" t="s">
        <v>14</v>
      </c>
      <c r="H191" s="98" t="s">
        <v>15</v>
      </c>
      <c r="I191" s="98" t="s">
        <v>13</v>
      </c>
      <c r="J191" s="98" t="s">
        <v>14</v>
      </c>
      <c r="K191" s="98" t="s">
        <v>15</v>
      </c>
      <c r="L191" s="98" t="s">
        <v>13</v>
      </c>
      <c r="M191" s="98" t="s">
        <v>14</v>
      </c>
      <c r="N191" s="98" t="s">
        <v>15</v>
      </c>
      <c r="O191" s="98" t="s">
        <v>13</v>
      </c>
      <c r="P191" s="98" t="s">
        <v>14</v>
      </c>
      <c r="Q191" s="98" t="s">
        <v>15</v>
      </c>
      <c r="R191" s="98" t="s">
        <v>13</v>
      </c>
      <c r="S191" s="98" t="s">
        <v>14</v>
      </c>
      <c r="T191" s="98" t="s">
        <v>15</v>
      </c>
      <c r="U191" s="98" t="s">
        <v>13</v>
      </c>
      <c r="V191" s="98" t="s">
        <v>14</v>
      </c>
      <c r="W191" s="98" t="s">
        <v>15</v>
      </c>
      <c r="X191" s="98" t="s">
        <v>13</v>
      </c>
      <c r="Y191" s="98" t="s">
        <v>14</v>
      </c>
      <c r="Z191" s="98" t="s">
        <v>15</v>
      </c>
      <c r="AA191" s="98" t="s">
        <v>13</v>
      </c>
      <c r="AB191" s="98" t="s">
        <v>14</v>
      </c>
      <c r="AC191" s="98" t="s">
        <v>15</v>
      </c>
      <c r="AD191" s="98" t="s">
        <v>13</v>
      </c>
      <c r="AE191" s="98" t="s">
        <v>14</v>
      </c>
      <c r="AF191" s="98" t="s">
        <v>15</v>
      </c>
      <c r="AG191" s="98" t="s">
        <v>13</v>
      </c>
      <c r="AH191" s="98" t="s">
        <v>14</v>
      </c>
      <c r="AI191" s="98" t="s">
        <v>15</v>
      </c>
      <c r="AJ191" s="98" t="s">
        <v>13</v>
      </c>
      <c r="AK191" s="98" t="s">
        <v>14</v>
      </c>
      <c r="AL191" s="98" t="s">
        <v>15</v>
      </c>
      <c r="AM191" s="98" t="s">
        <v>13</v>
      </c>
      <c r="AN191" s="98" t="s">
        <v>14</v>
      </c>
      <c r="AO191" s="98" t="s">
        <v>16</v>
      </c>
      <c r="AP191" s="98" t="s">
        <v>15</v>
      </c>
      <c r="AQ191" s="98" t="s">
        <v>13</v>
      </c>
      <c r="AR191" s="98" t="s">
        <v>14</v>
      </c>
      <c r="AS191" s="98" t="s">
        <v>16</v>
      </c>
      <c r="AT191" s="98" t="s">
        <v>15</v>
      </c>
      <c r="AU191" s="98" t="s">
        <v>13</v>
      </c>
      <c r="AV191" s="98" t="s">
        <v>14</v>
      </c>
      <c r="AW191" s="98" t="s">
        <v>16</v>
      </c>
      <c r="AX191" s="98" t="s">
        <v>15</v>
      </c>
      <c r="AY191" s="98" t="s">
        <v>13</v>
      </c>
      <c r="AZ191" s="98" t="s">
        <v>14</v>
      </c>
      <c r="BA191" s="98" t="s">
        <v>16</v>
      </c>
      <c r="BB191" s="98" t="s">
        <v>15</v>
      </c>
      <c r="BC191" s="98" t="s">
        <v>13</v>
      </c>
      <c r="BD191" s="98" t="s">
        <v>14</v>
      </c>
      <c r="BE191" s="98" t="s">
        <v>16</v>
      </c>
      <c r="BF191" s="98" t="s">
        <v>15</v>
      </c>
      <c r="BG191" s="98" t="s">
        <v>13</v>
      </c>
      <c r="BH191" s="98" t="s">
        <v>14</v>
      </c>
      <c r="BI191" s="98" t="s">
        <v>16</v>
      </c>
      <c r="BJ191" s="98" t="s">
        <v>15</v>
      </c>
      <c r="BK191" s="98" t="s">
        <v>13</v>
      </c>
      <c r="BL191" s="98" t="s">
        <v>14</v>
      </c>
      <c r="BM191" s="98" t="s">
        <v>16</v>
      </c>
      <c r="BN191" s="98" t="s">
        <v>15</v>
      </c>
      <c r="BO191" s="101" t="s">
        <v>13</v>
      </c>
      <c r="BP191" s="101" t="s">
        <v>14</v>
      </c>
      <c r="BQ191" s="101" t="s">
        <v>16</v>
      </c>
      <c r="BR191" s="101" t="s">
        <v>15</v>
      </c>
      <c r="BS191" s="102"/>
      <c r="BT191" s="75" t="e">
        <f t="shared" si="963"/>
        <v>#VALUE!</v>
      </c>
      <c r="BU191" s="75" t="e">
        <f t="shared" si="963"/>
        <v>#VALUE!</v>
      </c>
      <c r="BV191" s="75"/>
    </row>
    <row r="192" spans="1:74" ht="15.75" customHeight="1" x14ac:dyDescent="0.25">
      <c r="A192" s="103" t="s">
        <v>2446</v>
      </c>
      <c r="B192" s="12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105"/>
      <c r="O192" s="73"/>
      <c r="P192" s="73"/>
      <c r="Q192" s="73"/>
      <c r="R192" s="73"/>
      <c r="S192" s="73"/>
      <c r="T192" s="105"/>
      <c r="U192" s="73"/>
      <c r="V192" s="73"/>
      <c r="W192" s="73"/>
      <c r="X192" s="73"/>
      <c r="Y192" s="73"/>
      <c r="Z192" s="105"/>
      <c r="AA192" s="73"/>
      <c r="AB192" s="73"/>
      <c r="AC192" s="105"/>
      <c r="AD192" s="73"/>
      <c r="AE192" s="73"/>
      <c r="AF192" s="105"/>
      <c r="AG192" s="73"/>
      <c r="AH192" s="73"/>
      <c r="AI192" s="105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105"/>
      <c r="AZ192" s="105"/>
      <c r="BA192" s="105"/>
      <c r="BB192" s="105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5"/>
      <c r="BN192" s="105"/>
      <c r="BO192" s="105"/>
      <c r="BP192" s="105"/>
      <c r="BQ192" s="105"/>
      <c r="BR192" s="105"/>
      <c r="BS192" s="56"/>
      <c r="BT192" s="75" t="e">
        <f t="shared" si="963"/>
        <v>#DIV/0!</v>
      </c>
      <c r="BU192" s="75" t="e">
        <f t="shared" si="963"/>
        <v>#DIV/0!</v>
      </c>
      <c r="BV192" s="75"/>
    </row>
    <row r="193" spans="1:74" ht="15.75" customHeight="1" x14ac:dyDescent="0.25">
      <c r="A193" s="69" t="s">
        <v>300</v>
      </c>
      <c r="B193" s="141" t="s">
        <v>301</v>
      </c>
      <c r="C193" s="124">
        <v>2360</v>
      </c>
      <c r="D193" s="124">
        <v>2879</v>
      </c>
      <c r="E193" s="124">
        <v>5239</v>
      </c>
      <c r="F193" s="112">
        <f t="shared" ref="F193:H196" si="964">C193*1.2</f>
        <v>2832</v>
      </c>
      <c r="G193" s="112">
        <f t="shared" si="964"/>
        <v>3454.7999999999997</v>
      </c>
      <c r="H193" s="112">
        <f t="shared" si="964"/>
        <v>6286.8</v>
      </c>
      <c r="I193" s="112">
        <f t="shared" ref="I193:K196" si="965">F193+C193*0.06</f>
        <v>2973.6</v>
      </c>
      <c r="J193" s="112">
        <f t="shared" si="965"/>
        <v>3627.5399999999995</v>
      </c>
      <c r="K193" s="112">
        <f t="shared" si="965"/>
        <v>6601.14</v>
      </c>
      <c r="L193" s="112">
        <f t="shared" ref="L193:N196" si="966">I193+C193*0.14</f>
        <v>3304</v>
      </c>
      <c r="M193" s="112">
        <f t="shared" si="966"/>
        <v>4030.5999999999995</v>
      </c>
      <c r="N193" s="112">
        <f t="shared" si="966"/>
        <v>7334.6</v>
      </c>
      <c r="O193" s="112">
        <v>3304</v>
      </c>
      <c r="P193" s="112">
        <v>4030.5999999999995</v>
      </c>
      <c r="Q193" s="112">
        <v>7334.6</v>
      </c>
      <c r="R193" s="112">
        <f t="shared" ref="R193:T196" si="967">+O193*1.143</f>
        <v>3776.4720000000002</v>
      </c>
      <c r="S193" s="112">
        <f t="shared" si="967"/>
        <v>4606.9757999999993</v>
      </c>
      <c r="T193" s="112">
        <f t="shared" si="967"/>
        <v>8383.4477999999999</v>
      </c>
      <c r="U193" s="112">
        <f t="shared" ref="U193:W196" si="968">+R193+(C193*0.1)</f>
        <v>4012.4720000000002</v>
      </c>
      <c r="V193" s="112">
        <f t="shared" si="968"/>
        <v>4894.8757999999989</v>
      </c>
      <c r="W193" s="112">
        <f t="shared" si="968"/>
        <v>8907.3477999999996</v>
      </c>
      <c r="X193" s="112">
        <f t="shared" ref="X193:X196" si="969">U193+(C193*0.15)</f>
        <v>4366.4719999999998</v>
      </c>
      <c r="Y193" s="112">
        <f t="shared" ref="Y193:Z196" si="970">+V193+(D193*0.15)</f>
        <v>5326.7257999999993</v>
      </c>
      <c r="Z193" s="112">
        <f t="shared" si="970"/>
        <v>9693.1977999999999</v>
      </c>
      <c r="AA193" s="112">
        <v>5027</v>
      </c>
      <c r="AB193" s="112">
        <v>6133</v>
      </c>
      <c r="AC193" s="112">
        <v>11160</v>
      </c>
      <c r="AD193" s="112">
        <f t="shared" ref="AD193:AE196" si="971">+ROUND(AA193*(1+0.25),0)</f>
        <v>6284</v>
      </c>
      <c r="AE193" s="112">
        <f t="shared" si="971"/>
        <v>7666</v>
      </c>
      <c r="AF193" s="112">
        <f t="shared" ref="AF193:AF196" si="972">+AD193+AE193</f>
        <v>13950</v>
      </c>
      <c r="AG193" s="112">
        <f t="shared" ref="AG193:AH196" si="973">+ROUND(AD193+AA193*0.2,0)</f>
        <v>7289</v>
      </c>
      <c r="AH193" s="112">
        <f t="shared" si="973"/>
        <v>8893</v>
      </c>
      <c r="AI193" s="112">
        <f t="shared" ref="AI193:AI196" si="974">+AG193+AH193</f>
        <v>16182</v>
      </c>
      <c r="AJ193" s="112">
        <f t="shared" ref="AJ193:AK196" si="975">AG193</f>
        <v>7289</v>
      </c>
      <c r="AK193" s="112">
        <f t="shared" si="975"/>
        <v>8893</v>
      </c>
      <c r="AL193" s="112">
        <f t="shared" ref="AL193:AL196" si="976">AJ193+AK193</f>
        <v>16182</v>
      </c>
      <c r="AM193" s="112">
        <f t="shared" ref="AM193:AN196" si="977">AJ193</f>
        <v>7289</v>
      </c>
      <c r="AN193" s="112">
        <f t="shared" si="977"/>
        <v>8893</v>
      </c>
      <c r="AO193" s="112">
        <v>2500</v>
      </c>
      <c r="AP193" s="112">
        <f t="shared" ref="AP193:AP196" si="978">AM193+AN193+AO193</f>
        <v>18682</v>
      </c>
      <c r="AQ193" s="112">
        <f t="shared" ref="AQ193:AQ196" si="979">ROUND(AM193*(1+4.5%),2)</f>
        <v>7617.01</v>
      </c>
      <c r="AR193" s="109">
        <f t="shared" ref="AR193:AR196" si="980">ROUND(AN193*(1+4.5%)+(AB193*10%),2)</f>
        <v>9906.49</v>
      </c>
      <c r="AS193" s="112">
        <v>2500</v>
      </c>
      <c r="AT193" s="112">
        <f t="shared" ref="AT193:AT196" si="981">AQ193+AR193+AS193</f>
        <v>20023.5</v>
      </c>
      <c r="AU193" s="109">
        <f t="shared" ref="AU193:AV196" si="982">ROUND(AQ193+(AM193*4%),2)</f>
        <v>7908.57</v>
      </c>
      <c r="AV193" s="109">
        <f t="shared" si="982"/>
        <v>10262.209999999999</v>
      </c>
      <c r="AW193" s="112">
        <v>2500</v>
      </c>
      <c r="AX193" s="112">
        <f t="shared" ref="AX193:AX196" si="983">AU193+AV193+AW193</f>
        <v>20670.78</v>
      </c>
      <c r="AY193" s="109">
        <f t="shared" ref="AY193:AY196" si="984">ROUND(AU193+(AU193*$AY$3),2)</f>
        <v>8541.26</v>
      </c>
      <c r="AZ193" s="109">
        <f t="shared" ref="AZ193:AZ196" si="985">ROUND(AV193+(AV193*$AZ$5),2)</f>
        <v>11596.3</v>
      </c>
      <c r="BA193" s="112">
        <v>2500</v>
      </c>
      <c r="BB193" s="112">
        <f t="shared" ref="BB193:BB196" si="986">AY193+AZ193+BA193</f>
        <v>22637.559999999998</v>
      </c>
      <c r="BC193" s="112">
        <f t="shared" ref="BC193:BC196" si="987">ROUND(AY193+(AY193*$BC$3),2)</f>
        <v>9309.9699999999993</v>
      </c>
      <c r="BD193" s="112">
        <f t="shared" ref="BD193:BD196" si="988">ROUND(AZ193+(AZ193*$BD$5),2)</f>
        <v>12639.97</v>
      </c>
      <c r="BE193" s="112">
        <v>2500</v>
      </c>
      <c r="BF193" s="112">
        <f t="shared" ref="BF193:BF196" si="989">BC193+BD193+BE193</f>
        <v>24449.94</v>
      </c>
      <c r="BG193" s="109">
        <f t="shared" ref="BG193:BG196" si="990">ROUND(BC193+ $AY193*$BG$3,2)</f>
        <v>9737.0300000000007</v>
      </c>
      <c r="BH193" s="109">
        <f t="shared" ref="BH193:BH196" si="991">ROUND(BD193+ $AZ193*$BH$5,2)</f>
        <v>13219.79</v>
      </c>
      <c r="BI193" s="112">
        <v>2500</v>
      </c>
      <c r="BJ193" s="112">
        <f t="shared" ref="BJ193:BJ196" si="992">BG193+BH193+BI193</f>
        <v>25456.82</v>
      </c>
      <c r="BK193" s="109">
        <f t="shared" ref="BK193:BK196" si="993">ROUND(BG193+ $AY193*$BK$3,2)</f>
        <v>10164.09</v>
      </c>
      <c r="BL193" s="109">
        <f t="shared" ref="BL193:BL196" si="994">ROUND(BH193+ $AZ193*$BL$5,2)</f>
        <v>13799.61</v>
      </c>
      <c r="BM193" s="112">
        <v>2500</v>
      </c>
      <c r="BN193" s="112">
        <f t="shared" ref="BN193:BN196" si="995">BK193+BL193+BM193</f>
        <v>26463.7</v>
      </c>
      <c r="BO193" s="109">
        <f t="shared" ref="BO193:BO196" si="996">ROUND(BK193+ $AY193*$BO$3,2)</f>
        <v>10420.33</v>
      </c>
      <c r="BP193" s="109">
        <f t="shared" ref="BP193:BP196" si="997">ROUND(BL193+ $AZ193*$BP$4,2)</f>
        <v>14147.5</v>
      </c>
      <c r="BQ193" s="109">
        <v>2500</v>
      </c>
      <c r="BR193" s="112">
        <f t="shared" ref="BR193:BR196" si="998">+BO193+BP193+BQ193</f>
        <v>27067.83</v>
      </c>
      <c r="BS193" s="110"/>
      <c r="BT193" s="75">
        <f t="shared" si="963"/>
        <v>3.0000257573238584E-2</v>
      </c>
      <c r="BU193" s="75">
        <f t="shared" si="963"/>
        <v>3.0000086234402305E-2</v>
      </c>
      <c r="BV193" s="75"/>
    </row>
    <row r="194" spans="1:74" ht="15.75" customHeight="1" x14ac:dyDescent="0.25">
      <c r="A194" s="69" t="s">
        <v>302</v>
      </c>
      <c r="B194" s="142" t="s">
        <v>303</v>
      </c>
      <c r="C194" s="124">
        <v>2360</v>
      </c>
      <c r="D194" s="124">
        <v>2879</v>
      </c>
      <c r="E194" s="124">
        <v>5239</v>
      </c>
      <c r="F194" s="112">
        <f t="shared" si="964"/>
        <v>2832</v>
      </c>
      <c r="G194" s="112">
        <f t="shared" si="964"/>
        <v>3454.7999999999997</v>
      </c>
      <c r="H194" s="112">
        <f t="shared" si="964"/>
        <v>6286.8</v>
      </c>
      <c r="I194" s="112">
        <f t="shared" si="965"/>
        <v>2973.6</v>
      </c>
      <c r="J194" s="112">
        <f t="shared" si="965"/>
        <v>3627.5399999999995</v>
      </c>
      <c r="K194" s="112">
        <f t="shared" si="965"/>
        <v>6601.14</v>
      </c>
      <c r="L194" s="112">
        <f t="shared" si="966"/>
        <v>3304</v>
      </c>
      <c r="M194" s="112">
        <f t="shared" si="966"/>
        <v>4030.5999999999995</v>
      </c>
      <c r="N194" s="112">
        <f t="shared" si="966"/>
        <v>7334.6</v>
      </c>
      <c r="O194" s="112">
        <v>3304</v>
      </c>
      <c r="P194" s="112">
        <v>4030.5999999999995</v>
      </c>
      <c r="Q194" s="112">
        <v>7334.6</v>
      </c>
      <c r="R194" s="112">
        <f t="shared" si="967"/>
        <v>3776.4720000000002</v>
      </c>
      <c r="S194" s="112">
        <f t="shared" si="967"/>
        <v>4606.9757999999993</v>
      </c>
      <c r="T194" s="112">
        <f t="shared" si="967"/>
        <v>8383.4477999999999</v>
      </c>
      <c r="U194" s="112">
        <f t="shared" si="968"/>
        <v>4012.4720000000002</v>
      </c>
      <c r="V194" s="112">
        <f t="shared" si="968"/>
        <v>4894.8757999999989</v>
      </c>
      <c r="W194" s="112">
        <f t="shared" si="968"/>
        <v>8907.3477999999996</v>
      </c>
      <c r="X194" s="112">
        <f t="shared" si="969"/>
        <v>4366.4719999999998</v>
      </c>
      <c r="Y194" s="112">
        <f t="shared" si="970"/>
        <v>5326.7257999999993</v>
      </c>
      <c r="Z194" s="112">
        <f t="shared" si="970"/>
        <v>9693.1977999999999</v>
      </c>
      <c r="AA194" s="112">
        <v>5027</v>
      </c>
      <c r="AB194" s="112">
        <v>6133</v>
      </c>
      <c r="AC194" s="112">
        <v>11160</v>
      </c>
      <c r="AD194" s="112">
        <f t="shared" si="971"/>
        <v>6284</v>
      </c>
      <c r="AE194" s="112">
        <f t="shared" si="971"/>
        <v>7666</v>
      </c>
      <c r="AF194" s="112">
        <f t="shared" si="972"/>
        <v>13950</v>
      </c>
      <c r="AG194" s="112">
        <f t="shared" si="973"/>
        <v>7289</v>
      </c>
      <c r="AH194" s="112">
        <f t="shared" si="973"/>
        <v>8893</v>
      </c>
      <c r="AI194" s="112">
        <f t="shared" si="974"/>
        <v>16182</v>
      </c>
      <c r="AJ194" s="112">
        <f t="shared" si="975"/>
        <v>7289</v>
      </c>
      <c r="AK194" s="112">
        <f t="shared" si="975"/>
        <v>8893</v>
      </c>
      <c r="AL194" s="112">
        <f t="shared" si="976"/>
        <v>16182</v>
      </c>
      <c r="AM194" s="112">
        <f t="shared" si="977"/>
        <v>7289</v>
      </c>
      <c r="AN194" s="112">
        <f t="shared" si="977"/>
        <v>8893</v>
      </c>
      <c r="AO194" s="112">
        <v>2500</v>
      </c>
      <c r="AP194" s="112">
        <f t="shared" si="978"/>
        <v>18682</v>
      </c>
      <c r="AQ194" s="112">
        <f t="shared" si="979"/>
        <v>7617.01</v>
      </c>
      <c r="AR194" s="109">
        <f t="shared" si="980"/>
        <v>9906.49</v>
      </c>
      <c r="AS194" s="112">
        <v>2500</v>
      </c>
      <c r="AT194" s="112">
        <f t="shared" si="981"/>
        <v>20023.5</v>
      </c>
      <c r="AU194" s="109">
        <f t="shared" si="982"/>
        <v>7908.57</v>
      </c>
      <c r="AV194" s="109">
        <f t="shared" si="982"/>
        <v>10262.209999999999</v>
      </c>
      <c r="AW194" s="112">
        <v>2500</v>
      </c>
      <c r="AX194" s="112">
        <f t="shared" si="983"/>
        <v>20670.78</v>
      </c>
      <c r="AY194" s="109">
        <f t="shared" si="984"/>
        <v>8541.26</v>
      </c>
      <c r="AZ194" s="109">
        <f t="shared" si="985"/>
        <v>11596.3</v>
      </c>
      <c r="BA194" s="112">
        <v>2500</v>
      </c>
      <c r="BB194" s="112">
        <f t="shared" si="986"/>
        <v>22637.559999999998</v>
      </c>
      <c r="BC194" s="112">
        <f t="shared" si="987"/>
        <v>9309.9699999999993</v>
      </c>
      <c r="BD194" s="112">
        <f t="shared" si="988"/>
        <v>12639.97</v>
      </c>
      <c r="BE194" s="112">
        <v>2500</v>
      </c>
      <c r="BF194" s="112">
        <f t="shared" si="989"/>
        <v>24449.94</v>
      </c>
      <c r="BG194" s="109">
        <f t="shared" si="990"/>
        <v>9737.0300000000007</v>
      </c>
      <c r="BH194" s="109">
        <f t="shared" si="991"/>
        <v>13219.79</v>
      </c>
      <c r="BI194" s="112">
        <v>2500</v>
      </c>
      <c r="BJ194" s="112">
        <f t="shared" si="992"/>
        <v>25456.82</v>
      </c>
      <c r="BK194" s="109">
        <f t="shared" si="993"/>
        <v>10164.09</v>
      </c>
      <c r="BL194" s="109">
        <f t="shared" si="994"/>
        <v>13799.61</v>
      </c>
      <c r="BM194" s="112">
        <v>2500</v>
      </c>
      <c r="BN194" s="112">
        <f t="shared" si="995"/>
        <v>26463.7</v>
      </c>
      <c r="BO194" s="109">
        <f t="shared" si="996"/>
        <v>10420.33</v>
      </c>
      <c r="BP194" s="109">
        <f t="shared" si="997"/>
        <v>14147.5</v>
      </c>
      <c r="BQ194" s="109">
        <v>2500</v>
      </c>
      <c r="BR194" s="112">
        <f t="shared" si="998"/>
        <v>27067.83</v>
      </c>
      <c r="BS194" s="110"/>
      <c r="BT194" s="75">
        <f t="shared" si="963"/>
        <v>3.0000257573238584E-2</v>
      </c>
      <c r="BU194" s="75">
        <f t="shared" si="963"/>
        <v>3.0000086234402305E-2</v>
      </c>
      <c r="BV194" s="75"/>
    </row>
    <row r="195" spans="1:74" ht="30.75" customHeight="1" x14ac:dyDescent="0.25">
      <c r="A195" s="69" t="s">
        <v>304</v>
      </c>
      <c r="B195" s="141" t="s">
        <v>305</v>
      </c>
      <c r="C195" s="124">
        <v>2360</v>
      </c>
      <c r="D195" s="124">
        <v>2879</v>
      </c>
      <c r="E195" s="124">
        <v>5239</v>
      </c>
      <c r="F195" s="112">
        <f t="shared" si="964"/>
        <v>2832</v>
      </c>
      <c r="G195" s="112">
        <f t="shared" si="964"/>
        <v>3454.7999999999997</v>
      </c>
      <c r="H195" s="112">
        <f t="shared" si="964"/>
        <v>6286.8</v>
      </c>
      <c r="I195" s="112">
        <f t="shared" si="965"/>
        <v>2973.6</v>
      </c>
      <c r="J195" s="112">
        <f t="shared" si="965"/>
        <v>3627.5399999999995</v>
      </c>
      <c r="K195" s="112">
        <f t="shared" si="965"/>
        <v>6601.14</v>
      </c>
      <c r="L195" s="112">
        <f t="shared" si="966"/>
        <v>3304</v>
      </c>
      <c r="M195" s="112">
        <f t="shared" si="966"/>
        <v>4030.5999999999995</v>
      </c>
      <c r="N195" s="112">
        <f t="shared" si="966"/>
        <v>7334.6</v>
      </c>
      <c r="O195" s="112">
        <v>3304</v>
      </c>
      <c r="P195" s="112">
        <v>4030.5999999999995</v>
      </c>
      <c r="Q195" s="112">
        <v>7334.6</v>
      </c>
      <c r="R195" s="112">
        <f t="shared" si="967"/>
        <v>3776.4720000000002</v>
      </c>
      <c r="S195" s="112">
        <f t="shared" si="967"/>
        <v>4606.9757999999993</v>
      </c>
      <c r="T195" s="112">
        <f t="shared" si="967"/>
        <v>8383.4477999999999</v>
      </c>
      <c r="U195" s="112">
        <f t="shared" si="968"/>
        <v>4012.4720000000002</v>
      </c>
      <c r="V195" s="112">
        <f t="shared" si="968"/>
        <v>4894.8757999999989</v>
      </c>
      <c r="W195" s="112">
        <f t="shared" si="968"/>
        <v>8907.3477999999996</v>
      </c>
      <c r="X195" s="112">
        <f t="shared" si="969"/>
        <v>4366.4719999999998</v>
      </c>
      <c r="Y195" s="112">
        <f t="shared" si="970"/>
        <v>5326.7257999999993</v>
      </c>
      <c r="Z195" s="112">
        <f t="shared" si="970"/>
        <v>9693.1977999999999</v>
      </c>
      <c r="AA195" s="112">
        <v>5027</v>
      </c>
      <c r="AB195" s="112">
        <v>6133</v>
      </c>
      <c r="AC195" s="112">
        <v>11160</v>
      </c>
      <c r="AD195" s="112">
        <f t="shared" si="971"/>
        <v>6284</v>
      </c>
      <c r="AE195" s="112">
        <f t="shared" si="971"/>
        <v>7666</v>
      </c>
      <c r="AF195" s="112">
        <f t="shared" si="972"/>
        <v>13950</v>
      </c>
      <c r="AG195" s="112">
        <f t="shared" si="973"/>
        <v>7289</v>
      </c>
      <c r="AH195" s="112">
        <f t="shared" si="973"/>
        <v>8893</v>
      </c>
      <c r="AI195" s="112">
        <f t="shared" si="974"/>
        <v>16182</v>
      </c>
      <c r="AJ195" s="112">
        <f t="shared" si="975"/>
        <v>7289</v>
      </c>
      <c r="AK195" s="112">
        <f t="shared" si="975"/>
        <v>8893</v>
      </c>
      <c r="AL195" s="112">
        <f t="shared" si="976"/>
        <v>16182</v>
      </c>
      <c r="AM195" s="112">
        <f t="shared" si="977"/>
        <v>7289</v>
      </c>
      <c r="AN195" s="112">
        <f t="shared" si="977"/>
        <v>8893</v>
      </c>
      <c r="AO195" s="112">
        <v>2500</v>
      </c>
      <c r="AP195" s="112">
        <f t="shared" si="978"/>
        <v>18682</v>
      </c>
      <c r="AQ195" s="112">
        <f t="shared" si="979"/>
        <v>7617.01</v>
      </c>
      <c r="AR195" s="109">
        <f t="shared" si="980"/>
        <v>9906.49</v>
      </c>
      <c r="AS195" s="112">
        <v>2500</v>
      </c>
      <c r="AT195" s="112">
        <f t="shared" si="981"/>
        <v>20023.5</v>
      </c>
      <c r="AU195" s="109">
        <f t="shared" si="982"/>
        <v>7908.57</v>
      </c>
      <c r="AV195" s="109">
        <f t="shared" si="982"/>
        <v>10262.209999999999</v>
      </c>
      <c r="AW195" s="112">
        <v>2500</v>
      </c>
      <c r="AX195" s="112">
        <f t="shared" si="983"/>
        <v>20670.78</v>
      </c>
      <c r="AY195" s="109">
        <f t="shared" si="984"/>
        <v>8541.26</v>
      </c>
      <c r="AZ195" s="109">
        <f t="shared" si="985"/>
        <v>11596.3</v>
      </c>
      <c r="BA195" s="112">
        <v>2500</v>
      </c>
      <c r="BB195" s="112">
        <f t="shared" si="986"/>
        <v>22637.559999999998</v>
      </c>
      <c r="BC195" s="112">
        <f t="shared" si="987"/>
        <v>9309.9699999999993</v>
      </c>
      <c r="BD195" s="112">
        <f t="shared" si="988"/>
        <v>12639.97</v>
      </c>
      <c r="BE195" s="112">
        <v>2500</v>
      </c>
      <c r="BF195" s="112">
        <f t="shared" si="989"/>
        <v>24449.94</v>
      </c>
      <c r="BG195" s="109">
        <f t="shared" si="990"/>
        <v>9737.0300000000007</v>
      </c>
      <c r="BH195" s="109">
        <f t="shared" si="991"/>
        <v>13219.79</v>
      </c>
      <c r="BI195" s="112">
        <v>2500</v>
      </c>
      <c r="BJ195" s="112">
        <f t="shared" si="992"/>
        <v>25456.82</v>
      </c>
      <c r="BK195" s="109">
        <f t="shared" si="993"/>
        <v>10164.09</v>
      </c>
      <c r="BL195" s="109">
        <f t="shared" si="994"/>
        <v>13799.61</v>
      </c>
      <c r="BM195" s="112">
        <v>2500</v>
      </c>
      <c r="BN195" s="112">
        <f t="shared" si="995"/>
        <v>26463.7</v>
      </c>
      <c r="BO195" s="109">
        <f t="shared" si="996"/>
        <v>10420.33</v>
      </c>
      <c r="BP195" s="109">
        <f t="shared" si="997"/>
        <v>14147.5</v>
      </c>
      <c r="BQ195" s="109">
        <v>2500</v>
      </c>
      <c r="BR195" s="112">
        <f t="shared" si="998"/>
        <v>27067.83</v>
      </c>
      <c r="BS195" s="110"/>
      <c r="BT195" s="75">
        <f t="shared" si="963"/>
        <v>3.0000257573238584E-2</v>
      </c>
      <c r="BU195" s="75">
        <f t="shared" si="963"/>
        <v>3.0000086234402305E-2</v>
      </c>
      <c r="BV195" s="75"/>
    </row>
    <row r="196" spans="1:74" ht="30.75" customHeight="1" x14ac:dyDescent="0.25">
      <c r="A196" s="69" t="s">
        <v>306</v>
      </c>
      <c r="B196" s="141" t="s">
        <v>307</v>
      </c>
      <c r="C196" s="124">
        <v>1818</v>
      </c>
      <c r="D196" s="124">
        <v>1403</v>
      </c>
      <c r="E196" s="124">
        <v>3221</v>
      </c>
      <c r="F196" s="112">
        <f t="shared" si="964"/>
        <v>2181.6</v>
      </c>
      <c r="G196" s="112">
        <f t="shared" si="964"/>
        <v>1683.6</v>
      </c>
      <c r="H196" s="112">
        <f t="shared" si="964"/>
        <v>3865.2</v>
      </c>
      <c r="I196" s="112">
        <f t="shared" si="965"/>
        <v>2290.6799999999998</v>
      </c>
      <c r="J196" s="112">
        <f t="shared" si="965"/>
        <v>1767.78</v>
      </c>
      <c r="K196" s="112">
        <f t="shared" si="965"/>
        <v>4058.46</v>
      </c>
      <c r="L196" s="112">
        <f t="shared" si="966"/>
        <v>2545.1999999999998</v>
      </c>
      <c r="M196" s="112">
        <f t="shared" si="966"/>
        <v>1964.2</v>
      </c>
      <c r="N196" s="112">
        <f t="shared" si="966"/>
        <v>4509.3999999999996</v>
      </c>
      <c r="O196" s="112">
        <v>2545.1999999999998</v>
      </c>
      <c r="P196" s="112">
        <v>1964.2</v>
      </c>
      <c r="Q196" s="112">
        <v>4509.3999999999996</v>
      </c>
      <c r="R196" s="112">
        <f t="shared" si="967"/>
        <v>2909.1635999999999</v>
      </c>
      <c r="S196" s="112">
        <f t="shared" si="967"/>
        <v>2245.0806000000002</v>
      </c>
      <c r="T196" s="112">
        <f t="shared" si="967"/>
        <v>5154.2442000000001</v>
      </c>
      <c r="U196" s="112">
        <f t="shared" si="968"/>
        <v>3090.9636</v>
      </c>
      <c r="V196" s="112">
        <f t="shared" si="968"/>
        <v>2385.3806000000004</v>
      </c>
      <c r="W196" s="112">
        <f t="shared" si="968"/>
        <v>5476.3442000000005</v>
      </c>
      <c r="X196" s="112">
        <f t="shared" si="969"/>
        <v>3363.6635999999999</v>
      </c>
      <c r="Y196" s="112">
        <f t="shared" si="970"/>
        <v>2595.8306000000002</v>
      </c>
      <c r="Z196" s="112">
        <f t="shared" si="970"/>
        <v>5959.4942000000001</v>
      </c>
      <c r="AA196" s="112">
        <v>3873</v>
      </c>
      <c r="AB196" s="112">
        <v>2989</v>
      </c>
      <c r="AC196" s="112">
        <v>6862</v>
      </c>
      <c r="AD196" s="112">
        <f t="shared" si="971"/>
        <v>4841</v>
      </c>
      <c r="AE196" s="112">
        <f t="shared" si="971"/>
        <v>3736</v>
      </c>
      <c r="AF196" s="112">
        <f t="shared" si="972"/>
        <v>8577</v>
      </c>
      <c r="AG196" s="112">
        <f t="shared" si="973"/>
        <v>5616</v>
      </c>
      <c r="AH196" s="112">
        <f t="shared" si="973"/>
        <v>4334</v>
      </c>
      <c r="AI196" s="112">
        <f t="shared" si="974"/>
        <v>9950</v>
      </c>
      <c r="AJ196" s="112">
        <f t="shared" si="975"/>
        <v>5616</v>
      </c>
      <c r="AK196" s="112">
        <f t="shared" si="975"/>
        <v>4334</v>
      </c>
      <c r="AL196" s="112">
        <f t="shared" si="976"/>
        <v>9950</v>
      </c>
      <c r="AM196" s="112">
        <f t="shared" si="977"/>
        <v>5616</v>
      </c>
      <c r="AN196" s="112">
        <f t="shared" si="977"/>
        <v>4334</v>
      </c>
      <c r="AO196" s="112">
        <v>2500</v>
      </c>
      <c r="AP196" s="112">
        <f t="shared" si="978"/>
        <v>12450</v>
      </c>
      <c r="AQ196" s="112">
        <f t="shared" si="979"/>
        <v>5868.72</v>
      </c>
      <c r="AR196" s="109">
        <f t="shared" si="980"/>
        <v>4827.93</v>
      </c>
      <c r="AS196" s="112">
        <v>2500</v>
      </c>
      <c r="AT196" s="112">
        <f t="shared" si="981"/>
        <v>13196.650000000001</v>
      </c>
      <c r="AU196" s="109">
        <f t="shared" si="982"/>
        <v>6093.36</v>
      </c>
      <c r="AV196" s="109">
        <f t="shared" si="982"/>
        <v>5001.29</v>
      </c>
      <c r="AW196" s="112">
        <v>2500</v>
      </c>
      <c r="AX196" s="112">
        <f t="shared" si="983"/>
        <v>13594.65</v>
      </c>
      <c r="AY196" s="109">
        <f t="shared" si="984"/>
        <v>6580.83</v>
      </c>
      <c r="AZ196" s="109">
        <f t="shared" si="985"/>
        <v>5651.46</v>
      </c>
      <c r="BA196" s="112">
        <v>2500</v>
      </c>
      <c r="BB196" s="112">
        <f t="shared" si="986"/>
        <v>14732.29</v>
      </c>
      <c r="BC196" s="112">
        <f t="shared" si="987"/>
        <v>7173.1</v>
      </c>
      <c r="BD196" s="112">
        <f t="shared" si="988"/>
        <v>6160.09</v>
      </c>
      <c r="BE196" s="112">
        <v>2500</v>
      </c>
      <c r="BF196" s="112">
        <f t="shared" si="989"/>
        <v>15833.19</v>
      </c>
      <c r="BG196" s="109">
        <f t="shared" si="990"/>
        <v>7502.14</v>
      </c>
      <c r="BH196" s="109">
        <f t="shared" si="991"/>
        <v>6442.66</v>
      </c>
      <c r="BI196" s="112">
        <v>2500</v>
      </c>
      <c r="BJ196" s="112">
        <f t="shared" si="992"/>
        <v>16444.8</v>
      </c>
      <c r="BK196" s="109">
        <f t="shared" si="993"/>
        <v>7831.18</v>
      </c>
      <c r="BL196" s="109">
        <f t="shared" si="994"/>
        <v>6725.23</v>
      </c>
      <c r="BM196" s="112">
        <v>2500</v>
      </c>
      <c r="BN196" s="112">
        <f t="shared" si="995"/>
        <v>17056.41</v>
      </c>
      <c r="BO196" s="109">
        <f t="shared" si="996"/>
        <v>8028.6</v>
      </c>
      <c r="BP196" s="109">
        <f t="shared" si="997"/>
        <v>6894.77</v>
      </c>
      <c r="BQ196" s="109">
        <v>2500</v>
      </c>
      <c r="BR196" s="112">
        <f t="shared" si="998"/>
        <v>17423.370000000003</v>
      </c>
      <c r="BS196" s="110"/>
      <c r="BT196" s="75">
        <f t="shared" si="963"/>
        <v>2.9999255413071007E-2</v>
      </c>
      <c r="BU196" s="75">
        <f t="shared" si="963"/>
        <v>2.9999327607379486E-2</v>
      </c>
      <c r="BV196" s="75"/>
    </row>
    <row r="197" spans="1:74" ht="15.75" customHeight="1" x14ac:dyDescent="0.25">
      <c r="A197" s="70" t="s">
        <v>2447</v>
      </c>
      <c r="B197" s="111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105"/>
      <c r="O197" s="73"/>
      <c r="P197" s="73"/>
      <c r="Q197" s="73"/>
      <c r="R197" s="73"/>
      <c r="S197" s="73"/>
      <c r="T197" s="105"/>
      <c r="U197" s="73"/>
      <c r="V197" s="73"/>
      <c r="W197" s="73"/>
      <c r="X197" s="73"/>
      <c r="Y197" s="73"/>
      <c r="Z197" s="105"/>
      <c r="AA197" s="73"/>
      <c r="AB197" s="73"/>
      <c r="AC197" s="105"/>
      <c r="AD197" s="73"/>
      <c r="AE197" s="73"/>
      <c r="AF197" s="105"/>
      <c r="AG197" s="73"/>
      <c r="AH197" s="73"/>
      <c r="AI197" s="105"/>
      <c r="AJ197" s="105"/>
      <c r="AK197" s="105"/>
      <c r="AL197" s="105"/>
      <c r="AM197" s="105"/>
      <c r="AN197" s="105"/>
      <c r="AO197" s="105"/>
      <c r="AP197" s="105"/>
      <c r="AQ197" s="105"/>
      <c r="AR197" s="105"/>
      <c r="AS197" s="105"/>
      <c r="AT197" s="105"/>
      <c r="AU197" s="105"/>
      <c r="AV197" s="105"/>
      <c r="AW197" s="105"/>
      <c r="AX197" s="105"/>
      <c r="AY197" s="105"/>
      <c r="AZ197" s="105"/>
      <c r="BA197" s="105"/>
      <c r="BB197" s="105"/>
      <c r="BC197" s="105"/>
      <c r="BD197" s="105"/>
      <c r="BE197" s="105"/>
      <c r="BF197" s="105"/>
      <c r="BG197" s="105"/>
      <c r="BH197" s="105"/>
      <c r="BI197" s="105"/>
      <c r="BJ197" s="105"/>
      <c r="BK197" s="105"/>
      <c r="BL197" s="105"/>
      <c r="BM197" s="105"/>
      <c r="BN197" s="105"/>
      <c r="BO197" s="105"/>
      <c r="BP197" s="105"/>
      <c r="BQ197" s="105"/>
      <c r="BR197" s="105"/>
      <c r="BS197" s="108"/>
      <c r="BT197" s="75" t="e">
        <f t="shared" si="963"/>
        <v>#DIV/0!</v>
      </c>
      <c r="BU197" s="75" t="e">
        <f t="shared" si="963"/>
        <v>#DIV/0!</v>
      </c>
      <c r="BV197" s="75"/>
    </row>
    <row r="198" spans="1:74" ht="15.75" customHeight="1" x14ac:dyDescent="0.25">
      <c r="A198" s="69" t="s">
        <v>308</v>
      </c>
      <c r="B198" s="141" t="s">
        <v>309</v>
      </c>
      <c r="C198" s="124">
        <v>2360</v>
      </c>
      <c r="D198" s="124">
        <v>2879</v>
      </c>
      <c r="E198" s="124">
        <v>5239</v>
      </c>
      <c r="F198" s="112">
        <f t="shared" ref="F198:H201" si="999">C198*1.2</f>
        <v>2832</v>
      </c>
      <c r="G198" s="112">
        <f t="shared" si="999"/>
        <v>3454.7999999999997</v>
      </c>
      <c r="H198" s="112">
        <f t="shared" si="999"/>
        <v>6286.8</v>
      </c>
      <c r="I198" s="112">
        <f t="shared" ref="I198:K201" si="1000">F198+C198*0.06</f>
        <v>2973.6</v>
      </c>
      <c r="J198" s="112">
        <f t="shared" si="1000"/>
        <v>3627.5399999999995</v>
      </c>
      <c r="K198" s="112">
        <f t="shared" si="1000"/>
        <v>6601.14</v>
      </c>
      <c r="L198" s="112">
        <f t="shared" ref="L198:N201" si="1001">I198+C198*0.14</f>
        <v>3304</v>
      </c>
      <c r="M198" s="112">
        <f t="shared" si="1001"/>
        <v>4030.5999999999995</v>
      </c>
      <c r="N198" s="112">
        <f t="shared" si="1001"/>
        <v>7334.6</v>
      </c>
      <c r="O198" s="112">
        <v>3304</v>
      </c>
      <c r="P198" s="112">
        <v>4030.5999999999995</v>
      </c>
      <c r="Q198" s="112">
        <v>7334.6</v>
      </c>
      <c r="R198" s="112">
        <f t="shared" ref="R198:T201" si="1002">+O198*1.143</f>
        <v>3776.4720000000002</v>
      </c>
      <c r="S198" s="112">
        <f t="shared" si="1002"/>
        <v>4606.9757999999993</v>
      </c>
      <c r="T198" s="112">
        <f t="shared" si="1002"/>
        <v>8383.4477999999999</v>
      </c>
      <c r="U198" s="112">
        <f t="shared" ref="U198:W201" si="1003">+R198+(C198*0.1)</f>
        <v>4012.4720000000002</v>
      </c>
      <c r="V198" s="112">
        <f t="shared" si="1003"/>
        <v>4894.8757999999989</v>
      </c>
      <c r="W198" s="112">
        <f t="shared" si="1003"/>
        <v>8907.3477999999996</v>
      </c>
      <c r="X198" s="112">
        <f t="shared" ref="X198:X201" si="1004">U198+(C198*0.15)</f>
        <v>4366.4719999999998</v>
      </c>
      <c r="Y198" s="112">
        <f t="shared" ref="Y198:Z201" si="1005">+V198+(D198*0.15)</f>
        <v>5326.7257999999993</v>
      </c>
      <c r="Z198" s="112">
        <f t="shared" si="1005"/>
        <v>9693.1977999999999</v>
      </c>
      <c r="AA198" s="112">
        <v>5027</v>
      </c>
      <c r="AB198" s="112">
        <v>6133</v>
      </c>
      <c r="AC198" s="112">
        <v>11160</v>
      </c>
      <c r="AD198" s="112">
        <f t="shared" ref="AD198:AE201" si="1006">+ROUND(AA198*(1+0.25),0)</f>
        <v>6284</v>
      </c>
      <c r="AE198" s="112">
        <f t="shared" si="1006"/>
        <v>7666</v>
      </c>
      <c r="AF198" s="112">
        <f t="shared" ref="AF198:AF201" si="1007">+AD198+AE198</f>
        <v>13950</v>
      </c>
      <c r="AG198" s="112">
        <f t="shared" ref="AG198:AH201" si="1008">+ROUND(AD198+AA198*0.2,0)</f>
        <v>7289</v>
      </c>
      <c r="AH198" s="112">
        <f t="shared" si="1008"/>
        <v>8893</v>
      </c>
      <c r="AI198" s="112">
        <f t="shared" ref="AI198:AI201" si="1009">+AG198+AH198</f>
        <v>16182</v>
      </c>
      <c r="AJ198" s="112">
        <f t="shared" ref="AJ198:AK201" si="1010">AG198</f>
        <v>7289</v>
      </c>
      <c r="AK198" s="112">
        <f t="shared" si="1010"/>
        <v>8893</v>
      </c>
      <c r="AL198" s="112">
        <f t="shared" ref="AL198:AL201" si="1011">AJ198+AK198</f>
        <v>16182</v>
      </c>
      <c r="AM198" s="112">
        <f t="shared" ref="AM198:AN201" si="1012">AJ198</f>
        <v>7289</v>
      </c>
      <c r="AN198" s="112">
        <f t="shared" si="1012"/>
        <v>8893</v>
      </c>
      <c r="AO198" s="112">
        <v>2500</v>
      </c>
      <c r="AP198" s="112">
        <f t="shared" ref="AP198:AP201" si="1013">AM198+AN198+AO198</f>
        <v>18682</v>
      </c>
      <c r="AQ198" s="112">
        <f t="shared" ref="AQ198:AQ201" si="1014">ROUND(AM198*(1+4.5%),2)</f>
        <v>7617.01</v>
      </c>
      <c r="AR198" s="109">
        <f t="shared" ref="AR198:AR201" si="1015">ROUND(AN198*(1+4.5%)+(AB198*10%),2)</f>
        <v>9906.49</v>
      </c>
      <c r="AS198" s="112">
        <v>2500</v>
      </c>
      <c r="AT198" s="112">
        <f t="shared" ref="AT198:AT201" si="1016">AQ198+AR198+AS198</f>
        <v>20023.5</v>
      </c>
      <c r="AU198" s="109">
        <f t="shared" ref="AU198:AV201" si="1017">ROUND(AQ198+(AM198*4%),2)</f>
        <v>7908.57</v>
      </c>
      <c r="AV198" s="109">
        <f t="shared" si="1017"/>
        <v>10262.209999999999</v>
      </c>
      <c r="AW198" s="112">
        <v>2500</v>
      </c>
      <c r="AX198" s="112">
        <f t="shared" ref="AX198:AX201" si="1018">AU198+AV198+AW198</f>
        <v>20670.78</v>
      </c>
      <c r="AY198" s="109">
        <f t="shared" ref="AY198:AY201" si="1019">ROUND(AU198+(AU198*$AY$3),2)</f>
        <v>8541.26</v>
      </c>
      <c r="AZ198" s="109">
        <f t="shared" ref="AZ198:AZ201" si="1020">ROUND(AV198+(AV198*$AZ$5),2)</f>
        <v>11596.3</v>
      </c>
      <c r="BA198" s="112">
        <v>2500</v>
      </c>
      <c r="BB198" s="112">
        <f t="shared" ref="BB198:BB201" si="1021">AY198+AZ198+BA198</f>
        <v>22637.559999999998</v>
      </c>
      <c r="BC198" s="112">
        <f t="shared" ref="BC198:BC201" si="1022">ROUND(AY198+(AY198*$BC$3),2)</f>
        <v>9309.9699999999993</v>
      </c>
      <c r="BD198" s="112">
        <f t="shared" ref="BD198:BD201" si="1023">ROUND(AZ198+(AZ198*$BD$5),2)</f>
        <v>12639.97</v>
      </c>
      <c r="BE198" s="112">
        <v>2500</v>
      </c>
      <c r="BF198" s="112">
        <f t="shared" ref="BF198:BF201" si="1024">BC198+BD198+BE198</f>
        <v>24449.94</v>
      </c>
      <c r="BG198" s="109">
        <f t="shared" ref="BG198:BG201" si="1025">ROUND(BC198+ $AY198*$BG$3,2)</f>
        <v>9737.0300000000007</v>
      </c>
      <c r="BH198" s="109">
        <f t="shared" ref="BH198:BH201" si="1026">ROUND(BD198+ $AZ198*$BH$5,2)</f>
        <v>13219.79</v>
      </c>
      <c r="BI198" s="112">
        <v>2500</v>
      </c>
      <c r="BJ198" s="112">
        <f t="shared" ref="BJ198:BJ201" si="1027">BG198+BH198+BI198</f>
        <v>25456.82</v>
      </c>
      <c r="BK198" s="109">
        <f t="shared" ref="BK198:BK201" si="1028">ROUND(BG198+ $AY198*$BK$3,2)</f>
        <v>10164.09</v>
      </c>
      <c r="BL198" s="109">
        <f t="shared" ref="BL198:BL201" si="1029">ROUND(BH198+ $AZ198*$BL$5,2)</f>
        <v>13799.61</v>
      </c>
      <c r="BM198" s="112">
        <v>2500</v>
      </c>
      <c r="BN198" s="112">
        <f t="shared" ref="BN198:BN201" si="1030">BK198+BL198+BM198</f>
        <v>26463.7</v>
      </c>
      <c r="BO198" s="109">
        <f t="shared" ref="BO198:BO201" si="1031">ROUND(BK198+ $AY198*$BO$3,2)</f>
        <v>10420.33</v>
      </c>
      <c r="BP198" s="109">
        <f t="shared" ref="BP198:BP201" si="1032">ROUND(BL198+ $AZ198*$BP$4,2)</f>
        <v>14147.5</v>
      </c>
      <c r="BQ198" s="109">
        <v>2500</v>
      </c>
      <c r="BR198" s="112">
        <f t="shared" ref="BR198:BR201" si="1033">+BO198+BP198+BQ198</f>
        <v>27067.83</v>
      </c>
      <c r="BS198" s="110"/>
      <c r="BT198" s="75">
        <f t="shared" si="963"/>
        <v>3.0000257573238584E-2</v>
      </c>
      <c r="BU198" s="75">
        <f t="shared" si="963"/>
        <v>3.0000086234402305E-2</v>
      </c>
      <c r="BV198" s="75"/>
    </row>
    <row r="199" spans="1:74" ht="15.75" customHeight="1" x14ac:dyDescent="0.25">
      <c r="A199" s="69" t="s">
        <v>310</v>
      </c>
      <c r="B199" s="141" t="s">
        <v>311</v>
      </c>
      <c r="C199" s="124">
        <v>2360</v>
      </c>
      <c r="D199" s="124">
        <v>2879</v>
      </c>
      <c r="E199" s="124">
        <v>5239</v>
      </c>
      <c r="F199" s="112">
        <f t="shared" si="999"/>
        <v>2832</v>
      </c>
      <c r="G199" s="112">
        <f t="shared" si="999"/>
        <v>3454.7999999999997</v>
      </c>
      <c r="H199" s="112">
        <f t="shared" si="999"/>
        <v>6286.8</v>
      </c>
      <c r="I199" s="112">
        <f t="shared" si="1000"/>
        <v>2973.6</v>
      </c>
      <c r="J199" s="112">
        <f t="shared" si="1000"/>
        <v>3627.5399999999995</v>
      </c>
      <c r="K199" s="112">
        <f t="shared" si="1000"/>
        <v>6601.14</v>
      </c>
      <c r="L199" s="112">
        <f t="shared" si="1001"/>
        <v>3304</v>
      </c>
      <c r="M199" s="112">
        <f t="shared" si="1001"/>
        <v>4030.5999999999995</v>
      </c>
      <c r="N199" s="112">
        <f t="shared" si="1001"/>
        <v>7334.6</v>
      </c>
      <c r="O199" s="112">
        <v>3304</v>
      </c>
      <c r="P199" s="112">
        <v>4030.5999999999995</v>
      </c>
      <c r="Q199" s="112">
        <v>7334.6</v>
      </c>
      <c r="R199" s="112">
        <f t="shared" si="1002"/>
        <v>3776.4720000000002</v>
      </c>
      <c r="S199" s="112">
        <f t="shared" si="1002"/>
        <v>4606.9757999999993</v>
      </c>
      <c r="T199" s="112">
        <f t="shared" si="1002"/>
        <v>8383.4477999999999</v>
      </c>
      <c r="U199" s="112">
        <f t="shared" si="1003"/>
        <v>4012.4720000000002</v>
      </c>
      <c r="V199" s="112">
        <f t="shared" si="1003"/>
        <v>4894.8757999999989</v>
      </c>
      <c r="W199" s="112">
        <f t="shared" si="1003"/>
        <v>8907.3477999999996</v>
      </c>
      <c r="X199" s="112">
        <f t="shared" si="1004"/>
        <v>4366.4719999999998</v>
      </c>
      <c r="Y199" s="112">
        <f t="shared" si="1005"/>
        <v>5326.7257999999993</v>
      </c>
      <c r="Z199" s="112">
        <f t="shared" si="1005"/>
        <v>9693.1977999999999</v>
      </c>
      <c r="AA199" s="112">
        <v>5027</v>
      </c>
      <c r="AB199" s="112">
        <v>6133</v>
      </c>
      <c r="AC199" s="112">
        <v>11160</v>
      </c>
      <c r="AD199" s="112">
        <f t="shared" si="1006"/>
        <v>6284</v>
      </c>
      <c r="AE199" s="112">
        <f t="shared" si="1006"/>
        <v>7666</v>
      </c>
      <c r="AF199" s="112">
        <f t="shared" si="1007"/>
        <v>13950</v>
      </c>
      <c r="AG199" s="112">
        <f t="shared" si="1008"/>
        <v>7289</v>
      </c>
      <c r="AH199" s="112">
        <f t="shared" si="1008"/>
        <v>8893</v>
      </c>
      <c r="AI199" s="112">
        <f t="shared" si="1009"/>
        <v>16182</v>
      </c>
      <c r="AJ199" s="112">
        <f t="shared" si="1010"/>
        <v>7289</v>
      </c>
      <c r="AK199" s="112">
        <f t="shared" si="1010"/>
        <v>8893</v>
      </c>
      <c r="AL199" s="112">
        <f t="shared" si="1011"/>
        <v>16182</v>
      </c>
      <c r="AM199" s="112">
        <f t="shared" si="1012"/>
        <v>7289</v>
      </c>
      <c r="AN199" s="112">
        <f t="shared" si="1012"/>
        <v>8893</v>
      </c>
      <c r="AO199" s="112">
        <v>2500</v>
      </c>
      <c r="AP199" s="112">
        <f t="shared" si="1013"/>
        <v>18682</v>
      </c>
      <c r="AQ199" s="112">
        <f t="shared" si="1014"/>
        <v>7617.01</v>
      </c>
      <c r="AR199" s="109">
        <f t="shared" si="1015"/>
        <v>9906.49</v>
      </c>
      <c r="AS199" s="112">
        <v>2500</v>
      </c>
      <c r="AT199" s="112">
        <f t="shared" si="1016"/>
        <v>20023.5</v>
      </c>
      <c r="AU199" s="109">
        <f t="shared" si="1017"/>
        <v>7908.57</v>
      </c>
      <c r="AV199" s="109">
        <f t="shared" si="1017"/>
        <v>10262.209999999999</v>
      </c>
      <c r="AW199" s="112">
        <v>2500</v>
      </c>
      <c r="AX199" s="112">
        <f t="shared" si="1018"/>
        <v>20670.78</v>
      </c>
      <c r="AY199" s="109">
        <f t="shared" si="1019"/>
        <v>8541.26</v>
      </c>
      <c r="AZ199" s="109">
        <f t="shared" si="1020"/>
        <v>11596.3</v>
      </c>
      <c r="BA199" s="112">
        <v>2500</v>
      </c>
      <c r="BB199" s="112">
        <f t="shared" si="1021"/>
        <v>22637.559999999998</v>
      </c>
      <c r="BC199" s="112">
        <f t="shared" si="1022"/>
        <v>9309.9699999999993</v>
      </c>
      <c r="BD199" s="112">
        <f t="shared" si="1023"/>
        <v>12639.97</v>
      </c>
      <c r="BE199" s="112">
        <v>2500</v>
      </c>
      <c r="BF199" s="112">
        <f t="shared" si="1024"/>
        <v>24449.94</v>
      </c>
      <c r="BG199" s="109">
        <f t="shared" si="1025"/>
        <v>9737.0300000000007</v>
      </c>
      <c r="BH199" s="109">
        <f t="shared" si="1026"/>
        <v>13219.79</v>
      </c>
      <c r="BI199" s="112">
        <v>2500</v>
      </c>
      <c r="BJ199" s="112">
        <f t="shared" si="1027"/>
        <v>25456.82</v>
      </c>
      <c r="BK199" s="109">
        <f t="shared" si="1028"/>
        <v>10164.09</v>
      </c>
      <c r="BL199" s="109">
        <f t="shared" si="1029"/>
        <v>13799.61</v>
      </c>
      <c r="BM199" s="112">
        <v>2500</v>
      </c>
      <c r="BN199" s="112">
        <f t="shared" si="1030"/>
        <v>26463.7</v>
      </c>
      <c r="BO199" s="109">
        <f t="shared" si="1031"/>
        <v>10420.33</v>
      </c>
      <c r="BP199" s="109">
        <f t="shared" si="1032"/>
        <v>14147.5</v>
      </c>
      <c r="BQ199" s="109">
        <v>2500</v>
      </c>
      <c r="BR199" s="112">
        <f t="shared" si="1033"/>
        <v>27067.83</v>
      </c>
      <c r="BS199" s="110"/>
      <c r="BT199" s="75">
        <f t="shared" si="963"/>
        <v>3.0000257573238584E-2</v>
      </c>
      <c r="BU199" s="75">
        <f t="shared" si="963"/>
        <v>3.0000086234402305E-2</v>
      </c>
      <c r="BV199" s="75"/>
    </row>
    <row r="200" spans="1:74" ht="15.75" customHeight="1" x14ac:dyDescent="0.25">
      <c r="A200" s="69" t="s">
        <v>312</v>
      </c>
      <c r="B200" s="141" t="s">
        <v>313</v>
      </c>
      <c r="C200" s="124">
        <v>2360</v>
      </c>
      <c r="D200" s="124">
        <v>2879</v>
      </c>
      <c r="E200" s="124">
        <v>5239</v>
      </c>
      <c r="F200" s="112">
        <f t="shared" si="999"/>
        <v>2832</v>
      </c>
      <c r="G200" s="112">
        <f t="shared" si="999"/>
        <v>3454.7999999999997</v>
      </c>
      <c r="H200" s="112">
        <f t="shared" si="999"/>
        <v>6286.8</v>
      </c>
      <c r="I200" s="112">
        <f t="shared" si="1000"/>
        <v>2973.6</v>
      </c>
      <c r="J200" s="112">
        <f t="shared" si="1000"/>
        <v>3627.5399999999995</v>
      </c>
      <c r="K200" s="112">
        <f t="shared" si="1000"/>
        <v>6601.14</v>
      </c>
      <c r="L200" s="112">
        <f t="shared" si="1001"/>
        <v>3304</v>
      </c>
      <c r="M200" s="112">
        <f t="shared" si="1001"/>
        <v>4030.5999999999995</v>
      </c>
      <c r="N200" s="112">
        <f t="shared" si="1001"/>
        <v>7334.6</v>
      </c>
      <c r="O200" s="112">
        <v>3304</v>
      </c>
      <c r="P200" s="112">
        <v>4030.5999999999995</v>
      </c>
      <c r="Q200" s="112">
        <v>7334.6</v>
      </c>
      <c r="R200" s="112">
        <f t="shared" si="1002"/>
        <v>3776.4720000000002</v>
      </c>
      <c r="S200" s="112">
        <f t="shared" si="1002"/>
        <v>4606.9757999999993</v>
      </c>
      <c r="T200" s="112">
        <f t="shared" si="1002"/>
        <v>8383.4477999999999</v>
      </c>
      <c r="U200" s="112">
        <f t="shared" si="1003"/>
        <v>4012.4720000000002</v>
      </c>
      <c r="V200" s="112">
        <f t="shared" si="1003"/>
        <v>4894.8757999999989</v>
      </c>
      <c r="W200" s="112">
        <f t="shared" si="1003"/>
        <v>8907.3477999999996</v>
      </c>
      <c r="X200" s="112">
        <f t="shared" si="1004"/>
        <v>4366.4719999999998</v>
      </c>
      <c r="Y200" s="112">
        <f t="shared" si="1005"/>
        <v>5326.7257999999993</v>
      </c>
      <c r="Z200" s="112">
        <f t="shared" si="1005"/>
        <v>9693.1977999999999</v>
      </c>
      <c r="AA200" s="112">
        <v>5027</v>
      </c>
      <c r="AB200" s="112">
        <v>6133</v>
      </c>
      <c r="AC200" s="112">
        <v>11160</v>
      </c>
      <c r="AD200" s="112">
        <f t="shared" si="1006"/>
        <v>6284</v>
      </c>
      <c r="AE200" s="112">
        <f t="shared" si="1006"/>
        <v>7666</v>
      </c>
      <c r="AF200" s="112">
        <f t="shared" si="1007"/>
        <v>13950</v>
      </c>
      <c r="AG200" s="112">
        <f t="shared" si="1008"/>
        <v>7289</v>
      </c>
      <c r="AH200" s="112">
        <f t="shared" si="1008"/>
        <v>8893</v>
      </c>
      <c r="AI200" s="112">
        <f t="shared" si="1009"/>
        <v>16182</v>
      </c>
      <c r="AJ200" s="112">
        <f t="shared" si="1010"/>
        <v>7289</v>
      </c>
      <c r="AK200" s="112">
        <f t="shared" si="1010"/>
        <v>8893</v>
      </c>
      <c r="AL200" s="112">
        <f t="shared" si="1011"/>
        <v>16182</v>
      </c>
      <c r="AM200" s="112">
        <f t="shared" si="1012"/>
        <v>7289</v>
      </c>
      <c r="AN200" s="112">
        <f t="shared" si="1012"/>
        <v>8893</v>
      </c>
      <c r="AO200" s="112">
        <v>2500</v>
      </c>
      <c r="AP200" s="112">
        <f t="shared" si="1013"/>
        <v>18682</v>
      </c>
      <c r="AQ200" s="112">
        <f t="shared" si="1014"/>
        <v>7617.01</v>
      </c>
      <c r="AR200" s="109">
        <f t="shared" si="1015"/>
        <v>9906.49</v>
      </c>
      <c r="AS200" s="112">
        <v>2500</v>
      </c>
      <c r="AT200" s="112">
        <f t="shared" si="1016"/>
        <v>20023.5</v>
      </c>
      <c r="AU200" s="109">
        <f t="shared" si="1017"/>
        <v>7908.57</v>
      </c>
      <c r="AV200" s="109">
        <f t="shared" si="1017"/>
        <v>10262.209999999999</v>
      </c>
      <c r="AW200" s="112">
        <v>2500</v>
      </c>
      <c r="AX200" s="112">
        <f t="shared" si="1018"/>
        <v>20670.78</v>
      </c>
      <c r="AY200" s="109">
        <f t="shared" si="1019"/>
        <v>8541.26</v>
      </c>
      <c r="AZ200" s="109">
        <f t="shared" si="1020"/>
        <v>11596.3</v>
      </c>
      <c r="BA200" s="112">
        <v>2500</v>
      </c>
      <c r="BB200" s="112">
        <f t="shared" si="1021"/>
        <v>22637.559999999998</v>
      </c>
      <c r="BC200" s="112">
        <f t="shared" si="1022"/>
        <v>9309.9699999999993</v>
      </c>
      <c r="BD200" s="112">
        <f t="shared" si="1023"/>
        <v>12639.97</v>
      </c>
      <c r="BE200" s="112">
        <v>2500</v>
      </c>
      <c r="BF200" s="112">
        <f t="shared" si="1024"/>
        <v>24449.94</v>
      </c>
      <c r="BG200" s="109">
        <f t="shared" si="1025"/>
        <v>9737.0300000000007</v>
      </c>
      <c r="BH200" s="109">
        <f t="shared" si="1026"/>
        <v>13219.79</v>
      </c>
      <c r="BI200" s="112">
        <v>2500</v>
      </c>
      <c r="BJ200" s="112">
        <f t="shared" si="1027"/>
        <v>25456.82</v>
      </c>
      <c r="BK200" s="109">
        <f t="shared" si="1028"/>
        <v>10164.09</v>
      </c>
      <c r="BL200" s="109">
        <f t="shared" si="1029"/>
        <v>13799.61</v>
      </c>
      <c r="BM200" s="112">
        <v>2500</v>
      </c>
      <c r="BN200" s="112">
        <f t="shared" si="1030"/>
        <v>26463.7</v>
      </c>
      <c r="BO200" s="109">
        <f t="shared" si="1031"/>
        <v>10420.33</v>
      </c>
      <c r="BP200" s="109">
        <f t="shared" si="1032"/>
        <v>14147.5</v>
      </c>
      <c r="BQ200" s="109">
        <v>2500</v>
      </c>
      <c r="BR200" s="112">
        <f t="shared" si="1033"/>
        <v>27067.83</v>
      </c>
      <c r="BS200" s="110"/>
      <c r="BT200" s="75">
        <f t="shared" si="963"/>
        <v>3.0000257573238584E-2</v>
      </c>
      <c r="BU200" s="75">
        <f t="shared" si="963"/>
        <v>3.0000086234402305E-2</v>
      </c>
      <c r="BV200" s="75"/>
    </row>
    <row r="201" spans="1:74" ht="15" customHeight="1" x14ac:dyDescent="0.25">
      <c r="A201" s="69" t="s">
        <v>314</v>
      </c>
      <c r="B201" s="79" t="s">
        <v>315</v>
      </c>
      <c r="C201" s="124">
        <v>5978</v>
      </c>
      <c r="D201" s="124">
        <v>8958</v>
      </c>
      <c r="E201" s="124">
        <v>14936</v>
      </c>
      <c r="F201" s="112">
        <f t="shared" si="999"/>
        <v>7173.5999999999995</v>
      </c>
      <c r="G201" s="112">
        <f t="shared" si="999"/>
        <v>10749.6</v>
      </c>
      <c r="H201" s="112">
        <f t="shared" si="999"/>
        <v>17923.2</v>
      </c>
      <c r="I201" s="112">
        <f t="shared" si="1000"/>
        <v>7532.28</v>
      </c>
      <c r="J201" s="112">
        <f t="shared" si="1000"/>
        <v>11287.08</v>
      </c>
      <c r="K201" s="112">
        <f t="shared" si="1000"/>
        <v>18819.36</v>
      </c>
      <c r="L201" s="112">
        <f t="shared" si="1001"/>
        <v>8369.2000000000007</v>
      </c>
      <c r="M201" s="112">
        <f t="shared" si="1001"/>
        <v>12541.2</v>
      </c>
      <c r="N201" s="112">
        <f t="shared" si="1001"/>
        <v>20910.400000000001</v>
      </c>
      <c r="O201" s="112">
        <v>8369.2000000000007</v>
      </c>
      <c r="P201" s="112">
        <v>12541.2</v>
      </c>
      <c r="Q201" s="112">
        <v>20910.400000000001</v>
      </c>
      <c r="R201" s="112">
        <f t="shared" si="1002"/>
        <v>9565.9956000000002</v>
      </c>
      <c r="S201" s="112">
        <f t="shared" si="1002"/>
        <v>14334.591600000002</v>
      </c>
      <c r="T201" s="112">
        <f t="shared" si="1002"/>
        <v>23900.587200000002</v>
      </c>
      <c r="U201" s="112">
        <f t="shared" si="1003"/>
        <v>10163.795599999999</v>
      </c>
      <c r="V201" s="112">
        <f t="shared" si="1003"/>
        <v>15230.391600000001</v>
      </c>
      <c r="W201" s="112">
        <f t="shared" si="1003"/>
        <v>25394.1872</v>
      </c>
      <c r="X201" s="112">
        <f t="shared" si="1004"/>
        <v>11060.4956</v>
      </c>
      <c r="Y201" s="112">
        <f t="shared" si="1005"/>
        <v>16574.0916</v>
      </c>
      <c r="Z201" s="112">
        <f t="shared" si="1005"/>
        <v>27634.587200000002</v>
      </c>
      <c r="AA201" s="112">
        <v>12734</v>
      </c>
      <c r="AB201" s="112">
        <v>19082</v>
      </c>
      <c r="AC201" s="112">
        <v>31816</v>
      </c>
      <c r="AD201" s="112">
        <f t="shared" si="1006"/>
        <v>15918</v>
      </c>
      <c r="AE201" s="112">
        <f t="shared" si="1006"/>
        <v>23853</v>
      </c>
      <c r="AF201" s="112">
        <f t="shared" si="1007"/>
        <v>39771</v>
      </c>
      <c r="AG201" s="112">
        <f t="shared" si="1008"/>
        <v>18465</v>
      </c>
      <c r="AH201" s="112">
        <f t="shared" si="1008"/>
        <v>27669</v>
      </c>
      <c r="AI201" s="112">
        <f t="shared" si="1009"/>
        <v>46134</v>
      </c>
      <c r="AJ201" s="112">
        <f t="shared" si="1010"/>
        <v>18465</v>
      </c>
      <c r="AK201" s="112">
        <f t="shared" si="1010"/>
        <v>27669</v>
      </c>
      <c r="AL201" s="112">
        <f t="shared" si="1011"/>
        <v>46134</v>
      </c>
      <c r="AM201" s="112">
        <f t="shared" si="1012"/>
        <v>18465</v>
      </c>
      <c r="AN201" s="112">
        <f t="shared" si="1012"/>
        <v>27669</v>
      </c>
      <c r="AO201" s="112">
        <v>2500</v>
      </c>
      <c r="AP201" s="112">
        <f t="shared" si="1013"/>
        <v>48634</v>
      </c>
      <c r="AQ201" s="112">
        <f t="shared" si="1014"/>
        <v>19295.93</v>
      </c>
      <c r="AR201" s="109">
        <f t="shared" si="1015"/>
        <v>30822.31</v>
      </c>
      <c r="AS201" s="112">
        <v>2500</v>
      </c>
      <c r="AT201" s="112">
        <f t="shared" si="1016"/>
        <v>52618.240000000005</v>
      </c>
      <c r="AU201" s="109">
        <f t="shared" si="1017"/>
        <v>20034.53</v>
      </c>
      <c r="AV201" s="109">
        <f t="shared" si="1017"/>
        <v>31929.07</v>
      </c>
      <c r="AW201" s="112">
        <v>2500</v>
      </c>
      <c r="AX201" s="112">
        <f t="shared" si="1018"/>
        <v>54463.6</v>
      </c>
      <c r="AY201" s="109">
        <f t="shared" si="1019"/>
        <v>21637.29</v>
      </c>
      <c r="AZ201" s="109">
        <f t="shared" si="1020"/>
        <v>36079.85</v>
      </c>
      <c r="BA201" s="112">
        <v>2500</v>
      </c>
      <c r="BB201" s="112">
        <f t="shared" si="1021"/>
        <v>60217.14</v>
      </c>
      <c r="BC201" s="112">
        <f t="shared" si="1022"/>
        <v>23584.65</v>
      </c>
      <c r="BD201" s="112">
        <f t="shared" si="1023"/>
        <v>39327.040000000001</v>
      </c>
      <c r="BE201" s="112">
        <v>2500</v>
      </c>
      <c r="BF201" s="112">
        <f t="shared" si="1024"/>
        <v>65411.69</v>
      </c>
      <c r="BG201" s="109">
        <f t="shared" si="1025"/>
        <v>24666.51</v>
      </c>
      <c r="BH201" s="109">
        <f t="shared" si="1026"/>
        <v>41131.03</v>
      </c>
      <c r="BI201" s="112">
        <v>2500</v>
      </c>
      <c r="BJ201" s="112">
        <f t="shared" si="1027"/>
        <v>68297.539999999994</v>
      </c>
      <c r="BK201" s="109">
        <f t="shared" si="1028"/>
        <v>25748.37</v>
      </c>
      <c r="BL201" s="109">
        <f t="shared" si="1029"/>
        <v>42935.02</v>
      </c>
      <c r="BM201" s="112">
        <v>2500</v>
      </c>
      <c r="BN201" s="112">
        <f t="shared" si="1030"/>
        <v>71183.39</v>
      </c>
      <c r="BO201" s="109">
        <f t="shared" si="1031"/>
        <v>26397.49</v>
      </c>
      <c r="BP201" s="109">
        <f t="shared" si="1032"/>
        <v>44017.42</v>
      </c>
      <c r="BQ201" s="109">
        <v>2500</v>
      </c>
      <c r="BR201" s="112">
        <f t="shared" si="1033"/>
        <v>72914.91</v>
      </c>
      <c r="BS201" s="110"/>
      <c r="BT201" s="75">
        <f t="shared" si="963"/>
        <v>3.000006008146134E-2</v>
      </c>
      <c r="BU201" s="75">
        <f t="shared" si="963"/>
        <v>3.0000124723356707E-2</v>
      </c>
      <c r="BV201" s="75"/>
    </row>
    <row r="202" spans="1:74" ht="15.75" customHeight="1" x14ac:dyDescent="0.25">
      <c r="A202" s="70" t="s">
        <v>2448</v>
      </c>
      <c r="B202" s="111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105"/>
      <c r="O202" s="73"/>
      <c r="P202" s="73"/>
      <c r="Q202" s="73"/>
      <c r="R202" s="73"/>
      <c r="S202" s="73"/>
      <c r="T202" s="105"/>
      <c r="U202" s="73"/>
      <c r="V202" s="73"/>
      <c r="W202" s="73"/>
      <c r="X202" s="73"/>
      <c r="Y202" s="73"/>
      <c r="Z202" s="105"/>
      <c r="AA202" s="73"/>
      <c r="AB202" s="73"/>
      <c r="AC202" s="105"/>
      <c r="AD202" s="73"/>
      <c r="AE202" s="73"/>
      <c r="AF202" s="105"/>
      <c r="AG202" s="73"/>
      <c r="AH202" s="73"/>
      <c r="AI202" s="105"/>
      <c r="AJ202" s="105"/>
      <c r="AK202" s="105"/>
      <c r="AL202" s="105"/>
      <c r="AM202" s="105"/>
      <c r="AN202" s="105"/>
      <c r="AO202" s="105"/>
      <c r="AP202" s="105"/>
      <c r="AQ202" s="105"/>
      <c r="AR202" s="105"/>
      <c r="AS202" s="105"/>
      <c r="AT202" s="105"/>
      <c r="AU202" s="105"/>
      <c r="AV202" s="105"/>
      <c r="AW202" s="105"/>
      <c r="AX202" s="105"/>
      <c r="AY202" s="105"/>
      <c r="AZ202" s="105"/>
      <c r="BA202" s="105"/>
      <c r="BB202" s="105"/>
      <c r="BC202" s="105"/>
      <c r="BD202" s="105"/>
      <c r="BE202" s="105"/>
      <c r="BF202" s="105"/>
      <c r="BG202" s="105"/>
      <c r="BH202" s="105"/>
      <c r="BI202" s="105"/>
      <c r="BJ202" s="105"/>
      <c r="BK202" s="105"/>
      <c r="BL202" s="105"/>
      <c r="BM202" s="105"/>
      <c r="BN202" s="105"/>
      <c r="BO202" s="105"/>
      <c r="BP202" s="105"/>
      <c r="BQ202" s="105"/>
      <c r="BR202" s="105"/>
      <c r="BS202" s="108"/>
      <c r="BT202" s="75" t="e">
        <f t="shared" si="963"/>
        <v>#DIV/0!</v>
      </c>
      <c r="BU202" s="75" t="e">
        <f t="shared" si="963"/>
        <v>#DIV/0!</v>
      </c>
      <c r="BV202" s="75"/>
    </row>
    <row r="203" spans="1:74" ht="15" customHeight="1" x14ac:dyDescent="0.25">
      <c r="A203" s="69" t="s">
        <v>316</v>
      </c>
      <c r="B203" s="143" t="s">
        <v>317</v>
      </c>
      <c r="C203" s="72">
        <v>3306</v>
      </c>
      <c r="D203" s="72">
        <v>4045</v>
      </c>
      <c r="E203" s="72">
        <v>7351</v>
      </c>
      <c r="F203" s="109">
        <f t="shared" ref="F203:H205" si="1034">C203*1.2</f>
        <v>3967.2</v>
      </c>
      <c r="G203" s="109">
        <f t="shared" si="1034"/>
        <v>4854</v>
      </c>
      <c r="H203" s="109">
        <f t="shared" si="1034"/>
        <v>8821.1999999999989</v>
      </c>
      <c r="I203" s="109">
        <f t="shared" ref="I203:K205" si="1035">F203+C203*0.06</f>
        <v>4165.5599999999995</v>
      </c>
      <c r="J203" s="109">
        <f t="shared" si="1035"/>
        <v>5096.7</v>
      </c>
      <c r="K203" s="109">
        <f t="shared" si="1035"/>
        <v>9262.2599999999984</v>
      </c>
      <c r="L203" s="109">
        <f t="shared" ref="L203:N205" si="1036">I203+C203*0.14</f>
        <v>4628.3999999999996</v>
      </c>
      <c r="M203" s="109">
        <f t="shared" si="1036"/>
        <v>5663</v>
      </c>
      <c r="N203" s="109">
        <f t="shared" si="1036"/>
        <v>10291.399999999998</v>
      </c>
      <c r="O203" s="109">
        <v>4628.3999999999996</v>
      </c>
      <c r="P203" s="109">
        <v>5663</v>
      </c>
      <c r="Q203" s="109">
        <v>10291.399999999998</v>
      </c>
      <c r="R203" s="109">
        <f t="shared" ref="R203:T205" si="1037">+O203*1.143</f>
        <v>5290.2611999999999</v>
      </c>
      <c r="S203" s="109">
        <f t="shared" si="1037"/>
        <v>6472.8090000000002</v>
      </c>
      <c r="T203" s="109">
        <f t="shared" si="1037"/>
        <v>11763.070199999998</v>
      </c>
      <c r="U203" s="109">
        <f t="shared" ref="U203:U205" si="1038">+R203+(C203*0.1)</f>
        <v>5620.8612000000003</v>
      </c>
      <c r="V203" s="109">
        <v>8155.74</v>
      </c>
      <c r="W203" s="109">
        <f t="shared" ref="W203:W205" si="1039">U203+V203</f>
        <v>13776.601200000001</v>
      </c>
      <c r="X203" s="109">
        <f t="shared" ref="X203:X205" si="1040">U203+(C203*0.15)</f>
        <v>6116.7611999999999</v>
      </c>
      <c r="Y203" s="109">
        <f t="shared" ref="Y203:Y205" si="1041">+V203+(D203*0.15)</f>
        <v>8762.49</v>
      </c>
      <c r="Z203" s="109">
        <f t="shared" ref="Z203:Z205" si="1042">X203+Y203</f>
        <v>14879.251199999999</v>
      </c>
      <c r="AA203" s="109">
        <v>7042</v>
      </c>
      <c r="AB203" s="109">
        <v>9895</v>
      </c>
      <c r="AC203" s="109">
        <v>16937</v>
      </c>
      <c r="AD203" s="109">
        <f t="shared" ref="AD203:AE205" si="1043">+ROUND(AA203*(1+0.25),0)</f>
        <v>8803</v>
      </c>
      <c r="AE203" s="109">
        <f t="shared" si="1043"/>
        <v>12369</v>
      </c>
      <c r="AF203" s="109">
        <f t="shared" ref="AF203:AF205" si="1044">+AD203+AE203</f>
        <v>21172</v>
      </c>
      <c r="AG203" s="109">
        <f t="shared" ref="AG203:AH205" si="1045">+ROUND(AD203+AA203*0.2,0)</f>
        <v>10211</v>
      </c>
      <c r="AH203" s="109">
        <f t="shared" si="1045"/>
        <v>14348</v>
      </c>
      <c r="AI203" s="109">
        <f t="shared" ref="AI203:AI205" si="1046">+AG203+AH203</f>
        <v>24559</v>
      </c>
      <c r="AJ203" s="109">
        <f t="shared" ref="AJ203:AK205" si="1047">ROUND(AG203*2,2)</f>
        <v>20422</v>
      </c>
      <c r="AK203" s="109">
        <f t="shared" si="1047"/>
        <v>28696</v>
      </c>
      <c r="AL203" s="109">
        <f t="shared" ref="AL203:AL205" si="1048">AJ203+AK203</f>
        <v>49118</v>
      </c>
      <c r="AM203" s="109">
        <f t="shared" ref="AM203:AN205" si="1049">AJ203</f>
        <v>20422</v>
      </c>
      <c r="AN203" s="109">
        <f t="shared" si="1049"/>
        <v>28696</v>
      </c>
      <c r="AO203" s="109">
        <v>2500</v>
      </c>
      <c r="AP203" s="109">
        <f t="shared" ref="AP203:AP205" si="1050">AM203+AN203+AO203</f>
        <v>51618</v>
      </c>
      <c r="AQ203" s="112">
        <f t="shared" ref="AQ203:AR205" si="1051">ROUND(AM203*(1+4.5%),2)</f>
        <v>21340.99</v>
      </c>
      <c r="AR203" s="109">
        <f t="shared" si="1051"/>
        <v>29987.32</v>
      </c>
      <c r="AS203" s="109">
        <v>2500</v>
      </c>
      <c r="AT203" s="109">
        <f t="shared" ref="AT203:AT205" si="1052">AQ203+AR203+AS203</f>
        <v>53828.31</v>
      </c>
      <c r="AU203" s="109">
        <f t="shared" ref="AU203:AV205" si="1053">ROUND(AQ203+(AM203*4%),2)</f>
        <v>22157.87</v>
      </c>
      <c r="AV203" s="109">
        <f t="shared" si="1053"/>
        <v>31135.16</v>
      </c>
      <c r="AW203" s="109">
        <v>2500</v>
      </c>
      <c r="AX203" s="109">
        <f t="shared" ref="AX203:AX205" si="1054">AU203+AV203+AW203</f>
        <v>55793.03</v>
      </c>
      <c r="AY203" s="109">
        <f t="shared" ref="AY203:AY205" si="1055">ROUND(AU203+(AU203*$AY$3),2)</f>
        <v>23930.5</v>
      </c>
      <c r="AZ203" s="109">
        <f t="shared" ref="AZ203:AZ205" si="1056">ROUND(AV203+(AV203*$AZ$5),2)</f>
        <v>35182.730000000003</v>
      </c>
      <c r="BA203" s="109">
        <v>2500</v>
      </c>
      <c r="BB203" s="109">
        <f t="shared" ref="BB203:BB205" si="1057">AY203+AZ203+BA203</f>
        <v>61613.23</v>
      </c>
      <c r="BC203" s="109">
        <f t="shared" ref="BC203:BC205" si="1058">ROUND(AY203+(AY203*$BC$3),2)</f>
        <v>26084.25</v>
      </c>
      <c r="BD203" s="109">
        <f t="shared" ref="BD203:BD205" si="1059">ROUND(AZ203+(AZ203*$BD$5),2)</f>
        <v>38349.18</v>
      </c>
      <c r="BE203" s="109">
        <v>2500</v>
      </c>
      <c r="BF203" s="109">
        <f t="shared" ref="BF203:BF205" si="1060">BC203+BD203+BE203</f>
        <v>66933.429999999993</v>
      </c>
      <c r="BG203" s="109">
        <f t="shared" ref="BG203:BG205" si="1061">ROUND(BC203+ $AY203*$BG$3,2)</f>
        <v>27280.78</v>
      </c>
      <c r="BH203" s="109">
        <f t="shared" ref="BH203:BH205" si="1062">ROUND(BD203+ $AZ203*$BH$5,2)</f>
        <v>40108.32</v>
      </c>
      <c r="BI203" s="109">
        <v>2500</v>
      </c>
      <c r="BJ203" s="109">
        <f t="shared" ref="BJ203:BJ205" si="1063">BG203+BH203+BI203</f>
        <v>69889.100000000006</v>
      </c>
      <c r="BK203" s="109">
        <f t="shared" ref="BK203:BK205" si="1064">ROUND(BG203+ $AY203*$BK$3,2)</f>
        <v>28477.31</v>
      </c>
      <c r="BL203" s="109">
        <f t="shared" ref="BL203:BL205" si="1065">ROUND(BH203+ $AZ203*$BL$5,2)</f>
        <v>41867.46</v>
      </c>
      <c r="BM203" s="109">
        <v>2500</v>
      </c>
      <c r="BN203" s="109">
        <f t="shared" ref="BN203:BN205" si="1066">BK203+BL203+BM203</f>
        <v>72844.77</v>
      </c>
      <c r="BO203" s="109">
        <f t="shared" ref="BO203:BO205" si="1067">ROUND(BK203+ $AY203*$BO$3,2)</f>
        <v>29195.23</v>
      </c>
      <c r="BP203" s="109">
        <f t="shared" ref="BP203:BP205" si="1068">ROUND(BL203+ $AZ203*$BP$4,2)</f>
        <v>42922.94</v>
      </c>
      <c r="BQ203" s="109">
        <v>2500</v>
      </c>
      <c r="BR203" s="109">
        <f t="shared" ref="BR203:BR205" si="1069">+BO203+BP203+BQ203</f>
        <v>74618.17</v>
      </c>
      <c r="BS203" s="110"/>
      <c r="BT203" s="75">
        <f t="shared" si="963"/>
        <v>3.0000208938383996E-2</v>
      </c>
      <c r="BU203" s="75">
        <f t="shared" si="963"/>
        <v>2.9999945996231764E-2</v>
      </c>
      <c r="BV203" s="75"/>
    </row>
    <row r="204" spans="1:74" ht="30" customHeight="1" x14ac:dyDescent="0.25">
      <c r="A204" s="69" t="s">
        <v>318</v>
      </c>
      <c r="B204" s="143" t="s">
        <v>319</v>
      </c>
      <c r="C204" s="72">
        <v>4750</v>
      </c>
      <c r="D204" s="72">
        <v>7220</v>
      </c>
      <c r="E204" s="72">
        <v>11970</v>
      </c>
      <c r="F204" s="109">
        <f t="shared" si="1034"/>
        <v>5700</v>
      </c>
      <c r="G204" s="109">
        <f t="shared" si="1034"/>
        <v>8664</v>
      </c>
      <c r="H204" s="109">
        <f t="shared" si="1034"/>
        <v>14364</v>
      </c>
      <c r="I204" s="109">
        <f t="shared" si="1035"/>
        <v>5985</v>
      </c>
      <c r="J204" s="109">
        <f t="shared" si="1035"/>
        <v>9097.2000000000007</v>
      </c>
      <c r="K204" s="109">
        <f t="shared" si="1035"/>
        <v>15082.2</v>
      </c>
      <c r="L204" s="109">
        <f t="shared" si="1036"/>
        <v>6650</v>
      </c>
      <c r="M204" s="109">
        <f t="shared" si="1036"/>
        <v>10108</v>
      </c>
      <c r="N204" s="109">
        <f t="shared" si="1036"/>
        <v>16758</v>
      </c>
      <c r="O204" s="109">
        <v>6650</v>
      </c>
      <c r="P204" s="109">
        <v>10108</v>
      </c>
      <c r="Q204" s="109">
        <v>16758</v>
      </c>
      <c r="R204" s="109">
        <f t="shared" si="1037"/>
        <v>7600.95</v>
      </c>
      <c r="S204" s="109">
        <f t="shared" si="1037"/>
        <v>11553.444</v>
      </c>
      <c r="T204" s="109">
        <f t="shared" si="1037"/>
        <v>19154.394</v>
      </c>
      <c r="U204" s="109">
        <f t="shared" si="1038"/>
        <v>8075.95</v>
      </c>
      <c r="V204" s="109">
        <v>14557.33</v>
      </c>
      <c r="W204" s="109">
        <f t="shared" si="1039"/>
        <v>22633.279999999999</v>
      </c>
      <c r="X204" s="109">
        <f t="shared" si="1040"/>
        <v>8788.4500000000007</v>
      </c>
      <c r="Y204" s="109">
        <f t="shared" si="1041"/>
        <v>15640.33</v>
      </c>
      <c r="Z204" s="109">
        <f t="shared" si="1042"/>
        <v>24428.78</v>
      </c>
      <c r="AA204" s="109">
        <v>10118</v>
      </c>
      <c r="AB204" s="109">
        <v>17662</v>
      </c>
      <c r="AC204" s="109">
        <v>27780</v>
      </c>
      <c r="AD204" s="109">
        <f t="shared" si="1043"/>
        <v>12648</v>
      </c>
      <c r="AE204" s="109">
        <f t="shared" si="1043"/>
        <v>22078</v>
      </c>
      <c r="AF204" s="109">
        <f t="shared" si="1044"/>
        <v>34726</v>
      </c>
      <c r="AG204" s="109">
        <f t="shared" si="1045"/>
        <v>14672</v>
      </c>
      <c r="AH204" s="109">
        <f t="shared" si="1045"/>
        <v>25610</v>
      </c>
      <c r="AI204" s="109">
        <f t="shared" si="1046"/>
        <v>40282</v>
      </c>
      <c r="AJ204" s="109">
        <f t="shared" si="1047"/>
        <v>29344</v>
      </c>
      <c r="AK204" s="109">
        <f t="shared" si="1047"/>
        <v>51220</v>
      </c>
      <c r="AL204" s="109">
        <f t="shared" si="1048"/>
        <v>80564</v>
      </c>
      <c r="AM204" s="109">
        <f t="shared" si="1049"/>
        <v>29344</v>
      </c>
      <c r="AN204" s="109">
        <f t="shared" si="1049"/>
        <v>51220</v>
      </c>
      <c r="AO204" s="109">
        <v>2500</v>
      </c>
      <c r="AP204" s="109">
        <f t="shared" si="1050"/>
        <v>83064</v>
      </c>
      <c r="AQ204" s="112">
        <f t="shared" si="1051"/>
        <v>30664.48</v>
      </c>
      <c r="AR204" s="109">
        <f t="shared" si="1051"/>
        <v>53524.9</v>
      </c>
      <c r="AS204" s="109">
        <v>2500</v>
      </c>
      <c r="AT204" s="109">
        <f t="shared" si="1052"/>
        <v>86689.38</v>
      </c>
      <c r="AU204" s="109">
        <f t="shared" si="1053"/>
        <v>31838.240000000002</v>
      </c>
      <c r="AV204" s="109">
        <f t="shared" si="1053"/>
        <v>55573.7</v>
      </c>
      <c r="AW204" s="109">
        <v>2500</v>
      </c>
      <c r="AX204" s="109">
        <f t="shared" si="1054"/>
        <v>89911.94</v>
      </c>
      <c r="AY204" s="109">
        <f t="shared" si="1055"/>
        <v>34385.300000000003</v>
      </c>
      <c r="AZ204" s="109">
        <f t="shared" si="1056"/>
        <v>62798.28</v>
      </c>
      <c r="BA204" s="109">
        <v>2500</v>
      </c>
      <c r="BB204" s="109">
        <f t="shared" si="1057"/>
        <v>99683.58</v>
      </c>
      <c r="BC204" s="109">
        <f t="shared" si="1058"/>
        <v>37479.980000000003</v>
      </c>
      <c r="BD204" s="109">
        <f t="shared" si="1059"/>
        <v>68450.13</v>
      </c>
      <c r="BE204" s="109">
        <v>2500</v>
      </c>
      <c r="BF204" s="109">
        <f t="shared" si="1060"/>
        <v>108430.11000000002</v>
      </c>
      <c r="BG204" s="109">
        <f t="shared" si="1061"/>
        <v>39199.25</v>
      </c>
      <c r="BH204" s="109">
        <f t="shared" si="1062"/>
        <v>71590.039999999994</v>
      </c>
      <c r="BI204" s="109">
        <v>2500</v>
      </c>
      <c r="BJ204" s="109">
        <f t="shared" si="1063"/>
        <v>113289.29</v>
      </c>
      <c r="BK204" s="109">
        <f t="shared" si="1064"/>
        <v>40918.519999999997</v>
      </c>
      <c r="BL204" s="109">
        <f t="shared" si="1065"/>
        <v>74729.95</v>
      </c>
      <c r="BM204" s="109">
        <v>2500</v>
      </c>
      <c r="BN204" s="109">
        <f t="shared" si="1066"/>
        <v>118148.47</v>
      </c>
      <c r="BO204" s="109">
        <f t="shared" si="1067"/>
        <v>41950.080000000002</v>
      </c>
      <c r="BP204" s="109">
        <f t="shared" si="1068"/>
        <v>76613.899999999994</v>
      </c>
      <c r="BQ204" s="109">
        <v>2500</v>
      </c>
      <c r="BR204" s="109">
        <f t="shared" si="1069"/>
        <v>121063.98</v>
      </c>
      <c r="BS204" s="110"/>
      <c r="BT204" s="75">
        <f t="shared" si="963"/>
        <v>3.0000029082195147E-2</v>
      </c>
      <c r="BU204" s="75">
        <f t="shared" si="963"/>
        <v>3.0000025478404777E-2</v>
      </c>
      <c r="BV204" s="75"/>
    </row>
    <row r="205" spans="1:74" ht="15" customHeight="1" x14ac:dyDescent="0.25">
      <c r="A205" s="63" t="s">
        <v>320</v>
      </c>
      <c r="B205" s="62" t="s">
        <v>321</v>
      </c>
      <c r="C205" s="72">
        <v>7371</v>
      </c>
      <c r="D205" s="72">
        <v>67547</v>
      </c>
      <c r="E205" s="72">
        <v>74918</v>
      </c>
      <c r="F205" s="109">
        <f t="shared" si="1034"/>
        <v>8845.1999999999989</v>
      </c>
      <c r="G205" s="109">
        <f t="shared" si="1034"/>
        <v>81056.399999999994</v>
      </c>
      <c r="H205" s="109">
        <f t="shared" si="1034"/>
        <v>89901.599999999991</v>
      </c>
      <c r="I205" s="109">
        <f t="shared" si="1035"/>
        <v>9287.4599999999991</v>
      </c>
      <c r="J205" s="109">
        <f t="shared" si="1035"/>
        <v>85109.22</v>
      </c>
      <c r="K205" s="109">
        <f t="shared" si="1035"/>
        <v>94396.68</v>
      </c>
      <c r="L205" s="109">
        <f t="shared" si="1036"/>
        <v>10319.4</v>
      </c>
      <c r="M205" s="109">
        <f t="shared" si="1036"/>
        <v>94565.8</v>
      </c>
      <c r="N205" s="109">
        <f t="shared" si="1036"/>
        <v>104885.2</v>
      </c>
      <c r="O205" s="109">
        <v>10319.4</v>
      </c>
      <c r="P205" s="109">
        <v>94565.8</v>
      </c>
      <c r="Q205" s="109">
        <v>104885.2</v>
      </c>
      <c r="R205" s="109">
        <f t="shared" si="1037"/>
        <v>11795.074199999999</v>
      </c>
      <c r="S205" s="109">
        <f t="shared" si="1037"/>
        <v>108088.70940000001</v>
      </c>
      <c r="T205" s="109">
        <f t="shared" si="1037"/>
        <v>119883.7836</v>
      </c>
      <c r="U205" s="109">
        <f t="shared" si="1038"/>
        <v>12532.174199999999</v>
      </c>
      <c r="V205" s="109">
        <v>180000</v>
      </c>
      <c r="W205" s="109">
        <f t="shared" si="1039"/>
        <v>192532.17420000001</v>
      </c>
      <c r="X205" s="109">
        <f t="shared" si="1040"/>
        <v>13637.824199999999</v>
      </c>
      <c r="Y205" s="109">
        <f t="shared" si="1041"/>
        <v>190132.05</v>
      </c>
      <c r="Z205" s="109">
        <f t="shared" si="1042"/>
        <v>203769.87419999999</v>
      </c>
      <c r="AA205" s="109">
        <v>15702</v>
      </c>
      <c r="AB205" s="109">
        <v>209045</v>
      </c>
      <c r="AC205" s="109">
        <v>224747</v>
      </c>
      <c r="AD205" s="109">
        <f t="shared" si="1043"/>
        <v>19628</v>
      </c>
      <c r="AE205" s="109">
        <f t="shared" si="1043"/>
        <v>261306</v>
      </c>
      <c r="AF205" s="109">
        <f t="shared" si="1044"/>
        <v>280934</v>
      </c>
      <c r="AG205" s="109">
        <f t="shared" si="1045"/>
        <v>22768</v>
      </c>
      <c r="AH205" s="109">
        <f t="shared" si="1045"/>
        <v>303115</v>
      </c>
      <c r="AI205" s="109">
        <f t="shared" si="1046"/>
        <v>325883</v>
      </c>
      <c r="AJ205" s="109">
        <f t="shared" si="1047"/>
        <v>45536</v>
      </c>
      <c r="AK205" s="109">
        <f t="shared" si="1047"/>
        <v>606230</v>
      </c>
      <c r="AL205" s="109">
        <f t="shared" si="1048"/>
        <v>651766</v>
      </c>
      <c r="AM205" s="109">
        <f t="shared" si="1049"/>
        <v>45536</v>
      </c>
      <c r="AN205" s="109">
        <f t="shared" si="1049"/>
        <v>606230</v>
      </c>
      <c r="AO205" s="109">
        <v>2500</v>
      </c>
      <c r="AP205" s="109">
        <f t="shared" si="1050"/>
        <v>654266</v>
      </c>
      <c r="AQ205" s="112">
        <f t="shared" si="1051"/>
        <v>47585.120000000003</v>
      </c>
      <c r="AR205" s="109">
        <f t="shared" si="1051"/>
        <v>633510.35</v>
      </c>
      <c r="AS205" s="109">
        <v>2500</v>
      </c>
      <c r="AT205" s="109">
        <f t="shared" si="1052"/>
        <v>683595.47</v>
      </c>
      <c r="AU205" s="109">
        <f t="shared" si="1053"/>
        <v>49406.559999999998</v>
      </c>
      <c r="AV205" s="109">
        <f t="shared" si="1053"/>
        <v>657759.55000000005</v>
      </c>
      <c r="AW205" s="109">
        <v>2500</v>
      </c>
      <c r="AX205" s="109">
        <f t="shared" si="1054"/>
        <v>709666.1100000001</v>
      </c>
      <c r="AY205" s="109">
        <f t="shared" si="1055"/>
        <v>53359.08</v>
      </c>
      <c r="AZ205" s="109">
        <f t="shared" si="1056"/>
        <v>743268.29</v>
      </c>
      <c r="BA205" s="109">
        <v>2500</v>
      </c>
      <c r="BB205" s="109">
        <f t="shared" si="1057"/>
        <v>799127.37</v>
      </c>
      <c r="BC205" s="109">
        <f t="shared" si="1058"/>
        <v>58161.4</v>
      </c>
      <c r="BD205" s="109">
        <f t="shared" si="1059"/>
        <v>810162.44</v>
      </c>
      <c r="BE205" s="109">
        <v>2500</v>
      </c>
      <c r="BF205" s="109">
        <f t="shared" si="1060"/>
        <v>870823.84</v>
      </c>
      <c r="BG205" s="109">
        <f t="shared" si="1061"/>
        <v>60829.35</v>
      </c>
      <c r="BH205" s="109">
        <f t="shared" si="1062"/>
        <v>847325.85</v>
      </c>
      <c r="BI205" s="109">
        <v>2500</v>
      </c>
      <c r="BJ205" s="109">
        <f t="shared" si="1063"/>
        <v>910655.2</v>
      </c>
      <c r="BK205" s="109">
        <f t="shared" si="1064"/>
        <v>63497.3</v>
      </c>
      <c r="BL205" s="109">
        <f t="shared" si="1065"/>
        <v>884489.26</v>
      </c>
      <c r="BM205" s="109">
        <v>2500</v>
      </c>
      <c r="BN205" s="109">
        <f t="shared" si="1066"/>
        <v>950486.56</v>
      </c>
      <c r="BO205" s="109">
        <f t="shared" si="1067"/>
        <v>65098.07</v>
      </c>
      <c r="BP205" s="109">
        <f t="shared" si="1068"/>
        <v>906787.31</v>
      </c>
      <c r="BQ205" s="109">
        <v>2500</v>
      </c>
      <c r="BR205" s="109">
        <f t="shared" si="1069"/>
        <v>974385.38</v>
      </c>
      <c r="BS205" s="110"/>
      <c r="BT205" s="75">
        <f t="shared" ref="BT205:BU220" si="1070">+(BO205-BK205)/AY205</f>
        <v>2.9999955021713206E-2</v>
      </c>
      <c r="BU205" s="75">
        <f t="shared" si="1070"/>
        <v>3.0000001749032029E-2</v>
      </c>
      <c r="BV205" s="75"/>
    </row>
    <row r="206" spans="1:74" ht="15.75" customHeight="1" x14ac:dyDescent="0.25">
      <c r="A206" s="144" t="s">
        <v>2449</v>
      </c>
      <c r="B206" s="145"/>
      <c r="C206" s="146"/>
      <c r="D206" s="146"/>
      <c r="E206" s="146"/>
      <c r="F206" s="78"/>
      <c r="G206" s="78"/>
      <c r="H206" s="78"/>
      <c r="I206" s="78"/>
      <c r="J206" s="78"/>
      <c r="K206" s="78"/>
      <c r="L206" s="78"/>
      <c r="M206" s="78"/>
      <c r="N206" s="78"/>
      <c r="O206" s="55"/>
      <c r="P206" s="55"/>
      <c r="Q206" s="55"/>
      <c r="R206" s="55"/>
      <c r="S206" s="55"/>
      <c r="T206" s="55"/>
      <c r="U206" s="55"/>
      <c r="V206" s="55"/>
      <c r="W206" s="55"/>
      <c r="X206" s="74"/>
      <c r="Y206" s="74"/>
      <c r="Z206" s="74"/>
      <c r="AA206" s="74"/>
      <c r="AB206" s="147"/>
      <c r="AC206" s="74"/>
      <c r="AD206" s="74"/>
      <c r="AE206" s="147"/>
      <c r="AF206" s="74"/>
      <c r="AG206" s="74"/>
      <c r="AH206" s="147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4"/>
      <c r="BO206" s="110"/>
      <c r="BP206" s="74"/>
      <c r="BQ206" s="110"/>
      <c r="BR206" s="74"/>
      <c r="BS206" s="74"/>
      <c r="BT206" s="75" t="e">
        <f t="shared" si="1070"/>
        <v>#DIV/0!</v>
      </c>
      <c r="BU206" s="75" t="e">
        <f t="shared" si="1070"/>
        <v>#DIV/0!</v>
      </c>
      <c r="BV206" s="75"/>
    </row>
    <row r="207" spans="1:74" ht="15" customHeight="1" x14ac:dyDescent="0.25">
      <c r="A207" s="55"/>
      <c r="B207" s="65"/>
      <c r="C207" s="110"/>
      <c r="D207" s="110"/>
      <c r="E207" s="110"/>
      <c r="F207" s="78"/>
      <c r="G207" s="78"/>
      <c r="H207" s="78"/>
      <c r="I207" s="78"/>
      <c r="J207" s="78"/>
      <c r="K207" s="78"/>
      <c r="L207" s="78"/>
      <c r="M207" s="78"/>
      <c r="N207" s="78"/>
      <c r="O207" s="55"/>
      <c r="P207" s="55"/>
      <c r="Q207" s="55"/>
      <c r="R207" s="55"/>
      <c r="S207" s="55"/>
      <c r="T207" s="55"/>
      <c r="U207" s="55"/>
      <c r="V207" s="55"/>
      <c r="W207" s="55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  <c r="BL207" s="56"/>
      <c r="BM207" s="56"/>
      <c r="BN207" s="56"/>
      <c r="BO207" s="110"/>
      <c r="BP207" s="56"/>
      <c r="BQ207" s="56"/>
      <c r="BR207" s="56"/>
      <c r="BS207" s="56"/>
      <c r="BT207" s="75" t="e">
        <f t="shared" si="1070"/>
        <v>#DIV/0!</v>
      </c>
      <c r="BU207" s="75" t="e">
        <f t="shared" si="1070"/>
        <v>#DIV/0!</v>
      </c>
      <c r="BV207" s="75"/>
    </row>
    <row r="208" spans="1:74" ht="18" customHeight="1" x14ac:dyDescent="0.25">
      <c r="A208" s="134" t="s">
        <v>2450</v>
      </c>
      <c r="B208" s="135"/>
      <c r="C208" s="136"/>
      <c r="D208" s="136"/>
      <c r="E208" s="136"/>
      <c r="F208" s="137"/>
      <c r="G208" s="137"/>
      <c r="H208" s="137"/>
      <c r="I208" s="137"/>
      <c r="J208" s="137"/>
      <c r="K208" s="137"/>
      <c r="L208" s="137"/>
      <c r="M208" s="137"/>
      <c r="N208" s="137"/>
      <c r="O208" s="138"/>
      <c r="P208" s="138"/>
      <c r="Q208" s="138"/>
      <c r="R208" s="138"/>
      <c r="S208" s="138"/>
      <c r="T208" s="138"/>
      <c r="U208" s="138"/>
      <c r="V208" s="138"/>
      <c r="W208" s="138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40"/>
      <c r="AK208" s="140"/>
      <c r="AL208" s="140"/>
      <c r="AM208" s="140"/>
      <c r="AN208" s="140"/>
      <c r="AO208" s="140"/>
      <c r="AP208" s="140"/>
      <c r="AQ208" s="140"/>
      <c r="AR208" s="140"/>
      <c r="AS208" s="140"/>
      <c r="AT208" s="140"/>
      <c r="AU208" s="140"/>
      <c r="AV208" s="140"/>
      <c r="AW208" s="140"/>
      <c r="AX208" s="140"/>
      <c r="AY208" s="140"/>
      <c r="AZ208" s="140"/>
      <c r="BA208" s="140"/>
      <c r="BB208" s="140"/>
      <c r="BC208" s="140"/>
      <c r="BD208" s="140"/>
      <c r="BE208" s="140"/>
      <c r="BF208" s="140"/>
      <c r="BG208" s="140"/>
      <c r="BH208" s="140"/>
      <c r="BI208" s="140"/>
      <c r="BJ208" s="140"/>
      <c r="BK208" s="140"/>
      <c r="BL208" s="140"/>
      <c r="BM208" s="140"/>
      <c r="BN208" s="140"/>
      <c r="BO208" s="110"/>
      <c r="BP208" s="140"/>
      <c r="BQ208" s="140"/>
      <c r="BR208" s="140"/>
      <c r="BS208" s="56"/>
      <c r="BT208" s="75" t="e">
        <f t="shared" si="1070"/>
        <v>#DIV/0!</v>
      </c>
      <c r="BU208" s="75" t="e">
        <f t="shared" si="1070"/>
        <v>#DIV/0!</v>
      </c>
      <c r="BV208" s="75"/>
    </row>
    <row r="209" spans="1:74" ht="15.75" customHeight="1" x14ac:dyDescent="0.25">
      <c r="A209" s="117"/>
      <c r="B209" s="118"/>
      <c r="C209" s="92"/>
      <c r="D209" s="93"/>
      <c r="E209" s="94"/>
      <c r="F209" s="233" t="s">
        <v>3</v>
      </c>
      <c r="G209" s="228"/>
      <c r="H209" s="228"/>
      <c r="I209" s="228"/>
      <c r="J209" s="228"/>
      <c r="K209" s="228"/>
      <c r="L209" s="228"/>
      <c r="M209" s="228"/>
      <c r="N209" s="229"/>
      <c r="O209" s="241" t="s">
        <v>2402</v>
      </c>
      <c r="P209" s="242"/>
      <c r="Q209" s="242"/>
      <c r="R209" s="243" t="s">
        <v>2403</v>
      </c>
      <c r="S209" s="242"/>
      <c r="T209" s="242"/>
      <c r="U209" s="234" t="s">
        <v>2417</v>
      </c>
      <c r="V209" s="228"/>
      <c r="W209" s="229"/>
      <c r="X209" s="234" t="s">
        <v>2417</v>
      </c>
      <c r="Y209" s="228"/>
      <c r="Z209" s="229"/>
      <c r="AA209" s="234" t="s">
        <v>2404</v>
      </c>
      <c r="AB209" s="228"/>
      <c r="AC209" s="229"/>
      <c r="AD209" s="237" t="s">
        <v>2405</v>
      </c>
      <c r="AE209" s="228"/>
      <c r="AF209" s="229"/>
      <c r="AG209" s="237" t="s">
        <v>2451</v>
      </c>
      <c r="AH209" s="228"/>
      <c r="AI209" s="229"/>
      <c r="AJ209" s="235" t="s">
        <v>2406</v>
      </c>
      <c r="AK209" s="228"/>
      <c r="AL209" s="229"/>
      <c r="AM209" s="235" t="s">
        <v>2406</v>
      </c>
      <c r="AN209" s="228"/>
      <c r="AO209" s="228"/>
      <c r="AP209" s="229"/>
      <c r="AQ209" s="235" t="s">
        <v>3</v>
      </c>
      <c r="AR209" s="228"/>
      <c r="AS209" s="228"/>
      <c r="AT209" s="229"/>
      <c r="AU209" s="239" t="s">
        <v>2440</v>
      </c>
      <c r="AV209" s="228"/>
      <c r="AW209" s="228"/>
      <c r="AX209" s="229"/>
      <c r="AY209" s="235" t="s">
        <v>2407</v>
      </c>
      <c r="AZ209" s="228"/>
      <c r="BA209" s="228"/>
      <c r="BB209" s="229"/>
      <c r="BC209" s="235" t="s">
        <v>2420</v>
      </c>
      <c r="BD209" s="228"/>
      <c r="BE209" s="228"/>
      <c r="BF209" s="229"/>
      <c r="BG209" s="235" t="s">
        <v>2408</v>
      </c>
      <c r="BH209" s="228"/>
      <c r="BI209" s="228"/>
      <c r="BJ209" s="229"/>
      <c r="BK209" s="235" t="s">
        <v>2408</v>
      </c>
      <c r="BL209" s="228"/>
      <c r="BM209" s="228"/>
      <c r="BN209" s="229"/>
      <c r="BO209" s="236" t="s">
        <v>3</v>
      </c>
      <c r="BP209" s="228"/>
      <c r="BQ209" s="228"/>
      <c r="BR209" s="229"/>
      <c r="BS209" s="56"/>
      <c r="BT209" s="75" t="e">
        <f t="shared" si="1070"/>
        <v>#VALUE!</v>
      </c>
      <c r="BU209" s="75" t="e">
        <f t="shared" si="1070"/>
        <v>#DIV/0!</v>
      </c>
      <c r="BV209" s="75"/>
    </row>
    <row r="210" spans="1:74" ht="15.75" customHeight="1" x14ac:dyDescent="0.25">
      <c r="A210" s="119" t="s">
        <v>2</v>
      </c>
      <c r="B210" s="120" t="s">
        <v>12</v>
      </c>
      <c r="C210" s="238">
        <v>44896</v>
      </c>
      <c r="D210" s="228"/>
      <c r="E210" s="229"/>
      <c r="F210" s="227">
        <v>44986</v>
      </c>
      <c r="G210" s="228"/>
      <c r="H210" s="229"/>
      <c r="I210" s="227">
        <v>45047</v>
      </c>
      <c r="J210" s="228"/>
      <c r="K210" s="229"/>
      <c r="L210" s="227">
        <v>45108</v>
      </c>
      <c r="M210" s="228"/>
      <c r="N210" s="229"/>
      <c r="O210" s="227">
        <v>45078</v>
      </c>
      <c r="P210" s="228"/>
      <c r="Q210" s="229"/>
      <c r="R210" s="227">
        <v>45139</v>
      </c>
      <c r="S210" s="228"/>
      <c r="T210" s="229"/>
      <c r="U210" s="227">
        <v>45170</v>
      </c>
      <c r="V210" s="228"/>
      <c r="W210" s="229"/>
      <c r="X210" s="227">
        <v>45200</v>
      </c>
      <c r="Y210" s="228"/>
      <c r="Z210" s="229"/>
      <c r="AA210" s="227">
        <v>45231</v>
      </c>
      <c r="AB210" s="228"/>
      <c r="AC210" s="229"/>
      <c r="AD210" s="227">
        <v>45292</v>
      </c>
      <c r="AE210" s="228"/>
      <c r="AF210" s="229"/>
      <c r="AG210" s="227">
        <v>45323</v>
      </c>
      <c r="AH210" s="228"/>
      <c r="AI210" s="229"/>
      <c r="AJ210" s="227">
        <v>45413</v>
      </c>
      <c r="AK210" s="228"/>
      <c r="AL210" s="229"/>
      <c r="AM210" s="227">
        <v>45444</v>
      </c>
      <c r="AN210" s="228"/>
      <c r="AO210" s="228"/>
      <c r="AP210" s="229"/>
      <c r="AQ210" s="227">
        <v>45505</v>
      </c>
      <c r="AR210" s="228"/>
      <c r="AS210" s="228"/>
      <c r="AT210" s="229"/>
      <c r="AU210" s="227">
        <v>45536</v>
      </c>
      <c r="AV210" s="228"/>
      <c r="AW210" s="228"/>
      <c r="AX210" s="229"/>
      <c r="AY210" s="227">
        <v>45689</v>
      </c>
      <c r="AZ210" s="228"/>
      <c r="BA210" s="228"/>
      <c r="BB210" s="229"/>
      <c r="BC210" s="227">
        <v>45717</v>
      </c>
      <c r="BD210" s="228"/>
      <c r="BE210" s="228"/>
      <c r="BF210" s="229"/>
      <c r="BG210" s="227">
        <v>45809</v>
      </c>
      <c r="BH210" s="228"/>
      <c r="BI210" s="228"/>
      <c r="BJ210" s="229"/>
      <c r="BK210" s="227">
        <v>45839</v>
      </c>
      <c r="BL210" s="228"/>
      <c r="BM210" s="228"/>
      <c r="BN210" s="229"/>
      <c r="BO210" s="240">
        <v>45931</v>
      </c>
      <c r="BP210" s="228"/>
      <c r="BQ210" s="228"/>
      <c r="BR210" s="229"/>
      <c r="BS210" s="56"/>
      <c r="BT210" s="75">
        <f t="shared" si="1070"/>
        <v>2.0136137801221301E-3</v>
      </c>
      <c r="BU210" s="75" t="e">
        <f t="shared" si="1070"/>
        <v>#DIV/0!</v>
      </c>
      <c r="BV210" s="75"/>
    </row>
    <row r="211" spans="1:74" ht="15.75" customHeight="1" x14ac:dyDescent="0.25">
      <c r="A211" s="119"/>
      <c r="B211" s="120"/>
      <c r="C211" s="148" t="s">
        <v>13</v>
      </c>
      <c r="D211" s="149" t="s">
        <v>14</v>
      </c>
      <c r="E211" s="149" t="s">
        <v>15</v>
      </c>
      <c r="F211" s="149" t="s">
        <v>13</v>
      </c>
      <c r="G211" s="149" t="s">
        <v>14</v>
      </c>
      <c r="H211" s="149" t="s">
        <v>15</v>
      </c>
      <c r="I211" s="149" t="s">
        <v>13</v>
      </c>
      <c r="J211" s="149" t="s">
        <v>14</v>
      </c>
      <c r="K211" s="149" t="s">
        <v>15</v>
      </c>
      <c r="L211" s="149" t="s">
        <v>13</v>
      </c>
      <c r="M211" s="149" t="s">
        <v>14</v>
      </c>
      <c r="N211" s="149" t="s">
        <v>15</v>
      </c>
      <c r="O211" s="149" t="s">
        <v>13</v>
      </c>
      <c r="P211" s="149" t="s">
        <v>14</v>
      </c>
      <c r="Q211" s="149" t="s">
        <v>15</v>
      </c>
      <c r="R211" s="149" t="s">
        <v>13</v>
      </c>
      <c r="S211" s="149" t="s">
        <v>14</v>
      </c>
      <c r="T211" s="149" t="s">
        <v>15</v>
      </c>
      <c r="U211" s="149" t="s">
        <v>13</v>
      </c>
      <c r="V211" s="149" t="s">
        <v>14</v>
      </c>
      <c r="W211" s="149" t="s">
        <v>15</v>
      </c>
      <c r="X211" s="149" t="s">
        <v>13</v>
      </c>
      <c r="Y211" s="149" t="s">
        <v>14</v>
      </c>
      <c r="Z211" s="149" t="s">
        <v>15</v>
      </c>
      <c r="AA211" s="149" t="s">
        <v>13</v>
      </c>
      <c r="AB211" s="149" t="s">
        <v>14</v>
      </c>
      <c r="AC211" s="149" t="s">
        <v>15</v>
      </c>
      <c r="AD211" s="149" t="s">
        <v>13</v>
      </c>
      <c r="AE211" s="149" t="s">
        <v>14</v>
      </c>
      <c r="AF211" s="149" t="s">
        <v>15</v>
      </c>
      <c r="AG211" s="149" t="s">
        <v>13</v>
      </c>
      <c r="AH211" s="149" t="s">
        <v>14</v>
      </c>
      <c r="AI211" s="149" t="s">
        <v>15</v>
      </c>
      <c r="AJ211" s="98" t="s">
        <v>13</v>
      </c>
      <c r="AK211" s="98" t="s">
        <v>14</v>
      </c>
      <c r="AL211" s="98" t="s">
        <v>15</v>
      </c>
      <c r="AM211" s="98" t="s">
        <v>13</v>
      </c>
      <c r="AN211" s="98" t="s">
        <v>14</v>
      </c>
      <c r="AO211" s="98" t="s">
        <v>16</v>
      </c>
      <c r="AP211" s="98" t="s">
        <v>15</v>
      </c>
      <c r="AQ211" s="98" t="s">
        <v>13</v>
      </c>
      <c r="AR211" s="98" t="s">
        <v>14</v>
      </c>
      <c r="AS211" s="98" t="s">
        <v>16</v>
      </c>
      <c r="AT211" s="98" t="s">
        <v>15</v>
      </c>
      <c r="AU211" s="98" t="s">
        <v>13</v>
      </c>
      <c r="AV211" s="98" t="s">
        <v>14</v>
      </c>
      <c r="AW211" s="98" t="s">
        <v>16</v>
      </c>
      <c r="AX211" s="98" t="s">
        <v>15</v>
      </c>
      <c r="AY211" s="98" t="s">
        <v>13</v>
      </c>
      <c r="AZ211" s="98" t="s">
        <v>14</v>
      </c>
      <c r="BA211" s="98" t="s">
        <v>16</v>
      </c>
      <c r="BB211" s="98" t="s">
        <v>15</v>
      </c>
      <c r="BC211" s="98" t="s">
        <v>13</v>
      </c>
      <c r="BD211" s="98" t="s">
        <v>14</v>
      </c>
      <c r="BE211" s="98" t="s">
        <v>16</v>
      </c>
      <c r="BF211" s="98" t="s">
        <v>15</v>
      </c>
      <c r="BG211" s="98" t="s">
        <v>13</v>
      </c>
      <c r="BH211" s="98" t="s">
        <v>14</v>
      </c>
      <c r="BI211" s="98" t="s">
        <v>16</v>
      </c>
      <c r="BJ211" s="98" t="s">
        <v>15</v>
      </c>
      <c r="BK211" s="98" t="s">
        <v>13</v>
      </c>
      <c r="BL211" s="98" t="s">
        <v>14</v>
      </c>
      <c r="BM211" s="98" t="s">
        <v>16</v>
      </c>
      <c r="BN211" s="98" t="s">
        <v>15</v>
      </c>
      <c r="BO211" s="101" t="s">
        <v>13</v>
      </c>
      <c r="BP211" s="101" t="s">
        <v>14</v>
      </c>
      <c r="BQ211" s="101" t="s">
        <v>16</v>
      </c>
      <c r="BR211" s="101" t="s">
        <v>15</v>
      </c>
      <c r="BS211" s="102"/>
      <c r="BT211" s="75" t="e">
        <f t="shared" si="1070"/>
        <v>#VALUE!</v>
      </c>
      <c r="BU211" s="75" t="e">
        <f t="shared" si="1070"/>
        <v>#VALUE!</v>
      </c>
      <c r="BV211" s="75"/>
    </row>
    <row r="212" spans="1:74" ht="15.75" customHeight="1" x14ac:dyDescent="0.25">
      <c r="A212" s="70" t="s">
        <v>2452</v>
      </c>
      <c r="B212" s="111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105"/>
      <c r="O212" s="73"/>
      <c r="P212" s="73"/>
      <c r="Q212" s="73"/>
      <c r="R212" s="73"/>
      <c r="S212" s="73"/>
      <c r="T212" s="105"/>
      <c r="U212" s="73"/>
      <c r="V212" s="73"/>
      <c r="W212" s="73"/>
      <c r="X212" s="73"/>
      <c r="Y212" s="73"/>
      <c r="Z212" s="105"/>
      <c r="AA212" s="73"/>
      <c r="AB212" s="73"/>
      <c r="AC212" s="105"/>
      <c r="AD212" s="73"/>
      <c r="AE212" s="73"/>
      <c r="AF212" s="105"/>
      <c r="AG212" s="73"/>
      <c r="AH212" s="73"/>
      <c r="AI212" s="105"/>
      <c r="AJ212" s="150"/>
      <c r="AK212" s="150"/>
      <c r="AL212" s="150"/>
      <c r="AM212" s="151"/>
      <c r="AN212" s="150"/>
      <c r="AO212" s="150"/>
      <c r="AP212" s="152"/>
      <c r="AQ212" s="151"/>
      <c r="AR212" s="150"/>
      <c r="AS212" s="150"/>
      <c r="AT212" s="152"/>
      <c r="AU212" s="151"/>
      <c r="AV212" s="150"/>
      <c r="AW212" s="150"/>
      <c r="AX212" s="152"/>
      <c r="AY212" s="105"/>
      <c r="AZ212" s="105"/>
      <c r="BA212" s="105"/>
      <c r="BB212" s="105"/>
      <c r="BC212" s="105"/>
      <c r="BD212" s="105"/>
      <c r="BE212" s="105"/>
      <c r="BF212" s="105"/>
      <c r="BG212" s="105"/>
      <c r="BH212" s="105"/>
      <c r="BI212" s="105"/>
      <c r="BJ212" s="105"/>
      <c r="BK212" s="105"/>
      <c r="BL212" s="105"/>
      <c r="BM212" s="105"/>
      <c r="BN212" s="105"/>
      <c r="BO212" s="105"/>
      <c r="BP212" s="105"/>
      <c r="BQ212" s="105"/>
      <c r="BR212" s="105"/>
      <c r="BS212" s="56"/>
      <c r="BT212" s="75" t="e">
        <f t="shared" si="1070"/>
        <v>#DIV/0!</v>
      </c>
      <c r="BU212" s="75" t="e">
        <f t="shared" si="1070"/>
        <v>#DIV/0!</v>
      </c>
      <c r="BV212" s="75"/>
    </row>
    <row r="213" spans="1:74" ht="15" customHeight="1" x14ac:dyDescent="0.25">
      <c r="A213" s="69" t="s">
        <v>322</v>
      </c>
      <c r="B213" s="153" t="s">
        <v>323</v>
      </c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  <c r="AA213" s="154"/>
      <c r="AB213" s="154">
        <v>9513</v>
      </c>
      <c r="AC213" s="154">
        <v>9513</v>
      </c>
      <c r="AD213" s="154"/>
      <c r="AE213" s="154">
        <f>ROUND(+AB213*AB214/Y214*1.25,0)</f>
        <v>13691</v>
      </c>
      <c r="AF213" s="154">
        <f t="shared" ref="AF213:AF237" si="1071">+AE213+AD213</f>
        <v>13691</v>
      </c>
      <c r="AG213" s="154"/>
      <c r="AH213" s="154">
        <f t="shared" ref="AH213:AH237" si="1072">ROUND(+AE213+AB213*0.2,0)</f>
        <v>15594</v>
      </c>
      <c r="AI213" s="154">
        <f t="shared" ref="AI213:AI237" si="1073">+AH213+AG213</f>
        <v>15594</v>
      </c>
      <c r="AJ213" s="154">
        <f t="shared" ref="AJ213:AK237" si="1074">AG213</f>
        <v>0</v>
      </c>
      <c r="AK213" s="154">
        <f>ROUND(AH213*2,2)</f>
        <v>31188</v>
      </c>
      <c r="AL213" s="154">
        <f t="shared" ref="AL213:AL237" si="1075">AJ213+AK213</f>
        <v>31188</v>
      </c>
      <c r="AM213" s="154">
        <f t="shared" ref="AM213:AN213" si="1076">AJ213</f>
        <v>0</v>
      </c>
      <c r="AN213" s="154">
        <f t="shared" si="1076"/>
        <v>31188</v>
      </c>
      <c r="AO213" s="154"/>
      <c r="AP213" s="154">
        <f>AM213+AN213</f>
        <v>31188</v>
      </c>
      <c r="AQ213" s="154">
        <f t="shared" ref="AQ213:AR228" si="1077">ROUND(AM213*(1+4.5%),2)</f>
        <v>0</v>
      </c>
      <c r="AR213" s="154">
        <f t="shared" si="1077"/>
        <v>32591.46</v>
      </c>
      <c r="AS213" s="154"/>
      <c r="AT213" s="154">
        <f>AQ213+AR213</f>
        <v>32591.46</v>
      </c>
      <c r="AU213" s="109">
        <f t="shared" ref="AU213:AV228" si="1078">ROUND(AQ213+(AM213*4%),2)</f>
        <v>0</v>
      </c>
      <c r="AV213" s="109">
        <f t="shared" si="1078"/>
        <v>33838.980000000003</v>
      </c>
      <c r="AW213" s="154"/>
      <c r="AX213" s="154">
        <f>AU213+AV213</f>
        <v>33838.980000000003</v>
      </c>
      <c r="AY213" s="109">
        <f t="shared" ref="AY213:AY237" si="1079">ROUND(AU213+(AU213*$AY$3),2)</f>
        <v>0</v>
      </c>
      <c r="AZ213" s="109">
        <f t="shared" ref="AZ213:AZ237" si="1080">ROUND(AV213+(AV213*$AZ$5),2)</f>
        <v>38238.050000000003</v>
      </c>
      <c r="BA213" s="154"/>
      <c r="BB213" s="154">
        <f>AY213+AZ213</f>
        <v>38238.050000000003</v>
      </c>
      <c r="BC213" s="109">
        <f t="shared" ref="BC213:BC237" si="1081">ROUND(AY213+(AY213*$BC$3),2)</f>
        <v>0</v>
      </c>
      <c r="BD213" s="109">
        <f t="shared" ref="BD213:BD237" si="1082">ROUND(AZ213+(AZ213*$BD$5),2)</f>
        <v>41679.47</v>
      </c>
      <c r="BE213" s="154"/>
      <c r="BF213" s="154">
        <f>BC213+BD213</f>
        <v>41679.47</v>
      </c>
      <c r="BG213" s="109">
        <f t="shared" ref="BG213:BG237" si="1083">ROUND(BC213+ $AY213*$BG$3,2)</f>
        <v>0</v>
      </c>
      <c r="BH213" s="109">
        <f t="shared" ref="BH213:BH237" si="1084">ROUND(BD213+ $AZ213*$BH$5,2)</f>
        <v>43591.37</v>
      </c>
      <c r="BI213" s="154"/>
      <c r="BJ213" s="154">
        <f>BG213+BH213</f>
        <v>43591.37</v>
      </c>
      <c r="BK213" s="109">
        <f t="shared" ref="BK213:BK237" si="1085">ROUND(BG213+ $AY213*$BK$3,2)</f>
        <v>0</v>
      </c>
      <c r="BL213" s="109">
        <f t="shared" ref="BL213:BL237" si="1086">ROUND(BH213+ $AZ213*$BL$5,2)</f>
        <v>45503.27</v>
      </c>
      <c r="BM213" s="154"/>
      <c r="BN213" s="154">
        <f>BK213+BL213</f>
        <v>45503.27</v>
      </c>
      <c r="BO213" s="109">
        <f t="shared" ref="BO213:BO237" si="1087">ROUND(BK213+ $AY213*$BO$3,2)</f>
        <v>0</v>
      </c>
      <c r="BP213" s="109">
        <f t="shared" ref="BP213:BP237" si="1088">ROUND(BL213+ $AZ213*$BP$4,2)</f>
        <v>46650.41</v>
      </c>
      <c r="BQ213" s="109"/>
      <c r="BR213" s="154">
        <f t="shared" ref="BR213:BR237" si="1089">+BO213+BP213+BQ213</f>
        <v>46650.41</v>
      </c>
      <c r="BS213" s="110"/>
      <c r="BT213" s="75" t="e">
        <f t="shared" si="1070"/>
        <v>#DIV/0!</v>
      </c>
      <c r="BU213" s="75">
        <f t="shared" si="1070"/>
        <v>2.9999960772058371E-2</v>
      </c>
      <c r="BV213" s="75"/>
    </row>
    <row r="214" spans="1:74" ht="15" customHeight="1" x14ac:dyDescent="0.25">
      <c r="A214" s="155" t="s">
        <v>324</v>
      </c>
      <c r="B214" s="156" t="s">
        <v>325</v>
      </c>
      <c r="C214" s="112">
        <v>1744</v>
      </c>
      <c r="D214" s="112">
        <v>6277</v>
      </c>
      <c r="E214" s="112">
        <v>8021</v>
      </c>
      <c r="F214" s="112">
        <f t="shared" ref="F214:H229" si="1090">C214*1.2</f>
        <v>2092.7999999999997</v>
      </c>
      <c r="G214" s="112">
        <f t="shared" si="1090"/>
        <v>7532.4</v>
      </c>
      <c r="H214" s="112">
        <f t="shared" si="1090"/>
        <v>9625.1999999999989</v>
      </c>
      <c r="I214" s="112">
        <f t="shared" ref="I214:K229" si="1091">F214+C214*0.06</f>
        <v>2197.4399999999996</v>
      </c>
      <c r="J214" s="112">
        <f t="shared" si="1091"/>
        <v>7909.0199999999995</v>
      </c>
      <c r="K214" s="112">
        <f t="shared" si="1091"/>
        <v>10106.459999999999</v>
      </c>
      <c r="L214" s="112">
        <f t="shared" ref="L214:N229" si="1092">I214+C214*0.14</f>
        <v>2441.5999999999995</v>
      </c>
      <c r="M214" s="112">
        <f t="shared" si="1092"/>
        <v>8787.7999999999993</v>
      </c>
      <c r="N214" s="112">
        <f t="shared" si="1092"/>
        <v>11229.4</v>
      </c>
      <c r="O214" s="112">
        <v>2441.5999999999995</v>
      </c>
      <c r="P214" s="112">
        <v>8787.7999999999993</v>
      </c>
      <c r="Q214" s="112">
        <v>11229.4</v>
      </c>
      <c r="R214" s="112">
        <f t="shared" ref="R214:R237" si="1093">+O214*1.143</f>
        <v>2790.7487999999994</v>
      </c>
      <c r="S214" s="112">
        <f t="shared" ref="S214:T229" si="1094">+M214*1.143</f>
        <v>10044.455399999999</v>
      </c>
      <c r="T214" s="112">
        <f t="shared" si="1094"/>
        <v>12835.2042</v>
      </c>
      <c r="U214" s="112">
        <f t="shared" ref="U214:W229" si="1095">+R214+(C214*0.1)</f>
        <v>2965.1487999999995</v>
      </c>
      <c r="V214" s="112">
        <f t="shared" si="1095"/>
        <v>10672.1554</v>
      </c>
      <c r="W214" s="112">
        <f t="shared" si="1095"/>
        <v>13637.3042</v>
      </c>
      <c r="X214" s="112">
        <f t="shared" ref="X214:Z229" si="1096">+U214+(C214*0.15)</f>
        <v>3226.7487999999994</v>
      </c>
      <c r="Y214" s="112">
        <f t="shared" si="1096"/>
        <v>11613.705399999999</v>
      </c>
      <c r="Z214" s="112">
        <f t="shared" si="1096"/>
        <v>14840.4542</v>
      </c>
      <c r="AA214" s="112">
        <v>3715</v>
      </c>
      <c r="AB214" s="112">
        <v>13371</v>
      </c>
      <c r="AC214" s="112">
        <v>17086</v>
      </c>
      <c r="AD214" s="112">
        <f t="shared" ref="AD214:AE229" si="1097">+ROUND(AA214*(1+0.25),0)</f>
        <v>4644</v>
      </c>
      <c r="AE214" s="112">
        <f t="shared" si="1097"/>
        <v>16714</v>
      </c>
      <c r="AF214" s="112">
        <f t="shared" si="1071"/>
        <v>21358</v>
      </c>
      <c r="AG214" s="112">
        <f t="shared" ref="AG214:AG237" si="1098">+ROUND(AD214+AA214*0.2,0)</f>
        <v>5387</v>
      </c>
      <c r="AH214" s="157">
        <f t="shared" si="1072"/>
        <v>19388</v>
      </c>
      <c r="AI214" s="112">
        <f t="shared" si="1073"/>
        <v>24775</v>
      </c>
      <c r="AJ214" s="112">
        <f t="shared" si="1074"/>
        <v>5387</v>
      </c>
      <c r="AK214" s="112">
        <f t="shared" si="1074"/>
        <v>19388</v>
      </c>
      <c r="AL214" s="112">
        <f t="shared" si="1075"/>
        <v>24775</v>
      </c>
      <c r="AM214" s="112">
        <f>AJ214+2500</f>
        <v>7887</v>
      </c>
      <c r="AN214" s="112">
        <f>AK214</f>
        <v>19388</v>
      </c>
      <c r="AO214" s="112"/>
      <c r="AP214" s="112">
        <f t="shared" ref="AP214:AP237" si="1099">AM214+AN214+AO214</f>
        <v>27275</v>
      </c>
      <c r="AQ214" s="154">
        <f t="shared" si="1077"/>
        <v>8241.92</v>
      </c>
      <c r="AR214" s="109">
        <f t="shared" ref="AR214:AR237" si="1100">ROUND(AN214*(1+4.5%)+(AB214*10%),2)</f>
        <v>21597.56</v>
      </c>
      <c r="AS214" s="112"/>
      <c r="AT214" s="112">
        <f t="shared" ref="AT214:AT237" si="1101">AQ214+AR214+AS214</f>
        <v>29839.480000000003</v>
      </c>
      <c r="AU214" s="109">
        <f t="shared" si="1078"/>
        <v>8557.4</v>
      </c>
      <c r="AV214" s="109">
        <f t="shared" si="1078"/>
        <v>22373.08</v>
      </c>
      <c r="AW214" s="112"/>
      <c r="AX214" s="112">
        <f t="shared" ref="AX214:AX237" si="1102">AU214+AV214+AW214</f>
        <v>30930.480000000003</v>
      </c>
      <c r="AY214" s="109">
        <f t="shared" si="1079"/>
        <v>9241.99</v>
      </c>
      <c r="AZ214" s="109">
        <f t="shared" si="1080"/>
        <v>25281.58</v>
      </c>
      <c r="BA214" s="112"/>
      <c r="BB214" s="112">
        <f t="shared" ref="BB214:BB237" si="1103">AY214+AZ214+BA214</f>
        <v>34523.57</v>
      </c>
      <c r="BC214" s="109">
        <f t="shared" si="1081"/>
        <v>10073.77</v>
      </c>
      <c r="BD214" s="109">
        <f t="shared" si="1082"/>
        <v>27556.92</v>
      </c>
      <c r="BE214" s="112"/>
      <c r="BF214" s="112">
        <f t="shared" ref="BF214:BF237" si="1104">BC214+BD214+BE214</f>
        <v>37630.69</v>
      </c>
      <c r="BG214" s="109">
        <f t="shared" si="1083"/>
        <v>10535.87</v>
      </c>
      <c r="BH214" s="109">
        <f t="shared" si="1084"/>
        <v>28821</v>
      </c>
      <c r="BI214" s="112"/>
      <c r="BJ214" s="112">
        <f t="shared" ref="BJ214:BJ237" si="1105">BG214+BH214+BI214</f>
        <v>39356.870000000003</v>
      </c>
      <c r="BK214" s="109">
        <f t="shared" si="1085"/>
        <v>10997.97</v>
      </c>
      <c r="BL214" s="109">
        <f t="shared" si="1086"/>
        <v>30085.08</v>
      </c>
      <c r="BM214" s="112"/>
      <c r="BN214" s="112">
        <f t="shared" ref="BN214:BN237" si="1106">BK214+BL214+BM214</f>
        <v>41083.050000000003</v>
      </c>
      <c r="BO214" s="109">
        <f t="shared" si="1087"/>
        <v>11275.23</v>
      </c>
      <c r="BP214" s="109">
        <f t="shared" si="1088"/>
        <v>30843.53</v>
      </c>
      <c r="BQ214" s="109"/>
      <c r="BR214" s="112">
        <f t="shared" si="1089"/>
        <v>42118.759999999995</v>
      </c>
      <c r="BS214" s="110"/>
      <c r="BT214" s="75">
        <f t="shared" si="1070"/>
        <v>3.0000032460541531E-2</v>
      </c>
      <c r="BU214" s="75">
        <f t="shared" si="1070"/>
        <v>3.0000102841673544E-2</v>
      </c>
      <c r="BV214" s="75"/>
    </row>
    <row r="215" spans="1:74" ht="15" customHeight="1" x14ac:dyDescent="0.25">
      <c r="A215" s="76" t="s">
        <v>326</v>
      </c>
      <c r="B215" s="77" t="s">
        <v>327</v>
      </c>
      <c r="C215" s="112">
        <v>1744</v>
      </c>
      <c r="D215" s="112">
        <v>4329</v>
      </c>
      <c r="E215" s="112">
        <v>6073</v>
      </c>
      <c r="F215" s="112">
        <f t="shared" si="1090"/>
        <v>2092.7999999999997</v>
      </c>
      <c r="G215" s="112">
        <f t="shared" si="1090"/>
        <v>5194.8</v>
      </c>
      <c r="H215" s="112">
        <f t="shared" si="1090"/>
        <v>7287.5999999999995</v>
      </c>
      <c r="I215" s="112">
        <f t="shared" si="1091"/>
        <v>2197.4399999999996</v>
      </c>
      <c r="J215" s="112">
        <f t="shared" si="1091"/>
        <v>5454.54</v>
      </c>
      <c r="K215" s="112">
        <f t="shared" si="1091"/>
        <v>7651.98</v>
      </c>
      <c r="L215" s="112">
        <f t="shared" si="1092"/>
        <v>2441.5999999999995</v>
      </c>
      <c r="M215" s="112">
        <f t="shared" si="1092"/>
        <v>6060.6</v>
      </c>
      <c r="N215" s="112">
        <f t="shared" si="1092"/>
        <v>8502.1999999999989</v>
      </c>
      <c r="O215" s="112">
        <v>2441.5999999999995</v>
      </c>
      <c r="P215" s="112">
        <v>6060.6</v>
      </c>
      <c r="Q215" s="112">
        <v>8502.1999999999989</v>
      </c>
      <c r="R215" s="112">
        <f t="shared" si="1093"/>
        <v>2790.7487999999994</v>
      </c>
      <c r="S215" s="112">
        <f t="shared" si="1094"/>
        <v>6927.2658000000001</v>
      </c>
      <c r="T215" s="112">
        <f t="shared" si="1094"/>
        <v>9718.0145999999986</v>
      </c>
      <c r="U215" s="112">
        <f t="shared" si="1095"/>
        <v>2965.1487999999995</v>
      </c>
      <c r="V215" s="112">
        <f t="shared" si="1095"/>
        <v>7360.1657999999998</v>
      </c>
      <c r="W215" s="112">
        <f t="shared" si="1095"/>
        <v>10325.314599999998</v>
      </c>
      <c r="X215" s="112">
        <f t="shared" si="1096"/>
        <v>3226.7487999999994</v>
      </c>
      <c r="Y215" s="112">
        <f t="shared" si="1096"/>
        <v>8009.5158000000001</v>
      </c>
      <c r="Z215" s="112">
        <f t="shared" si="1096"/>
        <v>11236.264599999999</v>
      </c>
      <c r="AA215" s="112">
        <v>3715</v>
      </c>
      <c r="AB215" s="112">
        <v>9222</v>
      </c>
      <c r="AC215" s="112">
        <v>12937</v>
      </c>
      <c r="AD215" s="112">
        <f t="shared" si="1097"/>
        <v>4644</v>
      </c>
      <c r="AE215" s="112">
        <f t="shared" si="1097"/>
        <v>11528</v>
      </c>
      <c r="AF215" s="112">
        <f t="shared" si="1071"/>
        <v>16172</v>
      </c>
      <c r="AG215" s="112">
        <f t="shared" si="1098"/>
        <v>5387</v>
      </c>
      <c r="AH215" s="157">
        <f t="shared" si="1072"/>
        <v>13372</v>
      </c>
      <c r="AI215" s="112">
        <f t="shared" si="1073"/>
        <v>18759</v>
      </c>
      <c r="AJ215" s="112">
        <f t="shared" si="1074"/>
        <v>5387</v>
      </c>
      <c r="AK215" s="112">
        <f t="shared" si="1074"/>
        <v>13372</v>
      </c>
      <c r="AL215" s="112">
        <f t="shared" si="1075"/>
        <v>18759</v>
      </c>
      <c r="AM215" s="112">
        <f t="shared" ref="AM215:AN218" si="1107">AJ215</f>
        <v>5387</v>
      </c>
      <c r="AN215" s="112">
        <f t="shared" si="1107"/>
        <v>13372</v>
      </c>
      <c r="AO215" s="112">
        <v>2500</v>
      </c>
      <c r="AP215" s="112">
        <f t="shared" si="1099"/>
        <v>21259</v>
      </c>
      <c r="AQ215" s="154">
        <f t="shared" si="1077"/>
        <v>5629.42</v>
      </c>
      <c r="AR215" s="109">
        <f t="shared" si="1100"/>
        <v>14895.94</v>
      </c>
      <c r="AS215" s="112">
        <v>2500</v>
      </c>
      <c r="AT215" s="112">
        <f t="shared" si="1101"/>
        <v>23025.360000000001</v>
      </c>
      <c r="AU215" s="109">
        <f t="shared" si="1078"/>
        <v>5844.9</v>
      </c>
      <c r="AV215" s="109">
        <f t="shared" si="1078"/>
        <v>15430.82</v>
      </c>
      <c r="AW215" s="112">
        <v>2500</v>
      </c>
      <c r="AX215" s="112">
        <f t="shared" si="1102"/>
        <v>23775.72</v>
      </c>
      <c r="AY215" s="109">
        <f t="shared" si="1079"/>
        <v>6312.49</v>
      </c>
      <c r="AZ215" s="109">
        <f t="shared" si="1080"/>
        <v>17436.830000000002</v>
      </c>
      <c r="BA215" s="112">
        <v>2500</v>
      </c>
      <c r="BB215" s="112">
        <f t="shared" si="1103"/>
        <v>26249.32</v>
      </c>
      <c r="BC215" s="109">
        <f t="shared" si="1081"/>
        <v>6880.61</v>
      </c>
      <c r="BD215" s="109">
        <f t="shared" si="1082"/>
        <v>19006.14</v>
      </c>
      <c r="BE215" s="112">
        <v>2500</v>
      </c>
      <c r="BF215" s="112">
        <f t="shared" si="1104"/>
        <v>28386.75</v>
      </c>
      <c r="BG215" s="109">
        <f t="shared" si="1083"/>
        <v>7196.23</v>
      </c>
      <c r="BH215" s="109">
        <f t="shared" si="1084"/>
        <v>19877.98</v>
      </c>
      <c r="BI215" s="112">
        <v>2500</v>
      </c>
      <c r="BJ215" s="112">
        <f t="shared" si="1105"/>
        <v>29574.21</v>
      </c>
      <c r="BK215" s="109">
        <f t="shared" si="1085"/>
        <v>7511.85</v>
      </c>
      <c r="BL215" s="109">
        <f t="shared" si="1086"/>
        <v>20749.82</v>
      </c>
      <c r="BM215" s="112">
        <v>2500</v>
      </c>
      <c r="BN215" s="112">
        <f t="shared" si="1106"/>
        <v>30761.67</v>
      </c>
      <c r="BO215" s="109">
        <f t="shared" si="1087"/>
        <v>7701.22</v>
      </c>
      <c r="BP215" s="109">
        <f t="shared" si="1088"/>
        <v>21272.92</v>
      </c>
      <c r="BQ215" s="109">
        <v>2500</v>
      </c>
      <c r="BR215" s="112">
        <f t="shared" si="1089"/>
        <v>31474.14</v>
      </c>
      <c r="BS215" s="110"/>
      <c r="BT215" s="75">
        <f t="shared" si="1070"/>
        <v>2.9999255444365044E-2</v>
      </c>
      <c r="BU215" s="75">
        <f t="shared" si="1070"/>
        <v>2.9999718985618287E-2</v>
      </c>
      <c r="BV215" s="75"/>
    </row>
    <row r="216" spans="1:74" ht="15" customHeight="1" x14ac:dyDescent="0.25">
      <c r="A216" s="76" t="s">
        <v>328</v>
      </c>
      <c r="B216" s="77" t="s">
        <v>329</v>
      </c>
      <c r="C216" s="112">
        <v>1744</v>
      </c>
      <c r="D216" s="112">
        <v>6277</v>
      </c>
      <c r="E216" s="112">
        <v>8021</v>
      </c>
      <c r="F216" s="112">
        <f t="shared" si="1090"/>
        <v>2092.7999999999997</v>
      </c>
      <c r="G216" s="112">
        <f t="shared" si="1090"/>
        <v>7532.4</v>
      </c>
      <c r="H216" s="112">
        <f t="shared" si="1090"/>
        <v>9625.1999999999989</v>
      </c>
      <c r="I216" s="112">
        <f t="shared" si="1091"/>
        <v>2197.4399999999996</v>
      </c>
      <c r="J216" s="112">
        <f t="shared" si="1091"/>
        <v>7909.0199999999995</v>
      </c>
      <c r="K216" s="112">
        <f t="shared" si="1091"/>
        <v>10106.459999999999</v>
      </c>
      <c r="L216" s="112">
        <f t="shared" si="1092"/>
        <v>2441.5999999999995</v>
      </c>
      <c r="M216" s="112">
        <f t="shared" si="1092"/>
        <v>8787.7999999999993</v>
      </c>
      <c r="N216" s="112">
        <f t="shared" si="1092"/>
        <v>11229.4</v>
      </c>
      <c r="O216" s="112">
        <v>2441.5999999999995</v>
      </c>
      <c r="P216" s="112">
        <v>8787.7999999999993</v>
      </c>
      <c r="Q216" s="112">
        <v>11229.4</v>
      </c>
      <c r="R216" s="112">
        <f t="shared" si="1093"/>
        <v>2790.7487999999994</v>
      </c>
      <c r="S216" s="112">
        <f t="shared" si="1094"/>
        <v>10044.455399999999</v>
      </c>
      <c r="T216" s="112">
        <f t="shared" si="1094"/>
        <v>12835.2042</v>
      </c>
      <c r="U216" s="112">
        <f t="shared" si="1095"/>
        <v>2965.1487999999995</v>
      </c>
      <c r="V216" s="112">
        <f t="shared" si="1095"/>
        <v>10672.1554</v>
      </c>
      <c r="W216" s="112">
        <f t="shared" si="1095"/>
        <v>13637.3042</v>
      </c>
      <c r="X216" s="112">
        <f t="shared" si="1096"/>
        <v>3226.7487999999994</v>
      </c>
      <c r="Y216" s="112">
        <f t="shared" si="1096"/>
        <v>11613.705399999999</v>
      </c>
      <c r="Z216" s="112">
        <f t="shared" si="1096"/>
        <v>14840.4542</v>
      </c>
      <c r="AA216" s="112">
        <v>3715</v>
      </c>
      <c r="AB216" s="112">
        <v>13371</v>
      </c>
      <c r="AC216" s="112">
        <v>17086</v>
      </c>
      <c r="AD216" s="112">
        <f t="shared" si="1097"/>
        <v>4644</v>
      </c>
      <c r="AE216" s="112">
        <f t="shared" si="1097"/>
        <v>16714</v>
      </c>
      <c r="AF216" s="112">
        <f t="shared" si="1071"/>
        <v>21358</v>
      </c>
      <c r="AG216" s="112">
        <f t="shared" si="1098"/>
        <v>5387</v>
      </c>
      <c r="AH216" s="157">
        <f t="shared" si="1072"/>
        <v>19388</v>
      </c>
      <c r="AI216" s="112">
        <f t="shared" si="1073"/>
        <v>24775</v>
      </c>
      <c r="AJ216" s="112">
        <f t="shared" si="1074"/>
        <v>5387</v>
      </c>
      <c r="AK216" s="112">
        <f t="shared" si="1074"/>
        <v>19388</v>
      </c>
      <c r="AL216" s="112">
        <f t="shared" si="1075"/>
        <v>24775</v>
      </c>
      <c r="AM216" s="112">
        <f t="shared" si="1107"/>
        <v>5387</v>
      </c>
      <c r="AN216" s="112">
        <f t="shared" si="1107"/>
        <v>19388</v>
      </c>
      <c r="AO216" s="112">
        <v>2500</v>
      </c>
      <c r="AP216" s="112">
        <f t="shared" si="1099"/>
        <v>27275</v>
      </c>
      <c r="AQ216" s="154">
        <f t="shared" si="1077"/>
        <v>5629.42</v>
      </c>
      <c r="AR216" s="109">
        <f t="shared" si="1100"/>
        <v>21597.56</v>
      </c>
      <c r="AS216" s="112">
        <v>2500</v>
      </c>
      <c r="AT216" s="112">
        <f t="shared" si="1101"/>
        <v>29726.980000000003</v>
      </c>
      <c r="AU216" s="109">
        <f t="shared" si="1078"/>
        <v>5844.9</v>
      </c>
      <c r="AV216" s="109">
        <f t="shared" si="1078"/>
        <v>22373.08</v>
      </c>
      <c r="AW216" s="112">
        <v>2500</v>
      </c>
      <c r="AX216" s="112">
        <f t="shared" si="1102"/>
        <v>30717.980000000003</v>
      </c>
      <c r="AY216" s="109">
        <f t="shared" si="1079"/>
        <v>6312.49</v>
      </c>
      <c r="AZ216" s="109">
        <f t="shared" si="1080"/>
        <v>25281.58</v>
      </c>
      <c r="BA216" s="112">
        <v>2500</v>
      </c>
      <c r="BB216" s="112">
        <f t="shared" si="1103"/>
        <v>34094.07</v>
      </c>
      <c r="BC216" s="109">
        <f t="shared" si="1081"/>
        <v>6880.61</v>
      </c>
      <c r="BD216" s="109">
        <f t="shared" si="1082"/>
        <v>27556.92</v>
      </c>
      <c r="BE216" s="112">
        <v>2500</v>
      </c>
      <c r="BF216" s="112">
        <f t="shared" si="1104"/>
        <v>36937.53</v>
      </c>
      <c r="BG216" s="109">
        <f t="shared" si="1083"/>
        <v>7196.23</v>
      </c>
      <c r="BH216" s="109">
        <f t="shared" si="1084"/>
        <v>28821</v>
      </c>
      <c r="BI216" s="112">
        <v>2500</v>
      </c>
      <c r="BJ216" s="112">
        <f t="shared" si="1105"/>
        <v>38517.229999999996</v>
      </c>
      <c r="BK216" s="109">
        <f t="shared" si="1085"/>
        <v>7511.85</v>
      </c>
      <c r="BL216" s="109">
        <f t="shared" si="1086"/>
        <v>30085.08</v>
      </c>
      <c r="BM216" s="112">
        <v>2500</v>
      </c>
      <c r="BN216" s="112">
        <f t="shared" si="1106"/>
        <v>40096.93</v>
      </c>
      <c r="BO216" s="109">
        <f t="shared" si="1087"/>
        <v>7701.22</v>
      </c>
      <c r="BP216" s="109">
        <f t="shared" si="1088"/>
        <v>30843.53</v>
      </c>
      <c r="BQ216" s="109">
        <v>2500</v>
      </c>
      <c r="BR216" s="112">
        <f t="shared" si="1089"/>
        <v>41044.75</v>
      </c>
      <c r="BS216" s="110"/>
      <c r="BT216" s="75">
        <f t="shared" si="1070"/>
        <v>2.9999255444365044E-2</v>
      </c>
      <c r="BU216" s="75">
        <f t="shared" si="1070"/>
        <v>3.0000102841673544E-2</v>
      </c>
      <c r="BV216" s="75"/>
    </row>
    <row r="217" spans="1:74" ht="15" customHeight="1" x14ac:dyDescent="0.25">
      <c r="A217" s="76" t="s">
        <v>330</v>
      </c>
      <c r="B217" s="77" t="s">
        <v>331</v>
      </c>
      <c r="C217" s="112">
        <v>1744</v>
      </c>
      <c r="D217" s="112">
        <v>6277</v>
      </c>
      <c r="E217" s="112">
        <v>8021</v>
      </c>
      <c r="F217" s="112">
        <f t="shared" si="1090"/>
        <v>2092.7999999999997</v>
      </c>
      <c r="G217" s="112">
        <f t="shared" si="1090"/>
        <v>7532.4</v>
      </c>
      <c r="H217" s="112">
        <f t="shared" si="1090"/>
        <v>9625.1999999999989</v>
      </c>
      <c r="I217" s="112">
        <f t="shared" si="1091"/>
        <v>2197.4399999999996</v>
      </c>
      <c r="J217" s="112">
        <f t="shared" si="1091"/>
        <v>7909.0199999999995</v>
      </c>
      <c r="K217" s="112">
        <f t="shared" si="1091"/>
        <v>10106.459999999999</v>
      </c>
      <c r="L217" s="112">
        <f t="shared" si="1092"/>
        <v>2441.5999999999995</v>
      </c>
      <c r="M217" s="112">
        <f t="shared" si="1092"/>
        <v>8787.7999999999993</v>
      </c>
      <c r="N217" s="112">
        <f t="shared" si="1092"/>
        <v>11229.4</v>
      </c>
      <c r="O217" s="112">
        <v>2441.5999999999995</v>
      </c>
      <c r="P217" s="112">
        <v>8787.7999999999993</v>
      </c>
      <c r="Q217" s="112">
        <v>11229.4</v>
      </c>
      <c r="R217" s="112">
        <f t="shared" si="1093"/>
        <v>2790.7487999999994</v>
      </c>
      <c r="S217" s="112">
        <f t="shared" si="1094"/>
        <v>10044.455399999999</v>
      </c>
      <c r="T217" s="112">
        <f t="shared" si="1094"/>
        <v>12835.2042</v>
      </c>
      <c r="U217" s="112">
        <f t="shared" si="1095"/>
        <v>2965.1487999999995</v>
      </c>
      <c r="V217" s="112">
        <f t="shared" si="1095"/>
        <v>10672.1554</v>
      </c>
      <c r="W217" s="112">
        <f t="shared" si="1095"/>
        <v>13637.3042</v>
      </c>
      <c r="X217" s="112">
        <f t="shared" si="1096"/>
        <v>3226.7487999999994</v>
      </c>
      <c r="Y217" s="112">
        <f t="shared" si="1096"/>
        <v>11613.705399999999</v>
      </c>
      <c r="Z217" s="112">
        <f t="shared" si="1096"/>
        <v>14840.4542</v>
      </c>
      <c r="AA217" s="112">
        <v>3715</v>
      </c>
      <c r="AB217" s="112">
        <v>13371</v>
      </c>
      <c r="AC217" s="112">
        <v>17086</v>
      </c>
      <c r="AD217" s="112">
        <f t="shared" si="1097"/>
        <v>4644</v>
      </c>
      <c r="AE217" s="112">
        <f t="shared" si="1097"/>
        <v>16714</v>
      </c>
      <c r="AF217" s="112">
        <f t="shared" si="1071"/>
        <v>21358</v>
      </c>
      <c r="AG217" s="112">
        <f t="shared" si="1098"/>
        <v>5387</v>
      </c>
      <c r="AH217" s="157">
        <f t="shared" si="1072"/>
        <v>19388</v>
      </c>
      <c r="AI217" s="112">
        <f t="shared" si="1073"/>
        <v>24775</v>
      </c>
      <c r="AJ217" s="112">
        <f t="shared" si="1074"/>
        <v>5387</v>
      </c>
      <c r="AK217" s="112">
        <f t="shared" si="1074"/>
        <v>19388</v>
      </c>
      <c r="AL217" s="112">
        <f t="shared" si="1075"/>
        <v>24775</v>
      </c>
      <c r="AM217" s="112">
        <f t="shared" ref="AM217:AM218" si="1108">AJ217+2500</f>
        <v>7887</v>
      </c>
      <c r="AN217" s="112">
        <f t="shared" si="1107"/>
        <v>19388</v>
      </c>
      <c r="AO217" s="112"/>
      <c r="AP217" s="112">
        <f t="shared" si="1099"/>
        <v>27275</v>
      </c>
      <c r="AQ217" s="154">
        <f t="shared" si="1077"/>
        <v>8241.92</v>
      </c>
      <c r="AR217" s="109">
        <f t="shared" si="1100"/>
        <v>21597.56</v>
      </c>
      <c r="AS217" s="112"/>
      <c r="AT217" s="112">
        <f t="shared" si="1101"/>
        <v>29839.480000000003</v>
      </c>
      <c r="AU217" s="109">
        <f t="shared" si="1078"/>
        <v>8557.4</v>
      </c>
      <c r="AV217" s="109">
        <f t="shared" si="1078"/>
        <v>22373.08</v>
      </c>
      <c r="AW217" s="112"/>
      <c r="AX217" s="112">
        <f t="shared" si="1102"/>
        <v>30930.480000000003</v>
      </c>
      <c r="AY217" s="109">
        <f t="shared" si="1079"/>
        <v>9241.99</v>
      </c>
      <c r="AZ217" s="109">
        <f t="shared" si="1080"/>
        <v>25281.58</v>
      </c>
      <c r="BA217" s="112"/>
      <c r="BB217" s="112">
        <f t="shared" si="1103"/>
        <v>34523.57</v>
      </c>
      <c r="BC217" s="109">
        <f t="shared" si="1081"/>
        <v>10073.77</v>
      </c>
      <c r="BD217" s="109">
        <f t="shared" si="1082"/>
        <v>27556.92</v>
      </c>
      <c r="BE217" s="112"/>
      <c r="BF217" s="112">
        <f t="shared" si="1104"/>
        <v>37630.69</v>
      </c>
      <c r="BG217" s="109">
        <f t="shared" si="1083"/>
        <v>10535.87</v>
      </c>
      <c r="BH217" s="109">
        <f t="shared" si="1084"/>
        <v>28821</v>
      </c>
      <c r="BI217" s="112"/>
      <c r="BJ217" s="112">
        <f t="shared" si="1105"/>
        <v>39356.870000000003</v>
      </c>
      <c r="BK217" s="109">
        <f t="shared" si="1085"/>
        <v>10997.97</v>
      </c>
      <c r="BL217" s="109">
        <f t="shared" si="1086"/>
        <v>30085.08</v>
      </c>
      <c r="BM217" s="112"/>
      <c r="BN217" s="112">
        <f t="shared" si="1106"/>
        <v>41083.050000000003</v>
      </c>
      <c r="BO217" s="109">
        <f t="shared" si="1087"/>
        <v>11275.23</v>
      </c>
      <c r="BP217" s="109">
        <f t="shared" si="1088"/>
        <v>30843.53</v>
      </c>
      <c r="BQ217" s="109"/>
      <c r="BR217" s="112">
        <f t="shared" si="1089"/>
        <v>42118.759999999995</v>
      </c>
      <c r="BS217" s="110"/>
      <c r="BT217" s="75">
        <f t="shared" si="1070"/>
        <v>3.0000032460541531E-2</v>
      </c>
      <c r="BU217" s="75">
        <f t="shared" si="1070"/>
        <v>3.0000102841673544E-2</v>
      </c>
      <c r="BV217" s="75"/>
    </row>
    <row r="218" spans="1:74" ht="15" customHeight="1" x14ac:dyDescent="0.25">
      <c r="A218" s="76" t="s">
        <v>332</v>
      </c>
      <c r="B218" s="77" t="s">
        <v>333</v>
      </c>
      <c r="C218" s="112">
        <v>1744</v>
      </c>
      <c r="D218" s="112">
        <v>6277</v>
      </c>
      <c r="E218" s="112">
        <v>8021</v>
      </c>
      <c r="F218" s="112">
        <f t="shared" si="1090"/>
        <v>2092.7999999999997</v>
      </c>
      <c r="G218" s="112">
        <f t="shared" si="1090"/>
        <v>7532.4</v>
      </c>
      <c r="H218" s="112">
        <f t="shared" si="1090"/>
        <v>9625.1999999999989</v>
      </c>
      <c r="I218" s="112">
        <f t="shared" si="1091"/>
        <v>2197.4399999999996</v>
      </c>
      <c r="J218" s="112">
        <f t="shared" si="1091"/>
        <v>7909.0199999999995</v>
      </c>
      <c r="K218" s="112">
        <f t="shared" si="1091"/>
        <v>10106.459999999999</v>
      </c>
      <c r="L218" s="112">
        <f t="shared" si="1092"/>
        <v>2441.5999999999995</v>
      </c>
      <c r="M218" s="112">
        <f t="shared" si="1092"/>
        <v>8787.7999999999993</v>
      </c>
      <c r="N218" s="112">
        <f t="shared" si="1092"/>
        <v>11229.4</v>
      </c>
      <c r="O218" s="112">
        <v>2441.5999999999995</v>
      </c>
      <c r="P218" s="112">
        <v>8787.7999999999993</v>
      </c>
      <c r="Q218" s="112">
        <v>11229.4</v>
      </c>
      <c r="R218" s="112">
        <f t="shared" si="1093"/>
        <v>2790.7487999999994</v>
      </c>
      <c r="S218" s="112">
        <f t="shared" si="1094"/>
        <v>10044.455399999999</v>
      </c>
      <c r="T218" s="112">
        <f t="shared" si="1094"/>
        <v>12835.2042</v>
      </c>
      <c r="U218" s="112">
        <f t="shared" si="1095"/>
        <v>2965.1487999999995</v>
      </c>
      <c r="V218" s="112">
        <f t="shared" si="1095"/>
        <v>10672.1554</v>
      </c>
      <c r="W218" s="112">
        <f t="shared" si="1095"/>
        <v>13637.3042</v>
      </c>
      <c r="X218" s="112">
        <f t="shared" si="1096"/>
        <v>3226.7487999999994</v>
      </c>
      <c r="Y218" s="112">
        <f t="shared" si="1096"/>
        <v>11613.705399999999</v>
      </c>
      <c r="Z218" s="112">
        <f t="shared" si="1096"/>
        <v>14840.4542</v>
      </c>
      <c r="AA218" s="112">
        <v>3715</v>
      </c>
      <c r="AB218" s="112">
        <v>13371</v>
      </c>
      <c r="AC218" s="112">
        <v>17086</v>
      </c>
      <c r="AD218" s="112">
        <f t="shared" si="1097"/>
        <v>4644</v>
      </c>
      <c r="AE218" s="112">
        <f t="shared" si="1097"/>
        <v>16714</v>
      </c>
      <c r="AF218" s="112">
        <f t="shared" si="1071"/>
        <v>21358</v>
      </c>
      <c r="AG218" s="112">
        <f t="shared" si="1098"/>
        <v>5387</v>
      </c>
      <c r="AH218" s="157">
        <f t="shared" si="1072"/>
        <v>19388</v>
      </c>
      <c r="AI218" s="112">
        <f t="shared" si="1073"/>
        <v>24775</v>
      </c>
      <c r="AJ218" s="112">
        <f t="shared" si="1074"/>
        <v>5387</v>
      </c>
      <c r="AK218" s="112">
        <f t="shared" si="1074"/>
        <v>19388</v>
      </c>
      <c r="AL218" s="112">
        <f t="shared" si="1075"/>
        <v>24775</v>
      </c>
      <c r="AM218" s="112">
        <f t="shared" si="1108"/>
        <v>7887</v>
      </c>
      <c r="AN218" s="112">
        <f t="shared" si="1107"/>
        <v>19388</v>
      </c>
      <c r="AO218" s="112"/>
      <c r="AP218" s="112">
        <f t="shared" si="1099"/>
        <v>27275</v>
      </c>
      <c r="AQ218" s="154">
        <f t="shared" si="1077"/>
        <v>8241.92</v>
      </c>
      <c r="AR218" s="109">
        <f t="shared" si="1100"/>
        <v>21597.56</v>
      </c>
      <c r="AS218" s="112"/>
      <c r="AT218" s="112">
        <f t="shared" si="1101"/>
        <v>29839.480000000003</v>
      </c>
      <c r="AU218" s="109">
        <f t="shared" si="1078"/>
        <v>8557.4</v>
      </c>
      <c r="AV218" s="109">
        <f t="shared" si="1078"/>
        <v>22373.08</v>
      </c>
      <c r="AW218" s="112"/>
      <c r="AX218" s="112">
        <f t="shared" si="1102"/>
        <v>30930.480000000003</v>
      </c>
      <c r="AY218" s="109">
        <f t="shared" si="1079"/>
        <v>9241.99</v>
      </c>
      <c r="AZ218" s="109">
        <f t="shared" si="1080"/>
        <v>25281.58</v>
      </c>
      <c r="BA218" s="112"/>
      <c r="BB218" s="112">
        <f t="shared" si="1103"/>
        <v>34523.57</v>
      </c>
      <c r="BC218" s="109">
        <f t="shared" si="1081"/>
        <v>10073.77</v>
      </c>
      <c r="BD218" s="109">
        <f t="shared" si="1082"/>
        <v>27556.92</v>
      </c>
      <c r="BE218" s="112"/>
      <c r="BF218" s="112">
        <f t="shared" si="1104"/>
        <v>37630.69</v>
      </c>
      <c r="BG218" s="109">
        <f t="shared" si="1083"/>
        <v>10535.87</v>
      </c>
      <c r="BH218" s="109">
        <f t="shared" si="1084"/>
        <v>28821</v>
      </c>
      <c r="BI218" s="112"/>
      <c r="BJ218" s="112">
        <f t="shared" si="1105"/>
        <v>39356.870000000003</v>
      </c>
      <c r="BK218" s="109">
        <f t="shared" si="1085"/>
        <v>10997.97</v>
      </c>
      <c r="BL218" s="109">
        <f t="shared" si="1086"/>
        <v>30085.08</v>
      </c>
      <c r="BM218" s="112"/>
      <c r="BN218" s="112">
        <f t="shared" si="1106"/>
        <v>41083.050000000003</v>
      </c>
      <c r="BO218" s="109">
        <f t="shared" si="1087"/>
        <v>11275.23</v>
      </c>
      <c r="BP218" s="109">
        <f t="shared" si="1088"/>
        <v>30843.53</v>
      </c>
      <c r="BQ218" s="109"/>
      <c r="BR218" s="112">
        <f t="shared" si="1089"/>
        <v>42118.759999999995</v>
      </c>
      <c r="BS218" s="110"/>
      <c r="BT218" s="75">
        <f t="shared" si="1070"/>
        <v>3.0000032460541531E-2</v>
      </c>
      <c r="BU218" s="75">
        <f t="shared" si="1070"/>
        <v>3.0000102841673544E-2</v>
      </c>
      <c r="BV218" s="75"/>
    </row>
    <row r="219" spans="1:74" ht="15" customHeight="1" x14ac:dyDescent="0.25">
      <c r="A219" s="76" t="s">
        <v>334</v>
      </c>
      <c r="B219" s="77" t="s">
        <v>335</v>
      </c>
      <c r="C219" s="112">
        <v>1744</v>
      </c>
      <c r="D219" s="112">
        <v>6277</v>
      </c>
      <c r="E219" s="112">
        <v>8021</v>
      </c>
      <c r="F219" s="112">
        <f t="shared" si="1090"/>
        <v>2092.7999999999997</v>
      </c>
      <c r="G219" s="112">
        <f t="shared" si="1090"/>
        <v>7532.4</v>
      </c>
      <c r="H219" s="112">
        <f t="shared" si="1090"/>
        <v>9625.1999999999989</v>
      </c>
      <c r="I219" s="112">
        <f t="shared" si="1091"/>
        <v>2197.4399999999996</v>
      </c>
      <c r="J219" s="112">
        <f t="shared" si="1091"/>
        <v>7909.0199999999995</v>
      </c>
      <c r="K219" s="112">
        <f t="shared" si="1091"/>
        <v>10106.459999999999</v>
      </c>
      <c r="L219" s="112">
        <f t="shared" si="1092"/>
        <v>2441.5999999999995</v>
      </c>
      <c r="M219" s="112">
        <f t="shared" si="1092"/>
        <v>8787.7999999999993</v>
      </c>
      <c r="N219" s="112">
        <f t="shared" si="1092"/>
        <v>11229.4</v>
      </c>
      <c r="O219" s="112">
        <v>2441.5999999999995</v>
      </c>
      <c r="P219" s="112">
        <v>8787.7999999999993</v>
      </c>
      <c r="Q219" s="112">
        <v>11229.4</v>
      </c>
      <c r="R219" s="112">
        <f t="shared" si="1093"/>
        <v>2790.7487999999994</v>
      </c>
      <c r="S219" s="112">
        <f t="shared" si="1094"/>
        <v>10044.455399999999</v>
      </c>
      <c r="T219" s="112">
        <f t="shared" si="1094"/>
        <v>12835.2042</v>
      </c>
      <c r="U219" s="112">
        <f t="shared" si="1095"/>
        <v>2965.1487999999995</v>
      </c>
      <c r="V219" s="112">
        <f t="shared" si="1095"/>
        <v>10672.1554</v>
      </c>
      <c r="W219" s="112">
        <f t="shared" si="1095"/>
        <v>13637.3042</v>
      </c>
      <c r="X219" s="112">
        <f t="shared" si="1096"/>
        <v>3226.7487999999994</v>
      </c>
      <c r="Y219" s="112">
        <f t="shared" si="1096"/>
        <v>11613.705399999999</v>
      </c>
      <c r="Z219" s="112">
        <f t="shared" si="1096"/>
        <v>14840.4542</v>
      </c>
      <c r="AA219" s="112">
        <v>3715</v>
      </c>
      <c r="AB219" s="112">
        <v>13371</v>
      </c>
      <c r="AC219" s="112">
        <v>17086</v>
      </c>
      <c r="AD219" s="112">
        <f t="shared" si="1097"/>
        <v>4644</v>
      </c>
      <c r="AE219" s="112">
        <f t="shared" si="1097"/>
        <v>16714</v>
      </c>
      <c r="AF219" s="112">
        <f t="shared" si="1071"/>
        <v>21358</v>
      </c>
      <c r="AG219" s="112">
        <f t="shared" si="1098"/>
        <v>5387</v>
      </c>
      <c r="AH219" s="157">
        <f t="shared" si="1072"/>
        <v>19388</v>
      </c>
      <c r="AI219" s="112">
        <f t="shared" si="1073"/>
        <v>24775</v>
      </c>
      <c r="AJ219" s="112">
        <f t="shared" si="1074"/>
        <v>5387</v>
      </c>
      <c r="AK219" s="112">
        <f t="shared" si="1074"/>
        <v>19388</v>
      </c>
      <c r="AL219" s="112">
        <f t="shared" si="1075"/>
        <v>24775</v>
      </c>
      <c r="AM219" s="112">
        <f t="shared" ref="AM219:AN225" si="1109">AJ219</f>
        <v>5387</v>
      </c>
      <c r="AN219" s="112">
        <f t="shared" si="1109"/>
        <v>19388</v>
      </c>
      <c r="AO219" s="112">
        <v>2500</v>
      </c>
      <c r="AP219" s="112">
        <f t="shared" si="1099"/>
        <v>27275</v>
      </c>
      <c r="AQ219" s="154">
        <f t="shared" si="1077"/>
        <v>5629.42</v>
      </c>
      <c r="AR219" s="109">
        <f t="shared" si="1100"/>
        <v>21597.56</v>
      </c>
      <c r="AS219" s="112">
        <v>2500</v>
      </c>
      <c r="AT219" s="112">
        <f t="shared" si="1101"/>
        <v>29726.980000000003</v>
      </c>
      <c r="AU219" s="109">
        <f t="shared" si="1078"/>
        <v>5844.9</v>
      </c>
      <c r="AV219" s="109">
        <f t="shared" si="1078"/>
        <v>22373.08</v>
      </c>
      <c r="AW219" s="112">
        <v>2500</v>
      </c>
      <c r="AX219" s="112">
        <f t="shared" si="1102"/>
        <v>30717.980000000003</v>
      </c>
      <c r="AY219" s="109">
        <f t="shared" si="1079"/>
        <v>6312.49</v>
      </c>
      <c r="AZ219" s="109">
        <f t="shared" si="1080"/>
        <v>25281.58</v>
      </c>
      <c r="BA219" s="112">
        <v>2500</v>
      </c>
      <c r="BB219" s="112">
        <f t="shared" si="1103"/>
        <v>34094.07</v>
      </c>
      <c r="BC219" s="109">
        <f t="shared" si="1081"/>
        <v>6880.61</v>
      </c>
      <c r="BD219" s="109">
        <f t="shared" si="1082"/>
        <v>27556.92</v>
      </c>
      <c r="BE219" s="112">
        <v>2500</v>
      </c>
      <c r="BF219" s="112">
        <f t="shared" si="1104"/>
        <v>36937.53</v>
      </c>
      <c r="BG219" s="109">
        <f t="shared" si="1083"/>
        <v>7196.23</v>
      </c>
      <c r="BH219" s="109">
        <f t="shared" si="1084"/>
        <v>28821</v>
      </c>
      <c r="BI219" s="112">
        <v>2500</v>
      </c>
      <c r="BJ219" s="112">
        <f t="shared" si="1105"/>
        <v>38517.229999999996</v>
      </c>
      <c r="BK219" s="109">
        <f t="shared" si="1085"/>
        <v>7511.85</v>
      </c>
      <c r="BL219" s="109">
        <f t="shared" si="1086"/>
        <v>30085.08</v>
      </c>
      <c r="BM219" s="112">
        <v>2500</v>
      </c>
      <c r="BN219" s="112">
        <f t="shared" si="1106"/>
        <v>40096.93</v>
      </c>
      <c r="BO219" s="109">
        <f t="shared" si="1087"/>
        <v>7701.22</v>
      </c>
      <c r="BP219" s="109">
        <f t="shared" si="1088"/>
        <v>30843.53</v>
      </c>
      <c r="BQ219" s="109">
        <v>2500</v>
      </c>
      <c r="BR219" s="112">
        <f t="shared" si="1089"/>
        <v>41044.75</v>
      </c>
      <c r="BS219" s="110"/>
      <c r="BT219" s="75">
        <f t="shared" si="1070"/>
        <v>2.9999255444365044E-2</v>
      </c>
      <c r="BU219" s="75">
        <f t="shared" si="1070"/>
        <v>3.0000102841673544E-2</v>
      </c>
      <c r="BV219" s="75"/>
    </row>
    <row r="220" spans="1:74" ht="15" customHeight="1" x14ac:dyDescent="0.25">
      <c r="A220" s="76" t="s">
        <v>336</v>
      </c>
      <c r="B220" s="77" t="s">
        <v>337</v>
      </c>
      <c r="C220" s="112">
        <v>1744</v>
      </c>
      <c r="D220" s="112">
        <v>6277</v>
      </c>
      <c r="E220" s="112">
        <v>8021</v>
      </c>
      <c r="F220" s="112">
        <f t="shared" si="1090"/>
        <v>2092.7999999999997</v>
      </c>
      <c r="G220" s="112">
        <f t="shared" si="1090"/>
        <v>7532.4</v>
      </c>
      <c r="H220" s="112">
        <f t="shared" si="1090"/>
        <v>9625.1999999999989</v>
      </c>
      <c r="I220" s="112">
        <f t="shared" si="1091"/>
        <v>2197.4399999999996</v>
      </c>
      <c r="J220" s="112">
        <f t="shared" si="1091"/>
        <v>7909.0199999999995</v>
      </c>
      <c r="K220" s="112">
        <f t="shared" si="1091"/>
        <v>10106.459999999999</v>
      </c>
      <c r="L220" s="112">
        <f t="shared" si="1092"/>
        <v>2441.5999999999995</v>
      </c>
      <c r="M220" s="112">
        <f t="shared" si="1092"/>
        <v>8787.7999999999993</v>
      </c>
      <c r="N220" s="112">
        <f t="shared" si="1092"/>
        <v>11229.4</v>
      </c>
      <c r="O220" s="112">
        <v>2441.5999999999995</v>
      </c>
      <c r="P220" s="112">
        <v>8787.7999999999993</v>
      </c>
      <c r="Q220" s="112">
        <v>11229.4</v>
      </c>
      <c r="R220" s="112">
        <f t="shared" si="1093"/>
        <v>2790.7487999999994</v>
      </c>
      <c r="S220" s="112">
        <f t="shared" si="1094"/>
        <v>10044.455399999999</v>
      </c>
      <c r="T220" s="112">
        <f t="shared" si="1094"/>
        <v>12835.2042</v>
      </c>
      <c r="U220" s="112">
        <f t="shared" si="1095"/>
        <v>2965.1487999999995</v>
      </c>
      <c r="V220" s="112">
        <f t="shared" si="1095"/>
        <v>10672.1554</v>
      </c>
      <c r="W220" s="112">
        <f t="shared" si="1095"/>
        <v>13637.3042</v>
      </c>
      <c r="X220" s="112">
        <f t="shared" si="1096"/>
        <v>3226.7487999999994</v>
      </c>
      <c r="Y220" s="112">
        <f t="shared" si="1096"/>
        <v>11613.705399999999</v>
      </c>
      <c r="Z220" s="112">
        <f t="shared" si="1096"/>
        <v>14840.4542</v>
      </c>
      <c r="AA220" s="112">
        <v>3715</v>
      </c>
      <c r="AB220" s="112">
        <v>13371</v>
      </c>
      <c r="AC220" s="112">
        <v>17086</v>
      </c>
      <c r="AD220" s="112">
        <f t="shared" si="1097"/>
        <v>4644</v>
      </c>
      <c r="AE220" s="112">
        <f t="shared" si="1097"/>
        <v>16714</v>
      </c>
      <c r="AF220" s="112">
        <f t="shared" si="1071"/>
        <v>21358</v>
      </c>
      <c r="AG220" s="112">
        <f t="shared" si="1098"/>
        <v>5387</v>
      </c>
      <c r="AH220" s="157">
        <f t="shared" si="1072"/>
        <v>19388</v>
      </c>
      <c r="AI220" s="112">
        <f t="shared" si="1073"/>
        <v>24775</v>
      </c>
      <c r="AJ220" s="112">
        <f t="shared" si="1074"/>
        <v>5387</v>
      </c>
      <c r="AK220" s="112">
        <f t="shared" si="1074"/>
        <v>19388</v>
      </c>
      <c r="AL220" s="112">
        <f t="shared" si="1075"/>
        <v>24775</v>
      </c>
      <c r="AM220" s="112">
        <f t="shared" si="1109"/>
        <v>5387</v>
      </c>
      <c r="AN220" s="112">
        <f t="shared" si="1109"/>
        <v>19388</v>
      </c>
      <c r="AO220" s="112">
        <v>2500</v>
      </c>
      <c r="AP220" s="112">
        <f t="shared" si="1099"/>
        <v>27275</v>
      </c>
      <c r="AQ220" s="154">
        <f t="shared" si="1077"/>
        <v>5629.42</v>
      </c>
      <c r="AR220" s="109">
        <f t="shared" si="1100"/>
        <v>21597.56</v>
      </c>
      <c r="AS220" s="112">
        <v>2500</v>
      </c>
      <c r="AT220" s="112">
        <f t="shared" si="1101"/>
        <v>29726.980000000003</v>
      </c>
      <c r="AU220" s="109">
        <f t="shared" si="1078"/>
        <v>5844.9</v>
      </c>
      <c r="AV220" s="109">
        <f t="shared" si="1078"/>
        <v>22373.08</v>
      </c>
      <c r="AW220" s="112">
        <v>2500</v>
      </c>
      <c r="AX220" s="112">
        <f t="shared" si="1102"/>
        <v>30717.980000000003</v>
      </c>
      <c r="AY220" s="109">
        <f t="shared" si="1079"/>
        <v>6312.49</v>
      </c>
      <c r="AZ220" s="109">
        <f t="shared" si="1080"/>
        <v>25281.58</v>
      </c>
      <c r="BA220" s="112">
        <v>2500</v>
      </c>
      <c r="BB220" s="112">
        <f t="shared" si="1103"/>
        <v>34094.07</v>
      </c>
      <c r="BC220" s="109">
        <f t="shared" si="1081"/>
        <v>6880.61</v>
      </c>
      <c r="BD220" s="109">
        <f t="shared" si="1082"/>
        <v>27556.92</v>
      </c>
      <c r="BE220" s="112">
        <v>2500</v>
      </c>
      <c r="BF220" s="112">
        <f t="shared" si="1104"/>
        <v>36937.53</v>
      </c>
      <c r="BG220" s="109">
        <f t="shared" si="1083"/>
        <v>7196.23</v>
      </c>
      <c r="BH220" s="109">
        <f t="shared" si="1084"/>
        <v>28821</v>
      </c>
      <c r="BI220" s="112">
        <v>2500</v>
      </c>
      <c r="BJ220" s="112">
        <f t="shared" si="1105"/>
        <v>38517.229999999996</v>
      </c>
      <c r="BK220" s="109">
        <f t="shared" si="1085"/>
        <v>7511.85</v>
      </c>
      <c r="BL220" s="109">
        <f t="shared" si="1086"/>
        <v>30085.08</v>
      </c>
      <c r="BM220" s="112">
        <v>2500</v>
      </c>
      <c r="BN220" s="112">
        <f t="shared" si="1106"/>
        <v>40096.93</v>
      </c>
      <c r="BO220" s="109">
        <f t="shared" si="1087"/>
        <v>7701.22</v>
      </c>
      <c r="BP220" s="109">
        <f t="shared" si="1088"/>
        <v>30843.53</v>
      </c>
      <c r="BQ220" s="109">
        <v>2500</v>
      </c>
      <c r="BR220" s="112">
        <f t="shared" si="1089"/>
        <v>41044.75</v>
      </c>
      <c r="BS220" s="110"/>
      <c r="BT220" s="75">
        <f t="shared" si="1070"/>
        <v>2.9999255444365044E-2</v>
      </c>
      <c r="BU220" s="75">
        <f t="shared" si="1070"/>
        <v>3.0000102841673544E-2</v>
      </c>
      <c r="BV220" s="75"/>
    </row>
    <row r="221" spans="1:74" ht="15" customHeight="1" x14ac:dyDescent="0.25">
      <c r="A221" s="76" t="s">
        <v>338</v>
      </c>
      <c r="B221" s="77" t="s">
        <v>339</v>
      </c>
      <c r="C221" s="112">
        <v>1744</v>
      </c>
      <c r="D221" s="112">
        <v>4658</v>
      </c>
      <c r="E221" s="112">
        <v>6402</v>
      </c>
      <c r="F221" s="112">
        <f t="shared" si="1090"/>
        <v>2092.7999999999997</v>
      </c>
      <c r="G221" s="112">
        <f t="shared" si="1090"/>
        <v>5589.5999999999995</v>
      </c>
      <c r="H221" s="112">
        <f t="shared" si="1090"/>
        <v>7682.4</v>
      </c>
      <c r="I221" s="112">
        <f t="shared" si="1091"/>
        <v>2197.4399999999996</v>
      </c>
      <c r="J221" s="112">
        <f t="shared" si="1091"/>
        <v>5869.079999999999</v>
      </c>
      <c r="K221" s="112">
        <f t="shared" si="1091"/>
        <v>8066.5199999999995</v>
      </c>
      <c r="L221" s="112">
        <f t="shared" si="1092"/>
        <v>2441.5999999999995</v>
      </c>
      <c r="M221" s="112">
        <f t="shared" si="1092"/>
        <v>6521.1999999999989</v>
      </c>
      <c r="N221" s="112">
        <f t="shared" si="1092"/>
        <v>8962.7999999999993</v>
      </c>
      <c r="O221" s="112">
        <v>2441.5999999999995</v>
      </c>
      <c r="P221" s="112">
        <v>6521.1999999999989</v>
      </c>
      <c r="Q221" s="112">
        <v>8962.7999999999993</v>
      </c>
      <c r="R221" s="112">
        <f t="shared" si="1093"/>
        <v>2790.7487999999994</v>
      </c>
      <c r="S221" s="112">
        <f t="shared" si="1094"/>
        <v>7453.7315999999992</v>
      </c>
      <c r="T221" s="112">
        <f t="shared" si="1094"/>
        <v>10244.480399999999</v>
      </c>
      <c r="U221" s="112">
        <f t="shared" si="1095"/>
        <v>2965.1487999999995</v>
      </c>
      <c r="V221" s="112">
        <f t="shared" si="1095"/>
        <v>7919.5315999999993</v>
      </c>
      <c r="W221" s="112">
        <f t="shared" si="1095"/>
        <v>10884.680399999999</v>
      </c>
      <c r="X221" s="112">
        <f t="shared" si="1096"/>
        <v>3226.7487999999994</v>
      </c>
      <c r="Y221" s="112">
        <f t="shared" si="1096"/>
        <v>8618.2315999999992</v>
      </c>
      <c r="Z221" s="112">
        <f t="shared" si="1096"/>
        <v>11844.980399999999</v>
      </c>
      <c r="AA221" s="112">
        <v>3715</v>
      </c>
      <c r="AB221" s="112">
        <v>9922</v>
      </c>
      <c r="AC221" s="112">
        <v>13637</v>
      </c>
      <c r="AD221" s="112">
        <f t="shared" si="1097"/>
        <v>4644</v>
      </c>
      <c r="AE221" s="112">
        <f t="shared" si="1097"/>
        <v>12403</v>
      </c>
      <c r="AF221" s="112">
        <f t="shared" si="1071"/>
        <v>17047</v>
      </c>
      <c r="AG221" s="112">
        <f t="shared" si="1098"/>
        <v>5387</v>
      </c>
      <c r="AH221" s="157">
        <f t="shared" si="1072"/>
        <v>14387</v>
      </c>
      <c r="AI221" s="112">
        <f t="shared" si="1073"/>
        <v>19774</v>
      </c>
      <c r="AJ221" s="112">
        <f t="shared" si="1074"/>
        <v>5387</v>
      </c>
      <c r="AK221" s="112">
        <f t="shared" si="1074"/>
        <v>14387</v>
      </c>
      <c r="AL221" s="112">
        <f t="shared" si="1075"/>
        <v>19774</v>
      </c>
      <c r="AM221" s="112">
        <f t="shared" si="1109"/>
        <v>5387</v>
      </c>
      <c r="AN221" s="112">
        <f t="shared" si="1109"/>
        <v>14387</v>
      </c>
      <c r="AO221" s="112">
        <v>2500</v>
      </c>
      <c r="AP221" s="112">
        <f t="shared" si="1099"/>
        <v>22274</v>
      </c>
      <c r="AQ221" s="154">
        <f t="shared" si="1077"/>
        <v>5629.42</v>
      </c>
      <c r="AR221" s="109">
        <f t="shared" si="1100"/>
        <v>16026.62</v>
      </c>
      <c r="AS221" s="112">
        <v>2500</v>
      </c>
      <c r="AT221" s="112">
        <f t="shared" si="1101"/>
        <v>24156.04</v>
      </c>
      <c r="AU221" s="109">
        <f t="shared" si="1078"/>
        <v>5844.9</v>
      </c>
      <c r="AV221" s="109">
        <f t="shared" si="1078"/>
        <v>16602.099999999999</v>
      </c>
      <c r="AW221" s="112">
        <v>2500</v>
      </c>
      <c r="AX221" s="112">
        <f t="shared" si="1102"/>
        <v>24947</v>
      </c>
      <c r="AY221" s="109">
        <f t="shared" si="1079"/>
        <v>6312.49</v>
      </c>
      <c r="AZ221" s="109">
        <f t="shared" si="1080"/>
        <v>18760.37</v>
      </c>
      <c r="BA221" s="112">
        <v>2500</v>
      </c>
      <c r="BB221" s="112">
        <f t="shared" si="1103"/>
        <v>27572.86</v>
      </c>
      <c r="BC221" s="109">
        <f t="shared" si="1081"/>
        <v>6880.61</v>
      </c>
      <c r="BD221" s="109">
        <f t="shared" si="1082"/>
        <v>20448.8</v>
      </c>
      <c r="BE221" s="112">
        <v>2500</v>
      </c>
      <c r="BF221" s="112">
        <f t="shared" si="1104"/>
        <v>29829.41</v>
      </c>
      <c r="BG221" s="109">
        <f t="shared" si="1083"/>
        <v>7196.23</v>
      </c>
      <c r="BH221" s="109">
        <f t="shared" si="1084"/>
        <v>21386.82</v>
      </c>
      <c r="BI221" s="112">
        <v>2500</v>
      </c>
      <c r="BJ221" s="112">
        <f t="shared" si="1105"/>
        <v>31083.05</v>
      </c>
      <c r="BK221" s="109">
        <f t="shared" si="1085"/>
        <v>7511.85</v>
      </c>
      <c r="BL221" s="109">
        <f t="shared" si="1086"/>
        <v>22324.84</v>
      </c>
      <c r="BM221" s="112">
        <v>2500</v>
      </c>
      <c r="BN221" s="112">
        <f t="shared" si="1106"/>
        <v>32336.690000000002</v>
      </c>
      <c r="BO221" s="109">
        <f t="shared" si="1087"/>
        <v>7701.22</v>
      </c>
      <c r="BP221" s="109">
        <f t="shared" si="1088"/>
        <v>22887.65</v>
      </c>
      <c r="BQ221" s="109">
        <v>2500</v>
      </c>
      <c r="BR221" s="112">
        <f t="shared" si="1089"/>
        <v>33088.870000000003</v>
      </c>
      <c r="BS221" s="110"/>
      <c r="BT221" s="75">
        <f t="shared" ref="BT221:BU236" si="1110">+(BO221-BK221)/AY221</f>
        <v>2.9999255444365044E-2</v>
      </c>
      <c r="BU221" s="75">
        <f t="shared" si="1110"/>
        <v>2.9999941365762048E-2</v>
      </c>
      <c r="BV221" s="75"/>
    </row>
    <row r="222" spans="1:74" ht="15" customHeight="1" x14ac:dyDescent="0.25">
      <c r="A222" s="76" t="s">
        <v>340</v>
      </c>
      <c r="B222" s="77" t="s">
        <v>341</v>
      </c>
      <c r="C222" s="112">
        <v>1744</v>
      </c>
      <c r="D222" s="112">
        <v>6277</v>
      </c>
      <c r="E222" s="112">
        <v>8021</v>
      </c>
      <c r="F222" s="112">
        <f t="shared" si="1090"/>
        <v>2092.7999999999997</v>
      </c>
      <c r="G222" s="112">
        <f t="shared" si="1090"/>
        <v>7532.4</v>
      </c>
      <c r="H222" s="112">
        <f t="shared" si="1090"/>
        <v>9625.1999999999989</v>
      </c>
      <c r="I222" s="112">
        <f t="shared" si="1091"/>
        <v>2197.4399999999996</v>
      </c>
      <c r="J222" s="112">
        <f t="shared" si="1091"/>
        <v>7909.0199999999995</v>
      </c>
      <c r="K222" s="112">
        <f t="shared" si="1091"/>
        <v>10106.459999999999</v>
      </c>
      <c r="L222" s="112">
        <f t="shared" si="1092"/>
        <v>2441.5999999999995</v>
      </c>
      <c r="M222" s="112">
        <f t="shared" si="1092"/>
        <v>8787.7999999999993</v>
      </c>
      <c r="N222" s="112">
        <f t="shared" si="1092"/>
        <v>11229.4</v>
      </c>
      <c r="O222" s="112">
        <v>2441.5999999999995</v>
      </c>
      <c r="P222" s="112">
        <v>8787.7999999999993</v>
      </c>
      <c r="Q222" s="112">
        <v>11229.4</v>
      </c>
      <c r="R222" s="112">
        <f t="shared" si="1093"/>
        <v>2790.7487999999994</v>
      </c>
      <c r="S222" s="112">
        <f t="shared" si="1094"/>
        <v>10044.455399999999</v>
      </c>
      <c r="T222" s="112">
        <f t="shared" si="1094"/>
        <v>12835.2042</v>
      </c>
      <c r="U222" s="112">
        <f t="shared" si="1095"/>
        <v>2965.1487999999995</v>
      </c>
      <c r="V222" s="112">
        <f t="shared" si="1095"/>
        <v>10672.1554</v>
      </c>
      <c r="W222" s="112">
        <f t="shared" si="1095"/>
        <v>13637.3042</v>
      </c>
      <c r="X222" s="112">
        <f t="shared" si="1096"/>
        <v>3226.7487999999994</v>
      </c>
      <c r="Y222" s="112">
        <f t="shared" si="1096"/>
        <v>11613.705399999999</v>
      </c>
      <c r="Z222" s="112">
        <f t="shared" si="1096"/>
        <v>14840.4542</v>
      </c>
      <c r="AA222" s="112">
        <v>3715</v>
      </c>
      <c r="AB222" s="112">
        <v>13371</v>
      </c>
      <c r="AC222" s="112">
        <v>17086</v>
      </c>
      <c r="AD222" s="112">
        <f t="shared" si="1097"/>
        <v>4644</v>
      </c>
      <c r="AE222" s="112">
        <f t="shared" si="1097"/>
        <v>16714</v>
      </c>
      <c r="AF222" s="112">
        <f t="shared" si="1071"/>
        <v>21358</v>
      </c>
      <c r="AG222" s="112">
        <f t="shared" si="1098"/>
        <v>5387</v>
      </c>
      <c r="AH222" s="157">
        <f t="shared" si="1072"/>
        <v>19388</v>
      </c>
      <c r="AI222" s="112">
        <f t="shared" si="1073"/>
        <v>24775</v>
      </c>
      <c r="AJ222" s="112">
        <f t="shared" si="1074"/>
        <v>5387</v>
      </c>
      <c r="AK222" s="112">
        <f t="shared" si="1074"/>
        <v>19388</v>
      </c>
      <c r="AL222" s="112">
        <f t="shared" si="1075"/>
        <v>24775</v>
      </c>
      <c r="AM222" s="112">
        <f t="shared" si="1109"/>
        <v>5387</v>
      </c>
      <c r="AN222" s="112">
        <f t="shared" si="1109"/>
        <v>19388</v>
      </c>
      <c r="AO222" s="112">
        <v>2500</v>
      </c>
      <c r="AP222" s="112">
        <f t="shared" si="1099"/>
        <v>27275</v>
      </c>
      <c r="AQ222" s="154">
        <f t="shared" si="1077"/>
        <v>5629.42</v>
      </c>
      <c r="AR222" s="109">
        <f t="shared" si="1100"/>
        <v>21597.56</v>
      </c>
      <c r="AS222" s="112">
        <v>2500</v>
      </c>
      <c r="AT222" s="112">
        <f t="shared" si="1101"/>
        <v>29726.980000000003</v>
      </c>
      <c r="AU222" s="109">
        <f t="shared" si="1078"/>
        <v>5844.9</v>
      </c>
      <c r="AV222" s="109">
        <f t="shared" si="1078"/>
        <v>22373.08</v>
      </c>
      <c r="AW222" s="112">
        <v>2500</v>
      </c>
      <c r="AX222" s="112">
        <f t="shared" si="1102"/>
        <v>30717.980000000003</v>
      </c>
      <c r="AY222" s="109">
        <f t="shared" si="1079"/>
        <v>6312.49</v>
      </c>
      <c r="AZ222" s="109">
        <f t="shared" si="1080"/>
        <v>25281.58</v>
      </c>
      <c r="BA222" s="112">
        <v>2500</v>
      </c>
      <c r="BB222" s="112">
        <f t="shared" si="1103"/>
        <v>34094.07</v>
      </c>
      <c r="BC222" s="109">
        <f t="shared" si="1081"/>
        <v>6880.61</v>
      </c>
      <c r="BD222" s="109">
        <f t="shared" si="1082"/>
        <v>27556.92</v>
      </c>
      <c r="BE222" s="112">
        <v>2500</v>
      </c>
      <c r="BF222" s="112">
        <f t="shared" si="1104"/>
        <v>36937.53</v>
      </c>
      <c r="BG222" s="109">
        <f t="shared" si="1083"/>
        <v>7196.23</v>
      </c>
      <c r="BH222" s="109">
        <f t="shared" si="1084"/>
        <v>28821</v>
      </c>
      <c r="BI222" s="112">
        <v>2500</v>
      </c>
      <c r="BJ222" s="112">
        <f t="shared" si="1105"/>
        <v>38517.229999999996</v>
      </c>
      <c r="BK222" s="109">
        <f t="shared" si="1085"/>
        <v>7511.85</v>
      </c>
      <c r="BL222" s="109">
        <f t="shared" si="1086"/>
        <v>30085.08</v>
      </c>
      <c r="BM222" s="112">
        <v>2500</v>
      </c>
      <c r="BN222" s="112">
        <f t="shared" si="1106"/>
        <v>40096.93</v>
      </c>
      <c r="BO222" s="109">
        <f t="shared" si="1087"/>
        <v>7701.22</v>
      </c>
      <c r="BP222" s="109">
        <f t="shared" si="1088"/>
        <v>30843.53</v>
      </c>
      <c r="BQ222" s="109">
        <v>2500</v>
      </c>
      <c r="BR222" s="112">
        <f t="shared" si="1089"/>
        <v>41044.75</v>
      </c>
      <c r="BS222" s="110"/>
      <c r="BT222" s="75">
        <f t="shared" si="1110"/>
        <v>2.9999255444365044E-2</v>
      </c>
      <c r="BU222" s="75">
        <f t="shared" si="1110"/>
        <v>3.0000102841673544E-2</v>
      </c>
      <c r="BV222" s="75"/>
    </row>
    <row r="223" spans="1:74" ht="15" customHeight="1" x14ac:dyDescent="0.25">
      <c r="A223" s="76" t="s">
        <v>342</v>
      </c>
      <c r="B223" s="77" t="s">
        <v>343</v>
      </c>
      <c r="C223" s="112">
        <v>1744</v>
      </c>
      <c r="D223" s="112">
        <v>9290</v>
      </c>
      <c r="E223" s="112">
        <v>11034</v>
      </c>
      <c r="F223" s="112">
        <f t="shared" si="1090"/>
        <v>2092.7999999999997</v>
      </c>
      <c r="G223" s="112">
        <f t="shared" si="1090"/>
        <v>11148</v>
      </c>
      <c r="H223" s="112">
        <f t="shared" si="1090"/>
        <v>13240.8</v>
      </c>
      <c r="I223" s="112">
        <f t="shared" si="1091"/>
        <v>2197.4399999999996</v>
      </c>
      <c r="J223" s="112">
        <f t="shared" si="1091"/>
        <v>11705.4</v>
      </c>
      <c r="K223" s="112">
        <f t="shared" si="1091"/>
        <v>13902.84</v>
      </c>
      <c r="L223" s="112">
        <f t="shared" si="1092"/>
        <v>2441.5999999999995</v>
      </c>
      <c r="M223" s="112">
        <f t="shared" si="1092"/>
        <v>13006</v>
      </c>
      <c r="N223" s="112">
        <f t="shared" si="1092"/>
        <v>15447.6</v>
      </c>
      <c r="O223" s="112">
        <v>2441.5999999999995</v>
      </c>
      <c r="P223" s="112">
        <v>13006</v>
      </c>
      <c r="Q223" s="112">
        <v>15447.6</v>
      </c>
      <c r="R223" s="112">
        <f t="shared" si="1093"/>
        <v>2790.7487999999994</v>
      </c>
      <c r="S223" s="112">
        <f t="shared" si="1094"/>
        <v>14865.858</v>
      </c>
      <c r="T223" s="112">
        <f t="shared" si="1094"/>
        <v>17656.606800000001</v>
      </c>
      <c r="U223" s="112">
        <f t="shared" si="1095"/>
        <v>2965.1487999999995</v>
      </c>
      <c r="V223" s="112">
        <f t="shared" si="1095"/>
        <v>15794.858</v>
      </c>
      <c r="W223" s="112">
        <f t="shared" si="1095"/>
        <v>18760.006800000003</v>
      </c>
      <c r="X223" s="112">
        <f t="shared" si="1096"/>
        <v>3226.7487999999994</v>
      </c>
      <c r="Y223" s="112">
        <f t="shared" si="1096"/>
        <v>17188.358</v>
      </c>
      <c r="Z223" s="112">
        <f t="shared" si="1096"/>
        <v>20415.106800000001</v>
      </c>
      <c r="AA223" s="112">
        <v>3715</v>
      </c>
      <c r="AB223" s="112">
        <v>19790</v>
      </c>
      <c r="AC223" s="112">
        <v>23505</v>
      </c>
      <c r="AD223" s="112">
        <f t="shared" si="1097"/>
        <v>4644</v>
      </c>
      <c r="AE223" s="112">
        <f t="shared" si="1097"/>
        <v>24738</v>
      </c>
      <c r="AF223" s="112">
        <f t="shared" si="1071"/>
        <v>29382</v>
      </c>
      <c r="AG223" s="112">
        <f t="shared" si="1098"/>
        <v>5387</v>
      </c>
      <c r="AH223" s="157">
        <f t="shared" si="1072"/>
        <v>28696</v>
      </c>
      <c r="AI223" s="112">
        <f t="shared" si="1073"/>
        <v>34083</v>
      </c>
      <c r="AJ223" s="112">
        <f t="shared" si="1074"/>
        <v>5387</v>
      </c>
      <c r="AK223" s="112">
        <f t="shared" si="1074"/>
        <v>28696</v>
      </c>
      <c r="AL223" s="112">
        <f t="shared" si="1075"/>
        <v>34083</v>
      </c>
      <c r="AM223" s="112">
        <f t="shared" ref="AM223:AM225" si="1111">AJ223+2500</f>
        <v>7887</v>
      </c>
      <c r="AN223" s="112">
        <f t="shared" si="1109"/>
        <v>28696</v>
      </c>
      <c r="AO223" s="112"/>
      <c r="AP223" s="112">
        <f t="shared" si="1099"/>
        <v>36583</v>
      </c>
      <c r="AQ223" s="154">
        <f t="shared" si="1077"/>
        <v>8241.92</v>
      </c>
      <c r="AR223" s="109">
        <f t="shared" si="1100"/>
        <v>31966.32</v>
      </c>
      <c r="AS223" s="112"/>
      <c r="AT223" s="112">
        <f t="shared" si="1101"/>
        <v>40208.239999999998</v>
      </c>
      <c r="AU223" s="109">
        <f t="shared" si="1078"/>
        <v>8557.4</v>
      </c>
      <c r="AV223" s="109">
        <f t="shared" si="1078"/>
        <v>33114.160000000003</v>
      </c>
      <c r="AW223" s="112"/>
      <c r="AX223" s="112">
        <f t="shared" si="1102"/>
        <v>41671.560000000005</v>
      </c>
      <c r="AY223" s="109">
        <f t="shared" si="1079"/>
        <v>9241.99</v>
      </c>
      <c r="AZ223" s="109">
        <f t="shared" si="1080"/>
        <v>37419</v>
      </c>
      <c r="BA223" s="112"/>
      <c r="BB223" s="112">
        <f t="shared" si="1103"/>
        <v>46660.99</v>
      </c>
      <c r="BC223" s="109">
        <f t="shared" si="1081"/>
        <v>10073.77</v>
      </c>
      <c r="BD223" s="109">
        <f t="shared" si="1082"/>
        <v>40786.71</v>
      </c>
      <c r="BE223" s="112"/>
      <c r="BF223" s="112">
        <f t="shared" si="1104"/>
        <v>50860.479999999996</v>
      </c>
      <c r="BG223" s="109">
        <f t="shared" si="1083"/>
        <v>10535.87</v>
      </c>
      <c r="BH223" s="109">
        <f t="shared" si="1084"/>
        <v>42657.66</v>
      </c>
      <c r="BI223" s="112"/>
      <c r="BJ223" s="112">
        <f t="shared" si="1105"/>
        <v>53193.530000000006</v>
      </c>
      <c r="BK223" s="109">
        <f t="shared" si="1085"/>
        <v>10997.97</v>
      </c>
      <c r="BL223" s="109">
        <f t="shared" si="1086"/>
        <v>44528.61</v>
      </c>
      <c r="BM223" s="112"/>
      <c r="BN223" s="112">
        <f t="shared" si="1106"/>
        <v>55526.58</v>
      </c>
      <c r="BO223" s="109">
        <f t="shared" si="1087"/>
        <v>11275.23</v>
      </c>
      <c r="BP223" s="109">
        <f t="shared" si="1088"/>
        <v>45651.18</v>
      </c>
      <c r="BQ223" s="109"/>
      <c r="BR223" s="112">
        <f t="shared" si="1089"/>
        <v>56926.41</v>
      </c>
      <c r="BS223" s="110"/>
      <c r="BT223" s="75">
        <f t="shared" si="1110"/>
        <v>3.0000032460541531E-2</v>
      </c>
      <c r="BU223" s="75">
        <f t="shared" si="1110"/>
        <v>2.9999999999999992E-2</v>
      </c>
      <c r="BV223" s="75"/>
    </row>
    <row r="224" spans="1:74" ht="15" customHeight="1" x14ac:dyDescent="0.25">
      <c r="A224" s="76" t="s">
        <v>344</v>
      </c>
      <c r="B224" s="77" t="s">
        <v>345</v>
      </c>
      <c r="C224" s="112">
        <v>1744</v>
      </c>
      <c r="D224" s="112">
        <v>7297</v>
      </c>
      <c r="E224" s="112">
        <v>9041</v>
      </c>
      <c r="F224" s="112">
        <f t="shared" si="1090"/>
        <v>2092.7999999999997</v>
      </c>
      <c r="G224" s="112">
        <f t="shared" si="1090"/>
        <v>8756.4</v>
      </c>
      <c r="H224" s="112">
        <f t="shared" si="1090"/>
        <v>10849.199999999999</v>
      </c>
      <c r="I224" s="112">
        <f t="shared" si="1091"/>
        <v>2197.4399999999996</v>
      </c>
      <c r="J224" s="112">
        <f t="shared" si="1091"/>
        <v>9194.2199999999993</v>
      </c>
      <c r="K224" s="112">
        <f t="shared" si="1091"/>
        <v>11391.66</v>
      </c>
      <c r="L224" s="112">
        <f t="shared" si="1092"/>
        <v>2441.5999999999995</v>
      </c>
      <c r="M224" s="112">
        <f t="shared" si="1092"/>
        <v>10215.799999999999</v>
      </c>
      <c r="N224" s="112">
        <f t="shared" si="1092"/>
        <v>12657.4</v>
      </c>
      <c r="O224" s="112">
        <v>2441.5999999999995</v>
      </c>
      <c r="P224" s="112">
        <v>10215.799999999999</v>
      </c>
      <c r="Q224" s="112">
        <v>12657.4</v>
      </c>
      <c r="R224" s="112">
        <f t="shared" si="1093"/>
        <v>2790.7487999999994</v>
      </c>
      <c r="S224" s="112">
        <f t="shared" si="1094"/>
        <v>11676.659399999999</v>
      </c>
      <c r="T224" s="112">
        <f t="shared" si="1094"/>
        <v>14467.4082</v>
      </c>
      <c r="U224" s="112">
        <f t="shared" si="1095"/>
        <v>2965.1487999999995</v>
      </c>
      <c r="V224" s="112">
        <f t="shared" si="1095"/>
        <v>12406.359399999999</v>
      </c>
      <c r="W224" s="112">
        <f t="shared" si="1095"/>
        <v>15371.5082</v>
      </c>
      <c r="X224" s="112">
        <f t="shared" si="1096"/>
        <v>3226.7487999999994</v>
      </c>
      <c r="Y224" s="112">
        <f t="shared" si="1096"/>
        <v>13500.909399999999</v>
      </c>
      <c r="Z224" s="112">
        <f t="shared" si="1096"/>
        <v>16727.658200000002</v>
      </c>
      <c r="AA224" s="112">
        <v>3715</v>
      </c>
      <c r="AB224" s="112">
        <v>15544</v>
      </c>
      <c r="AC224" s="112">
        <v>19259</v>
      </c>
      <c r="AD224" s="112">
        <f t="shared" si="1097"/>
        <v>4644</v>
      </c>
      <c r="AE224" s="112">
        <f t="shared" si="1097"/>
        <v>19430</v>
      </c>
      <c r="AF224" s="112">
        <f t="shared" si="1071"/>
        <v>24074</v>
      </c>
      <c r="AG224" s="112">
        <f t="shared" si="1098"/>
        <v>5387</v>
      </c>
      <c r="AH224" s="157">
        <f t="shared" si="1072"/>
        <v>22539</v>
      </c>
      <c r="AI224" s="112">
        <f t="shared" si="1073"/>
        <v>27926</v>
      </c>
      <c r="AJ224" s="112">
        <f t="shared" si="1074"/>
        <v>5387</v>
      </c>
      <c r="AK224" s="112">
        <f t="shared" si="1074"/>
        <v>22539</v>
      </c>
      <c r="AL224" s="112">
        <f t="shared" si="1075"/>
        <v>27926</v>
      </c>
      <c r="AM224" s="112">
        <f t="shared" si="1111"/>
        <v>7887</v>
      </c>
      <c r="AN224" s="112">
        <f t="shared" si="1109"/>
        <v>22539</v>
      </c>
      <c r="AO224" s="112"/>
      <c r="AP224" s="112">
        <f t="shared" si="1099"/>
        <v>30426</v>
      </c>
      <c r="AQ224" s="154">
        <f t="shared" si="1077"/>
        <v>8241.92</v>
      </c>
      <c r="AR224" s="109">
        <f t="shared" si="1100"/>
        <v>25107.66</v>
      </c>
      <c r="AS224" s="112"/>
      <c r="AT224" s="112">
        <f t="shared" si="1101"/>
        <v>33349.58</v>
      </c>
      <c r="AU224" s="109">
        <f t="shared" si="1078"/>
        <v>8557.4</v>
      </c>
      <c r="AV224" s="109">
        <f t="shared" si="1078"/>
        <v>26009.22</v>
      </c>
      <c r="AW224" s="112"/>
      <c r="AX224" s="112">
        <f t="shared" si="1102"/>
        <v>34566.620000000003</v>
      </c>
      <c r="AY224" s="109">
        <f t="shared" si="1079"/>
        <v>9241.99</v>
      </c>
      <c r="AZ224" s="109">
        <f t="shared" si="1080"/>
        <v>29390.42</v>
      </c>
      <c r="BA224" s="112"/>
      <c r="BB224" s="112">
        <f t="shared" si="1103"/>
        <v>38632.409999999996</v>
      </c>
      <c r="BC224" s="109">
        <f t="shared" si="1081"/>
        <v>10073.77</v>
      </c>
      <c r="BD224" s="109">
        <f t="shared" si="1082"/>
        <v>32035.56</v>
      </c>
      <c r="BE224" s="112"/>
      <c r="BF224" s="112">
        <f t="shared" si="1104"/>
        <v>42109.33</v>
      </c>
      <c r="BG224" s="109">
        <f t="shared" si="1083"/>
        <v>10535.87</v>
      </c>
      <c r="BH224" s="109">
        <f t="shared" si="1084"/>
        <v>33505.08</v>
      </c>
      <c r="BI224" s="112"/>
      <c r="BJ224" s="112">
        <f t="shared" si="1105"/>
        <v>44040.950000000004</v>
      </c>
      <c r="BK224" s="109">
        <f t="shared" si="1085"/>
        <v>10997.97</v>
      </c>
      <c r="BL224" s="109">
        <f t="shared" si="1086"/>
        <v>34974.6</v>
      </c>
      <c r="BM224" s="112"/>
      <c r="BN224" s="112">
        <f t="shared" si="1106"/>
        <v>45972.57</v>
      </c>
      <c r="BO224" s="109">
        <f t="shared" si="1087"/>
        <v>11275.23</v>
      </c>
      <c r="BP224" s="109">
        <f t="shared" si="1088"/>
        <v>35856.31</v>
      </c>
      <c r="BQ224" s="109"/>
      <c r="BR224" s="112">
        <f t="shared" si="1089"/>
        <v>47131.539999999994</v>
      </c>
      <c r="BS224" s="110"/>
      <c r="BT224" s="75">
        <f t="shared" si="1110"/>
        <v>3.0000032460541531E-2</v>
      </c>
      <c r="BU224" s="75">
        <f t="shared" si="1110"/>
        <v>2.9999911535799732E-2</v>
      </c>
      <c r="BV224" s="75"/>
    </row>
    <row r="225" spans="1:74" ht="15" customHeight="1" x14ac:dyDescent="0.25">
      <c r="A225" s="76" t="s">
        <v>346</v>
      </c>
      <c r="B225" s="77" t="s">
        <v>347</v>
      </c>
      <c r="C225" s="112">
        <v>1744</v>
      </c>
      <c r="D225" s="112">
        <v>4658</v>
      </c>
      <c r="E225" s="112">
        <v>6402</v>
      </c>
      <c r="F225" s="112">
        <f t="shared" si="1090"/>
        <v>2092.7999999999997</v>
      </c>
      <c r="G225" s="112">
        <f t="shared" si="1090"/>
        <v>5589.5999999999995</v>
      </c>
      <c r="H225" s="112">
        <f t="shared" si="1090"/>
        <v>7682.4</v>
      </c>
      <c r="I225" s="112">
        <f t="shared" si="1091"/>
        <v>2197.4399999999996</v>
      </c>
      <c r="J225" s="112">
        <f t="shared" si="1091"/>
        <v>5869.079999999999</v>
      </c>
      <c r="K225" s="112">
        <f t="shared" si="1091"/>
        <v>8066.5199999999995</v>
      </c>
      <c r="L225" s="112">
        <f t="shared" si="1092"/>
        <v>2441.5999999999995</v>
      </c>
      <c r="M225" s="112">
        <f t="shared" si="1092"/>
        <v>6521.1999999999989</v>
      </c>
      <c r="N225" s="112">
        <f t="shared" si="1092"/>
        <v>8962.7999999999993</v>
      </c>
      <c r="O225" s="112">
        <v>2441.5999999999995</v>
      </c>
      <c r="P225" s="112">
        <v>6521.1999999999989</v>
      </c>
      <c r="Q225" s="112">
        <v>8962.7999999999993</v>
      </c>
      <c r="R225" s="112">
        <f t="shared" si="1093"/>
        <v>2790.7487999999994</v>
      </c>
      <c r="S225" s="112">
        <f t="shared" si="1094"/>
        <v>7453.7315999999992</v>
      </c>
      <c r="T225" s="112">
        <f t="shared" si="1094"/>
        <v>10244.480399999999</v>
      </c>
      <c r="U225" s="112">
        <f t="shared" si="1095"/>
        <v>2965.1487999999995</v>
      </c>
      <c r="V225" s="112">
        <f t="shared" si="1095"/>
        <v>7919.5315999999993</v>
      </c>
      <c r="W225" s="112">
        <f t="shared" si="1095"/>
        <v>10884.680399999999</v>
      </c>
      <c r="X225" s="112">
        <f t="shared" si="1096"/>
        <v>3226.7487999999994</v>
      </c>
      <c r="Y225" s="112">
        <f t="shared" si="1096"/>
        <v>8618.2315999999992</v>
      </c>
      <c r="Z225" s="112">
        <f t="shared" si="1096"/>
        <v>11844.980399999999</v>
      </c>
      <c r="AA225" s="112">
        <v>3715</v>
      </c>
      <c r="AB225" s="112">
        <v>9922</v>
      </c>
      <c r="AC225" s="112">
        <v>13637</v>
      </c>
      <c r="AD225" s="112">
        <f t="shared" si="1097"/>
        <v>4644</v>
      </c>
      <c r="AE225" s="112">
        <f t="shared" si="1097"/>
        <v>12403</v>
      </c>
      <c r="AF225" s="112">
        <f t="shared" si="1071"/>
        <v>17047</v>
      </c>
      <c r="AG225" s="112">
        <f t="shared" si="1098"/>
        <v>5387</v>
      </c>
      <c r="AH225" s="157">
        <f t="shared" si="1072"/>
        <v>14387</v>
      </c>
      <c r="AI225" s="112">
        <f t="shared" si="1073"/>
        <v>19774</v>
      </c>
      <c r="AJ225" s="112">
        <f t="shared" si="1074"/>
        <v>5387</v>
      </c>
      <c r="AK225" s="112">
        <f t="shared" si="1074"/>
        <v>14387</v>
      </c>
      <c r="AL225" s="112">
        <f t="shared" si="1075"/>
        <v>19774</v>
      </c>
      <c r="AM225" s="112">
        <f t="shared" si="1111"/>
        <v>7887</v>
      </c>
      <c r="AN225" s="112">
        <f t="shared" si="1109"/>
        <v>14387</v>
      </c>
      <c r="AO225" s="112"/>
      <c r="AP225" s="112">
        <f t="shared" si="1099"/>
        <v>22274</v>
      </c>
      <c r="AQ225" s="154">
        <f t="shared" si="1077"/>
        <v>8241.92</v>
      </c>
      <c r="AR225" s="109">
        <f t="shared" si="1100"/>
        <v>16026.62</v>
      </c>
      <c r="AS225" s="112"/>
      <c r="AT225" s="112">
        <f t="shared" si="1101"/>
        <v>24268.54</v>
      </c>
      <c r="AU225" s="109">
        <f t="shared" si="1078"/>
        <v>8557.4</v>
      </c>
      <c r="AV225" s="109">
        <f t="shared" si="1078"/>
        <v>16602.099999999999</v>
      </c>
      <c r="AW225" s="112"/>
      <c r="AX225" s="112">
        <f t="shared" si="1102"/>
        <v>25159.5</v>
      </c>
      <c r="AY225" s="109">
        <f t="shared" si="1079"/>
        <v>9241.99</v>
      </c>
      <c r="AZ225" s="109">
        <f t="shared" si="1080"/>
        <v>18760.37</v>
      </c>
      <c r="BA225" s="112"/>
      <c r="BB225" s="112">
        <f t="shared" si="1103"/>
        <v>28002.36</v>
      </c>
      <c r="BC225" s="109">
        <f t="shared" si="1081"/>
        <v>10073.77</v>
      </c>
      <c r="BD225" s="109">
        <f t="shared" si="1082"/>
        <v>20448.8</v>
      </c>
      <c r="BE225" s="112"/>
      <c r="BF225" s="112">
        <f t="shared" si="1104"/>
        <v>30522.57</v>
      </c>
      <c r="BG225" s="109">
        <f t="shared" si="1083"/>
        <v>10535.87</v>
      </c>
      <c r="BH225" s="109">
        <f t="shared" si="1084"/>
        <v>21386.82</v>
      </c>
      <c r="BI225" s="112"/>
      <c r="BJ225" s="112">
        <f t="shared" si="1105"/>
        <v>31922.690000000002</v>
      </c>
      <c r="BK225" s="109">
        <f t="shared" si="1085"/>
        <v>10997.97</v>
      </c>
      <c r="BL225" s="109">
        <f t="shared" si="1086"/>
        <v>22324.84</v>
      </c>
      <c r="BM225" s="112"/>
      <c r="BN225" s="112">
        <f t="shared" si="1106"/>
        <v>33322.81</v>
      </c>
      <c r="BO225" s="109">
        <f t="shared" si="1087"/>
        <v>11275.23</v>
      </c>
      <c r="BP225" s="109">
        <f t="shared" si="1088"/>
        <v>22887.65</v>
      </c>
      <c r="BQ225" s="109"/>
      <c r="BR225" s="112">
        <f t="shared" si="1089"/>
        <v>34162.880000000005</v>
      </c>
      <c r="BS225" s="110"/>
      <c r="BT225" s="75">
        <f t="shared" si="1110"/>
        <v>3.0000032460541531E-2</v>
      </c>
      <c r="BU225" s="75">
        <f t="shared" si="1110"/>
        <v>2.9999941365762048E-2</v>
      </c>
      <c r="BV225" s="75"/>
    </row>
    <row r="226" spans="1:74" ht="15" customHeight="1" x14ac:dyDescent="0.25">
      <c r="A226" s="76" t="s">
        <v>348</v>
      </c>
      <c r="B226" s="77" t="s">
        <v>349</v>
      </c>
      <c r="C226" s="112">
        <v>1744</v>
      </c>
      <c r="D226" s="112">
        <v>4658</v>
      </c>
      <c r="E226" s="112">
        <v>6402</v>
      </c>
      <c r="F226" s="112">
        <f t="shared" si="1090"/>
        <v>2092.7999999999997</v>
      </c>
      <c r="G226" s="112">
        <f t="shared" si="1090"/>
        <v>5589.5999999999995</v>
      </c>
      <c r="H226" s="112">
        <f t="shared" si="1090"/>
        <v>7682.4</v>
      </c>
      <c r="I226" s="112">
        <f t="shared" si="1091"/>
        <v>2197.4399999999996</v>
      </c>
      <c r="J226" s="112">
        <f t="shared" si="1091"/>
        <v>5869.079999999999</v>
      </c>
      <c r="K226" s="112">
        <f t="shared" si="1091"/>
        <v>8066.5199999999995</v>
      </c>
      <c r="L226" s="112">
        <f t="shared" si="1092"/>
        <v>2441.5999999999995</v>
      </c>
      <c r="M226" s="112">
        <f t="shared" si="1092"/>
        <v>6521.1999999999989</v>
      </c>
      <c r="N226" s="112">
        <f t="shared" si="1092"/>
        <v>8962.7999999999993</v>
      </c>
      <c r="O226" s="112">
        <v>2441.5999999999995</v>
      </c>
      <c r="P226" s="112">
        <v>6521.1999999999989</v>
      </c>
      <c r="Q226" s="112">
        <v>8962.7999999999993</v>
      </c>
      <c r="R226" s="112">
        <f t="shared" si="1093"/>
        <v>2790.7487999999994</v>
      </c>
      <c r="S226" s="112">
        <f t="shared" si="1094"/>
        <v>7453.7315999999992</v>
      </c>
      <c r="T226" s="112">
        <f t="shared" si="1094"/>
        <v>10244.480399999999</v>
      </c>
      <c r="U226" s="112">
        <f t="shared" si="1095"/>
        <v>2965.1487999999995</v>
      </c>
      <c r="V226" s="112">
        <f t="shared" si="1095"/>
        <v>7919.5315999999993</v>
      </c>
      <c r="W226" s="112">
        <f t="shared" si="1095"/>
        <v>10884.680399999999</v>
      </c>
      <c r="X226" s="112">
        <f t="shared" si="1096"/>
        <v>3226.7487999999994</v>
      </c>
      <c r="Y226" s="112">
        <f t="shared" si="1096"/>
        <v>8618.2315999999992</v>
      </c>
      <c r="Z226" s="112">
        <f t="shared" si="1096"/>
        <v>11844.980399999999</v>
      </c>
      <c r="AA226" s="112">
        <v>3715</v>
      </c>
      <c r="AB226" s="112">
        <v>9922</v>
      </c>
      <c r="AC226" s="112">
        <v>13637</v>
      </c>
      <c r="AD226" s="112">
        <f t="shared" si="1097"/>
        <v>4644</v>
      </c>
      <c r="AE226" s="112">
        <f t="shared" si="1097"/>
        <v>12403</v>
      </c>
      <c r="AF226" s="112">
        <f t="shared" si="1071"/>
        <v>17047</v>
      </c>
      <c r="AG226" s="112">
        <f t="shared" si="1098"/>
        <v>5387</v>
      </c>
      <c r="AH226" s="157">
        <f t="shared" si="1072"/>
        <v>14387</v>
      </c>
      <c r="AI226" s="112">
        <f t="shared" si="1073"/>
        <v>19774</v>
      </c>
      <c r="AJ226" s="112">
        <f t="shared" si="1074"/>
        <v>5387</v>
      </c>
      <c r="AK226" s="112">
        <f t="shared" si="1074"/>
        <v>14387</v>
      </c>
      <c r="AL226" s="112">
        <f t="shared" si="1075"/>
        <v>19774</v>
      </c>
      <c r="AM226" s="112">
        <f t="shared" ref="AM226:AN237" si="1112">AJ226</f>
        <v>5387</v>
      </c>
      <c r="AN226" s="112">
        <f t="shared" si="1112"/>
        <v>14387</v>
      </c>
      <c r="AO226" s="112">
        <v>2500</v>
      </c>
      <c r="AP226" s="112">
        <f t="shared" si="1099"/>
        <v>22274</v>
      </c>
      <c r="AQ226" s="154">
        <f t="shared" si="1077"/>
        <v>5629.42</v>
      </c>
      <c r="AR226" s="109">
        <f t="shared" si="1100"/>
        <v>16026.62</v>
      </c>
      <c r="AS226" s="112">
        <v>2500</v>
      </c>
      <c r="AT226" s="112">
        <f t="shared" si="1101"/>
        <v>24156.04</v>
      </c>
      <c r="AU226" s="109">
        <f t="shared" si="1078"/>
        <v>5844.9</v>
      </c>
      <c r="AV226" s="109">
        <f t="shared" si="1078"/>
        <v>16602.099999999999</v>
      </c>
      <c r="AW226" s="112">
        <v>2500</v>
      </c>
      <c r="AX226" s="112">
        <f t="shared" si="1102"/>
        <v>24947</v>
      </c>
      <c r="AY226" s="109">
        <f t="shared" si="1079"/>
        <v>6312.49</v>
      </c>
      <c r="AZ226" s="109">
        <f t="shared" si="1080"/>
        <v>18760.37</v>
      </c>
      <c r="BA226" s="112">
        <v>2500</v>
      </c>
      <c r="BB226" s="112">
        <f t="shared" si="1103"/>
        <v>27572.86</v>
      </c>
      <c r="BC226" s="109">
        <f t="shared" si="1081"/>
        <v>6880.61</v>
      </c>
      <c r="BD226" s="109">
        <f t="shared" si="1082"/>
        <v>20448.8</v>
      </c>
      <c r="BE226" s="112">
        <v>2500</v>
      </c>
      <c r="BF226" s="112">
        <f t="shared" si="1104"/>
        <v>29829.41</v>
      </c>
      <c r="BG226" s="109">
        <f t="shared" si="1083"/>
        <v>7196.23</v>
      </c>
      <c r="BH226" s="109">
        <f t="shared" si="1084"/>
        <v>21386.82</v>
      </c>
      <c r="BI226" s="112">
        <v>2500</v>
      </c>
      <c r="BJ226" s="112">
        <f t="shared" si="1105"/>
        <v>31083.05</v>
      </c>
      <c r="BK226" s="109">
        <f t="shared" si="1085"/>
        <v>7511.85</v>
      </c>
      <c r="BL226" s="109">
        <f t="shared" si="1086"/>
        <v>22324.84</v>
      </c>
      <c r="BM226" s="112">
        <v>2500</v>
      </c>
      <c r="BN226" s="112">
        <f t="shared" si="1106"/>
        <v>32336.690000000002</v>
      </c>
      <c r="BO226" s="109">
        <f t="shared" si="1087"/>
        <v>7701.22</v>
      </c>
      <c r="BP226" s="109">
        <f t="shared" si="1088"/>
        <v>22887.65</v>
      </c>
      <c r="BQ226" s="109">
        <v>2500</v>
      </c>
      <c r="BR226" s="112">
        <f t="shared" si="1089"/>
        <v>33088.870000000003</v>
      </c>
      <c r="BS226" s="110"/>
      <c r="BT226" s="75">
        <f t="shared" si="1110"/>
        <v>2.9999255444365044E-2</v>
      </c>
      <c r="BU226" s="75">
        <f t="shared" si="1110"/>
        <v>2.9999941365762048E-2</v>
      </c>
      <c r="BV226" s="75"/>
    </row>
    <row r="227" spans="1:74" ht="15" customHeight="1" x14ac:dyDescent="0.25">
      <c r="A227" s="76" t="s">
        <v>350</v>
      </c>
      <c r="B227" s="77" t="s">
        <v>351</v>
      </c>
      <c r="C227" s="112">
        <v>1744</v>
      </c>
      <c r="D227" s="112">
        <v>4658</v>
      </c>
      <c r="E227" s="112">
        <v>6402</v>
      </c>
      <c r="F227" s="112">
        <f t="shared" si="1090"/>
        <v>2092.7999999999997</v>
      </c>
      <c r="G227" s="112">
        <f t="shared" si="1090"/>
        <v>5589.5999999999995</v>
      </c>
      <c r="H227" s="112">
        <f t="shared" si="1090"/>
        <v>7682.4</v>
      </c>
      <c r="I227" s="112">
        <f t="shared" si="1091"/>
        <v>2197.4399999999996</v>
      </c>
      <c r="J227" s="112">
        <f t="shared" si="1091"/>
        <v>5869.079999999999</v>
      </c>
      <c r="K227" s="112">
        <f t="shared" si="1091"/>
        <v>8066.5199999999995</v>
      </c>
      <c r="L227" s="112">
        <f t="shared" si="1092"/>
        <v>2441.5999999999995</v>
      </c>
      <c r="M227" s="112">
        <f t="shared" si="1092"/>
        <v>6521.1999999999989</v>
      </c>
      <c r="N227" s="112">
        <f t="shared" si="1092"/>
        <v>8962.7999999999993</v>
      </c>
      <c r="O227" s="112">
        <v>2441.5999999999995</v>
      </c>
      <c r="P227" s="112">
        <v>6521.1999999999989</v>
      </c>
      <c r="Q227" s="112">
        <v>8962.7999999999993</v>
      </c>
      <c r="R227" s="112">
        <f t="shared" si="1093"/>
        <v>2790.7487999999994</v>
      </c>
      <c r="S227" s="112">
        <f t="shared" si="1094"/>
        <v>7453.7315999999992</v>
      </c>
      <c r="T227" s="112">
        <f t="shared" si="1094"/>
        <v>10244.480399999999</v>
      </c>
      <c r="U227" s="112">
        <f t="shared" si="1095"/>
        <v>2965.1487999999995</v>
      </c>
      <c r="V227" s="112">
        <f t="shared" si="1095"/>
        <v>7919.5315999999993</v>
      </c>
      <c r="W227" s="112">
        <f t="shared" si="1095"/>
        <v>10884.680399999999</v>
      </c>
      <c r="X227" s="112">
        <f t="shared" si="1096"/>
        <v>3226.7487999999994</v>
      </c>
      <c r="Y227" s="112">
        <f t="shared" si="1096"/>
        <v>8618.2315999999992</v>
      </c>
      <c r="Z227" s="112">
        <f t="shared" si="1096"/>
        <v>11844.980399999999</v>
      </c>
      <c r="AA227" s="112">
        <v>3715</v>
      </c>
      <c r="AB227" s="112">
        <v>9922</v>
      </c>
      <c r="AC227" s="112">
        <v>13637</v>
      </c>
      <c r="AD227" s="112">
        <f t="shared" si="1097"/>
        <v>4644</v>
      </c>
      <c r="AE227" s="112">
        <f t="shared" si="1097"/>
        <v>12403</v>
      </c>
      <c r="AF227" s="112">
        <f t="shared" si="1071"/>
        <v>17047</v>
      </c>
      <c r="AG227" s="112">
        <f t="shared" si="1098"/>
        <v>5387</v>
      </c>
      <c r="AH227" s="157">
        <f t="shared" si="1072"/>
        <v>14387</v>
      </c>
      <c r="AI227" s="112">
        <f t="shared" si="1073"/>
        <v>19774</v>
      </c>
      <c r="AJ227" s="112">
        <f t="shared" si="1074"/>
        <v>5387</v>
      </c>
      <c r="AK227" s="112">
        <f t="shared" si="1074"/>
        <v>14387</v>
      </c>
      <c r="AL227" s="112">
        <f t="shared" si="1075"/>
        <v>19774</v>
      </c>
      <c r="AM227" s="112">
        <f t="shared" si="1112"/>
        <v>5387</v>
      </c>
      <c r="AN227" s="112">
        <f t="shared" si="1112"/>
        <v>14387</v>
      </c>
      <c r="AO227" s="112">
        <v>2500</v>
      </c>
      <c r="AP227" s="112">
        <f t="shared" si="1099"/>
        <v>22274</v>
      </c>
      <c r="AQ227" s="154">
        <f t="shared" si="1077"/>
        <v>5629.42</v>
      </c>
      <c r="AR227" s="109">
        <f t="shared" si="1100"/>
        <v>16026.62</v>
      </c>
      <c r="AS227" s="112">
        <v>2500</v>
      </c>
      <c r="AT227" s="112">
        <f t="shared" si="1101"/>
        <v>24156.04</v>
      </c>
      <c r="AU227" s="109">
        <f t="shared" si="1078"/>
        <v>5844.9</v>
      </c>
      <c r="AV227" s="109">
        <f t="shared" si="1078"/>
        <v>16602.099999999999</v>
      </c>
      <c r="AW227" s="112">
        <v>2500</v>
      </c>
      <c r="AX227" s="112">
        <f t="shared" si="1102"/>
        <v>24947</v>
      </c>
      <c r="AY227" s="109">
        <f t="shared" si="1079"/>
        <v>6312.49</v>
      </c>
      <c r="AZ227" s="109">
        <f t="shared" si="1080"/>
        <v>18760.37</v>
      </c>
      <c r="BA227" s="112">
        <v>2500</v>
      </c>
      <c r="BB227" s="112">
        <f t="shared" si="1103"/>
        <v>27572.86</v>
      </c>
      <c r="BC227" s="109">
        <f t="shared" si="1081"/>
        <v>6880.61</v>
      </c>
      <c r="BD227" s="109">
        <f t="shared" si="1082"/>
        <v>20448.8</v>
      </c>
      <c r="BE227" s="112">
        <v>2500</v>
      </c>
      <c r="BF227" s="112">
        <f t="shared" si="1104"/>
        <v>29829.41</v>
      </c>
      <c r="BG227" s="109">
        <f t="shared" si="1083"/>
        <v>7196.23</v>
      </c>
      <c r="BH227" s="109">
        <f t="shared" si="1084"/>
        <v>21386.82</v>
      </c>
      <c r="BI227" s="112">
        <v>2500</v>
      </c>
      <c r="BJ227" s="112">
        <f t="shared" si="1105"/>
        <v>31083.05</v>
      </c>
      <c r="BK227" s="109">
        <f t="shared" si="1085"/>
        <v>7511.85</v>
      </c>
      <c r="BL227" s="109">
        <f t="shared" si="1086"/>
        <v>22324.84</v>
      </c>
      <c r="BM227" s="112">
        <v>2500</v>
      </c>
      <c r="BN227" s="112">
        <f t="shared" si="1106"/>
        <v>32336.690000000002</v>
      </c>
      <c r="BO227" s="109">
        <f t="shared" si="1087"/>
        <v>7701.22</v>
      </c>
      <c r="BP227" s="109">
        <f t="shared" si="1088"/>
        <v>22887.65</v>
      </c>
      <c r="BQ227" s="109">
        <v>2500</v>
      </c>
      <c r="BR227" s="112">
        <f t="shared" si="1089"/>
        <v>33088.870000000003</v>
      </c>
      <c r="BS227" s="110"/>
      <c r="BT227" s="75">
        <f t="shared" si="1110"/>
        <v>2.9999255444365044E-2</v>
      </c>
      <c r="BU227" s="75">
        <f t="shared" si="1110"/>
        <v>2.9999941365762048E-2</v>
      </c>
      <c r="BV227" s="75"/>
    </row>
    <row r="228" spans="1:74" ht="15" customHeight="1" x14ac:dyDescent="0.25">
      <c r="A228" s="76" t="s">
        <v>352</v>
      </c>
      <c r="B228" s="77" t="s">
        <v>353</v>
      </c>
      <c r="C228" s="112">
        <v>1744</v>
      </c>
      <c r="D228" s="112">
        <v>4658</v>
      </c>
      <c r="E228" s="112">
        <v>6402</v>
      </c>
      <c r="F228" s="112">
        <f t="shared" si="1090"/>
        <v>2092.7999999999997</v>
      </c>
      <c r="G228" s="112">
        <f t="shared" si="1090"/>
        <v>5589.5999999999995</v>
      </c>
      <c r="H228" s="112">
        <f t="shared" si="1090"/>
        <v>7682.4</v>
      </c>
      <c r="I228" s="112">
        <f t="shared" si="1091"/>
        <v>2197.4399999999996</v>
      </c>
      <c r="J228" s="112">
        <f t="shared" si="1091"/>
        <v>5869.079999999999</v>
      </c>
      <c r="K228" s="112">
        <f t="shared" si="1091"/>
        <v>8066.5199999999995</v>
      </c>
      <c r="L228" s="112">
        <f t="shared" si="1092"/>
        <v>2441.5999999999995</v>
      </c>
      <c r="M228" s="112">
        <f t="shared" si="1092"/>
        <v>6521.1999999999989</v>
      </c>
      <c r="N228" s="112">
        <f t="shared" si="1092"/>
        <v>8962.7999999999993</v>
      </c>
      <c r="O228" s="112">
        <v>2441.5999999999995</v>
      </c>
      <c r="P228" s="112">
        <v>6521.1999999999989</v>
      </c>
      <c r="Q228" s="112">
        <v>8962.7999999999993</v>
      </c>
      <c r="R228" s="112">
        <f t="shared" si="1093"/>
        <v>2790.7487999999994</v>
      </c>
      <c r="S228" s="112">
        <f t="shared" si="1094"/>
        <v>7453.7315999999992</v>
      </c>
      <c r="T228" s="112">
        <f t="shared" si="1094"/>
        <v>10244.480399999999</v>
      </c>
      <c r="U228" s="112">
        <f t="shared" si="1095"/>
        <v>2965.1487999999995</v>
      </c>
      <c r="V228" s="112">
        <f t="shared" si="1095"/>
        <v>7919.5315999999993</v>
      </c>
      <c r="W228" s="112">
        <f t="shared" si="1095"/>
        <v>10884.680399999999</v>
      </c>
      <c r="X228" s="112">
        <f t="shared" si="1096"/>
        <v>3226.7487999999994</v>
      </c>
      <c r="Y228" s="112">
        <f t="shared" si="1096"/>
        <v>8618.2315999999992</v>
      </c>
      <c r="Z228" s="112">
        <f t="shared" si="1096"/>
        <v>11844.980399999999</v>
      </c>
      <c r="AA228" s="112">
        <v>3715</v>
      </c>
      <c r="AB228" s="112">
        <v>9922</v>
      </c>
      <c r="AC228" s="112">
        <v>13637</v>
      </c>
      <c r="AD228" s="112">
        <f t="shared" si="1097"/>
        <v>4644</v>
      </c>
      <c r="AE228" s="112">
        <f t="shared" si="1097"/>
        <v>12403</v>
      </c>
      <c r="AF228" s="112">
        <f t="shared" si="1071"/>
        <v>17047</v>
      </c>
      <c r="AG228" s="112">
        <f t="shared" si="1098"/>
        <v>5387</v>
      </c>
      <c r="AH228" s="157">
        <f t="shared" si="1072"/>
        <v>14387</v>
      </c>
      <c r="AI228" s="112">
        <f t="shared" si="1073"/>
        <v>19774</v>
      </c>
      <c r="AJ228" s="112">
        <f t="shared" si="1074"/>
        <v>5387</v>
      </c>
      <c r="AK228" s="112">
        <f t="shared" si="1074"/>
        <v>14387</v>
      </c>
      <c r="AL228" s="112">
        <f t="shared" si="1075"/>
        <v>19774</v>
      </c>
      <c r="AM228" s="112">
        <f t="shared" si="1112"/>
        <v>5387</v>
      </c>
      <c r="AN228" s="112">
        <f t="shared" si="1112"/>
        <v>14387</v>
      </c>
      <c r="AO228" s="112">
        <v>2500</v>
      </c>
      <c r="AP228" s="112">
        <f t="shared" si="1099"/>
        <v>22274</v>
      </c>
      <c r="AQ228" s="154">
        <f t="shared" si="1077"/>
        <v>5629.42</v>
      </c>
      <c r="AR228" s="109">
        <f t="shared" si="1100"/>
        <v>16026.62</v>
      </c>
      <c r="AS228" s="112">
        <v>2500</v>
      </c>
      <c r="AT228" s="112">
        <f t="shared" si="1101"/>
        <v>24156.04</v>
      </c>
      <c r="AU228" s="109">
        <f t="shared" si="1078"/>
        <v>5844.9</v>
      </c>
      <c r="AV228" s="109">
        <f t="shared" si="1078"/>
        <v>16602.099999999999</v>
      </c>
      <c r="AW228" s="112">
        <v>2500</v>
      </c>
      <c r="AX228" s="112">
        <f t="shared" si="1102"/>
        <v>24947</v>
      </c>
      <c r="AY228" s="109">
        <f t="shared" si="1079"/>
        <v>6312.49</v>
      </c>
      <c r="AZ228" s="109">
        <f t="shared" si="1080"/>
        <v>18760.37</v>
      </c>
      <c r="BA228" s="112">
        <v>2500</v>
      </c>
      <c r="BB228" s="112">
        <f t="shared" si="1103"/>
        <v>27572.86</v>
      </c>
      <c r="BC228" s="109">
        <f t="shared" si="1081"/>
        <v>6880.61</v>
      </c>
      <c r="BD228" s="109">
        <f t="shared" si="1082"/>
        <v>20448.8</v>
      </c>
      <c r="BE228" s="112">
        <v>2500</v>
      </c>
      <c r="BF228" s="112">
        <f t="shared" si="1104"/>
        <v>29829.41</v>
      </c>
      <c r="BG228" s="109">
        <f t="shared" si="1083"/>
        <v>7196.23</v>
      </c>
      <c r="BH228" s="109">
        <f t="shared" si="1084"/>
        <v>21386.82</v>
      </c>
      <c r="BI228" s="112">
        <v>2500</v>
      </c>
      <c r="BJ228" s="112">
        <f t="shared" si="1105"/>
        <v>31083.05</v>
      </c>
      <c r="BK228" s="109">
        <f t="shared" si="1085"/>
        <v>7511.85</v>
      </c>
      <c r="BL228" s="109">
        <f t="shared" si="1086"/>
        <v>22324.84</v>
      </c>
      <c r="BM228" s="112">
        <v>2500</v>
      </c>
      <c r="BN228" s="112">
        <f t="shared" si="1106"/>
        <v>32336.690000000002</v>
      </c>
      <c r="BO228" s="109">
        <f t="shared" si="1087"/>
        <v>7701.22</v>
      </c>
      <c r="BP228" s="109">
        <f t="shared" si="1088"/>
        <v>22887.65</v>
      </c>
      <c r="BQ228" s="109">
        <v>2500</v>
      </c>
      <c r="BR228" s="112">
        <f t="shared" si="1089"/>
        <v>33088.870000000003</v>
      </c>
      <c r="BS228" s="110"/>
      <c r="BT228" s="75">
        <f t="shared" si="1110"/>
        <v>2.9999255444365044E-2</v>
      </c>
      <c r="BU228" s="75">
        <f t="shared" si="1110"/>
        <v>2.9999941365762048E-2</v>
      </c>
      <c r="BV228" s="75"/>
    </row>
    <row r="229" spans="1:74" ht="15" customHeight="1" x14ac:dyDescent="0.25">
      <c r="A229" s="76" t="s">
        <v>354</v>
      </c>
      <c r="B229" s="77" t="s">
        <v>355</v>
      </c>
      <c r="C229" s="112">
        <v>1744</v>
      </c>
      <c r="D229" s="112">
        <v>4658</v>
      </c>
      <c r="E229" s="112">
        <v>6402</v>
      </c>
      <c r="F229" s="112">
        <f t="shared" si="1090"/>
        <v>2092.7999999999997</v>
      </c>
      <c r="G229" s="112">
        <f t="shared" si="1090"/>
        <v>5589.5999999999995</v>
      </c>
      <c r="H229" s="112">
        <f t="shared" si="1090"/>
        <v>7682.4</v>
      </c>
      <c r="I229" s="112">
        <f t="shared" si="1091"/>
        <v>2197.4399999999996</v>
      </c>
      <c r="J229" s="112">
        <f t="shared" si="1091"/>
        <v>5869.079999999999</v>
      </c>
      <c r="K229" s="112">
        <f t="shared" si="1091"/>
        <v>8066.5199999999995</v>
      </c>
      <c r="L229" s="112">
        <f t="shared" si="1092"/>
        <v>2441.5999999999995</v>
      </c>
      <c r="M229" s="112">
        <f t="shared" si="1092"/>
        <v>6521.1999999999989</v>
      </c>
      <c r="N229" s="112">
        <f t="shared" si="1092"/>
        <v>8962.7999999999993</v>
      </c>
      <c r="O229" s="112">
        <v>2441.5999999999995</v>
      </c>
      <c r="P229" s="112">
        <v>6521.1999999999989</v>
      </c>
      <c r="Q229" s="112">
        <v>8962.7999999999993</v>
      </c>
      <c r="R229" s="112">
        <f t="shared" si="1093"/>
        <v>2790.7487999999994</v>
      </c>
      <c r="S229" s="112">
        <f t="shared" si="1094"/>
        <v>7453.7315999999992</v>
      </c>
      <c r="T229" s="112">
        <f t="shared" si="1094"/>
        <v>10244.480399999999</v>
      </c>
      <c r="U229" s="112">
        <f t="shared" si="1095"/>
        <v>2965.1487999999995</v>
      </c>
      <c r="V229" s="112">
        <f t="shared" si="1095"/>
        <v>7919.5315999999993</v>
      </c>
      <c r="W229" s="112">
        <f t="shared" si="1095"/>
        <v>10884.680399999999</v>
      </c>
      <c r="X229" s="112">
        <f t="shared" si="1096"/>
        <v>3226.7487999999994</v>
      </c>
      <c r="Y229" s="112">
        <f t="shared" si="1096"/>
        <v>8618.2315999999992</v>
      </c>
      <c r="Z229" s="112">
        <f t="shared" si="1096"/>
        <v>11844.980399999999</v>
      </c>
      <c r="AA229" s="112">
        <v>3715</v>
      </c>
      <c r="AB229" s="112">
        <v>9922</v>
      </c>
      <c r="AC229" s="112">
        <v>13637</v>
      </c>
      <c r="AD229" s="112">
        <f t="shared" si="1097"/>
        <v>4644</v>
      </c>
      <c r="AE229" s="112">
        <f t="shared" si="1097"/>
        <v>12403</v>
      </c>
      <c r="AF229" s="112">
        <f t="shared" si="1071"/>
        <v>17047</v>
      </c>
      <c r="AG229" s="112">
        <f t="shared" si="1098"/>
        <v>5387</v>
      </c>
      <c r="AH229" s="157">
        <f t="shared" si="1072"/>
        <v>14387</v>
      </c>
      <c r="AI229" s="112">
        <f t="shared" si="1073"/>
        <v>19774</v>
      </c>
      <c r="AJ229" s="112">
        <f t="shared" si="1074"/>
        <v>5387</v>
      </c>
      <c r="AK229" s="112">
        <f t="shared" si="1074"/>
        <v>14387</v>
      </c>
      <c r="AL229" s="112">
        <f t="shared" si="1075"/>
        <v>19774</v>
      </c>
      <c r="AM229" s="112">
        <f t="shared" si="1112"/>
        <v>5387</v>
      </c>
      <c r="AN229" s="112">
        <f t="shared" si="1112"/>
        <v>14387</v>
      </c>
      <c r="AO229" s="112">
        <v>2500</v>
      </c>
      <c r="AP229" s="112">
        <f t="shared" si="1099"/>
        <v>22274</v>
      </c>
      <c r="AQ229" s="154">
        <f t="shared" ref="AQ229:AQ237" si="1113">ROUND(AM229*(1+4.5%),2)</f>
        <v>5629.42</v>
      </c>
      <c r="AR229" s="109">
        <f t="shared" si="1100"/>
        <v>16026.62</v>
      </c>
      <c r="AS229" s="112">
        <v>2500</v>
      </c>
      <c r="AT229" s="112">
        <f t="shared" si="1101"/>
        <v>24156.04</v>
      </c>
      <c r="AU229" s="109">
        <f t="shared" ref="AU229:AV237" si="1114">ROUND(AQ229+(AM229*4%),2)</f>
        <v>5844.9</v>
      </c>
      <c r="AV229" s="109">
        <f t="shared" si="1114"/>
        <v>16602.099999999999</v>
      </c>
      <c r="AW229" s="112">
        <v>2500</v>
      </c>
      <c r="AX229" s="112">
        <f t="shared" si="1102"/>
        <v>24947</v>
      </c>
      <c r="AY229" s="109">
        <f t="shared" si="1079"/>
        <v>6312.49</v>
      </c>
      <c r="AZ229" s="109">
        <f t="shared" si="1080"/>
        <v>18760.37</v>
      </c>
      <c r="BA229" s="112">
        <v>2500</v>
      </c>
      <c r="BB229" s="112">
        <f t="shared" si="1103"/>
        <v>27572.86</v>
      </c>
      <c r="BC229" s="109">
        <f t="shared" si="1081"/>
        <v>6880.61</v>
      </c>
      <c r="BD229" s="109">
        <f t="shared" si="1082"/>
        <v>20448.8</v>
      </c>
      <c r="BE229" s="112">
        <v>2500</v>
      </c>
      <c r="BF229" s="112">
        <f t="shared" si="1104"/>
        <v>29829.41</v>
      </c>
      <c r="BG229" s="109">
        <f t="shared" si="1083"/>
        <v>7196.23</v>
      </c>
      <c r="BH229" s="109">
        <f t="shared" si="1084"/>
        <v>21386.82</v>
      </c>
      <c r="BI229" s="112">
        <v>2500</v>
      </c>
      <c r="BJ229" s="112">
        <f t="shared" si="1105"/>
        <v>31083.05</v>
      </c>
      <c r="BK229" s="109">
        <f t="shared" si="1085"/>
        <v>7511.85</v>
      </c>
      <c r="BL229" s="109">
        <f t="shared" si="1086"/>
        <v>22324.84</v>
      </c>
      <c r="BM229" s="112">
        <v>2500</v>
      </c>
      <c r="BN229" s="112">
        <f t="shared" si="1106"/>
        <v>32336.690000000002</v>
      </c>
      <c r="BO229" s="109">
        <f t="shared" si="1087"/>
        <v>7701.22</v>
      </c>
      <c r="BP229" s="109">
        <f t="shared" si="1088"/>
        <v>22887.65</v>
      </c>
      <c r="BQ229" s="109">
        <v>2500</v>
      </c>
      <c r="BR229" s="112">
        <f t="shared" si="1089"/>
        <v>33088.870000000003</v>
      </c>
      <c r="BS229" s="110"/>
      <c r="BT229" s="75">
        <f t="shared" si="1110"/>
        <v>2.9999255444365044E-2</v>
      </c>
      <c r="BU229" s="75">
        <f t="shared" si="1110"/>
        <v>2.9999941365762048E-2</v>
      </c>
      <c r="BV229" s="75"/>
    </row>
    <row r="230" spans="1:74" ht="15" customHeight="1" x14ac:dyDescent="0.25">
      <c r="A230" s="76" t="s">
        <v>356</v>
      </c>
      <c r="B230" s="77" t="s">
        <v>357</v>
      </c>
      <c r="C230" s="112">
        <v>1744</v>
      </c>
      <c r="D230" s="112">
        <v>4658</v>
      </c>
      <c r="E230" s="112">
        <v>6402</v>
      </c>
      <c r="F230" s="112">
        <f t="shared" ref="F230:H237" si="1115">C230*1.2</f>
        <v>2092.7999999999997</v>
      </c>
      <c r="G230" s="112">
        <f t="shared" si="1115"/>
        <v>5589.5999999999995</v>
      </c>
      <c r="H230" s="112">
        <f t="shared" si="1115"/>
        <v>7682.4</v>
      </c>
      <c r="I230" s="112">
        <f t="shared" ref="I230:K237" si="1116">F230+C230*0.06</f>
        <v>2197.4399999999996</v>
      </c>
      <c r="J230" s="112">
        <f t="shared" si="1116"/>
        <v>5869.079999999999</v>
      </c>
      <c r="K230" s="112">
        <f t="shared" si="1116"/>
        <v>8066.5199999999995</v>
      </c>
      <c r="L230" s="112">
        <f t="shared" ref="L230:N237" si="1117">I230+C230*0.14</f>
        <v>2441.5999999999995</v>
      </c>
      <c r="M230" s="112">
        <f t="shared" si="1117"/>
        <v>6521.1999999999989</v>
      </c>
      <c r="N230" s="112">
        <f t="shared" si="1117"/>
        <v>8962.7999999999993</v>
      </c>
      <c r="O230" s="112">
        <v>2441.5999999999995</v>
      </c>
      <c r="P230" s="112">
        <v>6521.1999999999989</v>
      </c>
      <c r="Q230" s="112">
        <v>8962.7999999999993</v>
      </c>
      <c r="R230" s="112">
        <f t="shared" si="1093"/>
        <v>2790.7487999999994</v>
      </c>
      <c r="S230" s="112">
        <f t="shared" ref="S230:T237" si="1118">+M230*1.143</f>
        <v>7453.7315999999992</v>
      </c>
      <c r="T230" s="112">
        <f t="shared" si="1118"/>
        <v>10244.480399999999</v>
      </c>
      <c r="U230" s="112">
        <f t="shared" ref="U230:W237" si="1119">+R230+(C230*0.1)</f>
        <v>2965.1487999999995</v>
      </c>
      <c r="V230" s="112">
        <f t="shared" si="1119"/>
        <v>7919.5315999999993</v>
      </c>
      <c r="W230" s="112">
        <f t="shared" si="1119"/>
        <v>10884.680399999999</v>
      </c>
      <c r="X230" s="112">
        <f t="shared" ref="X230:Z237" si="1120">+U230+(C230*0.15)</f>
        <v>3226.7487999999994</v>
      </c>
      <c r="Y230" s="112">
        <f t="shared" si="1120"/>
        <v>8618.2315999999992</v>
      </c>
      <c r="Z230" s="112">
        <f t="shared" si="1120"/>
        <v>11844.980399999999</v>
      </c>
      <c r="AA230" s="112">
        <v>3715</v>
      </c>
      <c r="AB230" s="112">
        <v>9922</v>
      </c>
      <c r="AC230" s="112">
        <v>13637</v>
      </c>
      <c r="AD230" s="112">
        <f t="shared" ref="AD230:AE237" si="1121">+ROUND(AA230*(1+0.25),0)</f>
        <v>4644</v>
      </c>
      <c r="AE230" s="112">
        <f t="shared" si="1121"/>
        <v>12403</v>
      </c>
      <c r="AF230" s="112">
        <f t="shared" si="1071"/>
        <v>17047</v>
      </c>
      <c r="AG230" s="112">
        <f t="shared" si="1098"/>
        <v>5387</v>
      </c>
      <c r="AH230" s="157">
        <f t="shared" si="1072"/>
        <v>14387</v>
      </c>
      <c r="AI230" s="112">
        <f t="shared" si="1073"/>
        <v>19774</v>
      </c>
      <c r="AJ230" s="112">
        <f t="shared" si="1074"/>
        <v>5387</v>
      </c>
      <c r="AK230" s="112">
        <f t="shared" si="1074"/>
        <v>14387</v>
      </c>
      <c r="AL230" s="112">
        <f t="shared" si="1075"/>
        <v>19774</v>
      </c>
      <c r="AM230" s="112">
        <f t="shared" si="1112"/>
        <v>5387</v>
      </c>
      <c r="AN230" s="112">
        <f t="shared" si="1112"/>
        <v>14387</v>
      </c>
      <c r="AO230" s="112">
        <v>2500</v>
      </c>
      <c r="AP230" s="112">
        <f t="shared" si="1099"/>
        <v>22274</v>
      </c>
      <c r="AQ230" s="154">
        <f t="shared" si="1113"/>
        <v>5629.42</v>
      </c>
      <c r="AR230" s="109">
        <f t="shared" si="1100"/>
        <v>16026.62</v>
      </c>
      <c r="AS230" s="112">
        <v>2500</v>
      </c>
      <c r="AT230" s="112">
        <f t="shared" si="1101"/>
        <v>24156.04</v>
      </c>
      <c r="AU230" s="109">
        <f t="shared" si="1114"/>
        <v>5844.9</v>
      </c>
      <c r="AV230" s="109">
        <f t="shared" si="1114"/>
        <v>16602.099999999999</v>
      </c>
      <c r="AW230" s="112">
        <v>2500</v>
      </c>
      <c r="AX230" s="112">
        <f t="shared" si="1102"/>
        <v>24947</v>
      </c>
      <c r="AY230" s="109">
        <f t="shared" si="1079"/>
        <v>6312.49</v>
      </c>
      <c r="AZ230" s="109">
        <f t="shared" si="1080"/>
        <v>18760.37</v>
      </c>
      <c r="BA230" s="112">
        <v>2500</v>
      </c>
      <c r="BB230" s="112">
        <f t="shared" si="1103"/>
        <v>27572.86</v>
      </c>
      <c r="BC230" s="109">
        <f t="shared" si="1081"/>
        <v>6880.61</v>
      </c>
      <c r="BD230" s="109">
        <f t="shared" si="1082"/>
        <v>20448.8</v>
      </c>
      <c r="BE230" s="112">
        <v>2500</v>
      </c>
      <c r="BF230" s="112">
        <f t="shared" si="1104"/>
        <v>29829.41</v>
      </c>
      <c r="BG230" s="109">
        <f t="shared" si="1083"/>
        <v>7196.23</v>
      </c>
      <c r="BH230" s="109">
        <f t="shared" si="1084"/>
        <v>21386.82</v>
      </c>
      <c r="BI230" s="112">
        <v>2500</v>
      </c>
      <c r="BJ230" s="112">
        <f t="shared" si="1105"/>
        <v>31083.05</v>
      </c>
      <c r="BK230" s="109">
        <f t="shared" si="1085"/>
        <v>7511.85</v>
      </c>
      <c r="BL230" s="109">
        <f t="shared" si="1086"/>
        <v>22324.84</v>
      </c>
      <c r="BM230" s="112">
        <v>2500</v>
      </c>
      <c r="BN230" s="112">
        <f t="shared" si="1106"/>
        <v>32336.690000000002</v>
      </c>
      <c r="BO230" s="109">
        <f t="shared" si="1087"/>
        <v>7701.22</v>
      </c>
      <c r="BP230" s="109">
        <f t="shared" si="1088"/>
        <v>22887.65</v>
      </c>
      <c r="BQ230" s="109">
        <v>2500</v>
      </c>
      <c r="BR230" s="112">
        <f t="shared" si="1089"/>
        <v>33088.870000000003</v>
      </c>
      <c r="BS230" s="110"/>
      <c r="BT230" s="75">
        <f t="shared" si="1110"/>
        <v>2.9999255444365044E-2</v>
      </c>
      <c r="BU230" s="75">
        <f t="shared" si="1110"/>
        <v>2.9999941365762048E-2</v>
      </c>
      <c r="BV230" s="75"/>
    </row>
    <row r="231" spans="1:74" ht="15" customHeight="1" x14ac:dyDescent="0.25">
      <c r="A231" s="76" t="s">
        <v>358</v>
      </c>
      <c r="B231" s="77" t="s">
        <v>359</v>
      </c>
      <c r="C231" s="112">
        <v>1744</v>
      </c>
      <c r="D231" s="112">
        <v>4658</v>
      </c>
      <c r="E231" s="112">
        <v>6402</v>
      </c>
      <c r="F231" s="112">
        <f t="shared" si="1115"/>
        <v>2092.7999999999997</v>
      </c>
      <c r="G231" s="112">
        <f t="shared" si="1115"/>
        <v>5589.5999999999995</v>
      </c>
      <c r="H231" s="112">
        <f t="shared" si="1115"/>
        <v>7682.4</v>
      </c>
      <c r="I231" s="112">
        <f t="shared" si="1116"/>
        <v>2197.4399999999996</v>
      </c>
      <c r="J231" s="112">
        <f t="shared" si="1116"/>
        <v>5869.079999999999</v>
      </c>
      <c r="K231" s="112">
        <f t="shared" si="1116"/>
        <v>8066.5199999999995</v>
      </c>
      <c r="L231" s="112">
        <f t="shared" si="1117"/>
        <v>2441.5999999999995</v>
      </c>
      <c r="M231" s="112">
        <f t="shared" si="1117"/>
        <v>6521.1999999999989</v>
      </c>
      <c r="N231" s="112">
        <f t="shared" si="1117"/>
        <v>8962.7999999999993</v>
      </c>
      <c r="O231" s="112">
        <v>2441.5999999999995</v>
      </c>
      <c r="P231" s="112">
        <v>6521.1999999999989</v>
      </c>
      <c r="Q231" s="112">
        <v>8962.7999999999993</v>
      </c>
      <c r="R231" s="112">
        <f t="shared" si="1093"/>
        <v>2790.7487999999994</v>
      </c>
      <c r="S231" s="112">
        <f t="shared" si="1118"/>
        <v>7453.7315999999992</v>
      </c>
      <c r="T231" s="112">
        <f t="shared" si="1118"/>
        <v>10244.480399999999</v>
      </c>
      <c r="U231" s="112">
        <f t="shared" si="1119"/>
        <v>2965.1487999999995</v>
      </c>
      <c r="V231" s="112">
        <f t="shared" si="1119"/>
        <v>7919.5315999999993</v>
      </c>
      <c r="W231" s="112">
        <f t="shared" si="1119"/>
        <v>10884.680399999999</v>
      </c>
      <c r="X231" s="112">
        <f t="shared" si="1120"/>
        <v>3226.7487999999994</v>
      </c>
      <c r="Y231" s="112">
        <f t="shared" si="1120"/>
        <v>8618.2315999999992</v>
      </c>
      <c r="Z231" s="112">
        <f t="shared" si="1120"/>
        <v>11844.980399999999</v>
      </c>
      <c r="AA231" s="112">
        <v>3715</v>
      </c>
      <c r="AB231" s="112">
        <v>9922</v>
      </c>
      <c r="AC231" s="112">
        <v>13637</v>
      </c>
      <c r="AD231" s="112">
        <f t="shared" si="1121"/>
        <v>4644</v>
      </c>
      <c r="AE231" s="112">
        <f t="shared" si="1121"/>
        <v>12403</v>
      </c>
      <c r="AF231" s="112">
        <f t="shared" si="1071"/>
        <v>17047</v>
      </c>
      <c r="AG231" s="112">
        <f t="shared" si="1098"/>
        <v>5387</v>
      </c>
      <c r="AH231" s="157">
        <f t="shared" si="1072"/>
        <v>14387</v>
      </c>
      <c r="AI231" s="112">
        <f t="shared" si="1073"/>
        <v>19774</v>
      </c>
      <c r="AJ231" s="112">
        <f t="shared" si="1074"/>
        <v>5387</v>
      </c>
      <c r="AK231" s="112">
        <f t="shared" si="1074"/>
        <v>14387</v>
      </c>
      <c r="AL231" s="112">
        <f t="shared" si="1075"/>
        <v>19774</v>
      </c>
      <c r="AM231" s="112">
        <f t="shared" si="1112"/>
        <v>5387</v>
      </c>
      <c r="AN231" s="112">
        <f t="shared" si="1112"/>
        <v>14387</v>
      </c>
      <c r="AO231" s="112">
        <v>2500</v>
      </c>
      <c r="AP231" s="112">
        <f t="shared" si="1099"/>
        <v>22274</v>
      </c>
      <c r="AQ231" s="154">
        <f t="shared" si="1113"/>
        <v>5629.42</v>
      </c>
      <c r="AR231" s="109">
        <f t="shared" si="1100"/>
        <v>16026.62</v>
      </c>
      <c r="AS231" s="112">
        <v>2500</v>
      </c>
      <c r="AT231" s="112">
        <f t="shared" si="1101"/>
        <v>24156.04</v>
      </c>
      <c r="AU231" s="109">
        <f t="shared" si="1114"/>
        <v>5844.9</v>
      </c>
      <c r="AV231" s="109">
        <f t="shared" si="1114"/>
        <v>16602.099999999999</v>
      </c>
      <c r="AW231" s="112">
        <v>2500</v>
      </c>
      <c r="AX231" s="112">
        <f t="shared" si="1102"/>
        <v>24947</v>
      </c>
      <c r="AY231" s="109">
        <f t="shared" si="1079"/>
        <v>6312.49</v>
      </c>
      <c r="AZ231" s="109">
        <f t="shared" si="1080"/>
        <v>18760.37</v>
      </c>
      <c r="BA231" s="112">
        <v>2500</v>
      </c>
      <c r="BB231" s="112">
        <f t="shared" si="1103"/>
        <v>27572.86</v>
      </c>
      <c r="BC231" s="109">
        <f t="shared" si="1081"/>
        <v>6880.61</v>
      </c>
      <c r="BD231" s="109">
        <f t="shared" si="1082"/>
        <v>20448.8</v>
      </c>
      <c r="BE231" s="112">
        <v>2500</v>
      </c>
      <c r="BF231" s="112">
        <f t="shared" si="1104"/>
        <v>29829.41</v>
      </c>
      <c r="BG231" s="109">
        <f t="shared" si="1083"/>
        <v>7196.23</v>
      </c>
      <c r="BH231" s="109">
        <f t="shared" si="1084"/>
        <v>21386.82</v>
      </c>
      <c r="BI231" s="112">
        <v>2500</v>
      </c>
      <c r="BJ231" s="112">
        <f t="shared" si="1105"/>
        <v>31083.05</v>
      </c>
      <c r="BK231" s="109">
        <f t="shared" si="1085"/>
        <v>7511.85</v>
      </c>
      <c r="BL231" s="109">
        <f t="shared" si="1086"/>
        <v>22324.84</v>
      </c>
      <c r="BM231" s="112">
        <v>2500</v>
      </c>
      <c r="BN231" s="112">
        <f t="shared" si="1106"/>
        <v>32336.690000000002</v>
      </c>
      <c r="BO231" s="109">
        <f t="shared" si="1087"/>
        <v>7701.22</v>
      </c>
      <c r="BP231" s="109">
        <f t="shared" si="1088"/>
        <v>22887.65</v>
      </c>
      <c r="BQ231" s="109">
        <v>2500</v>
      </c>
      <c r="BR231" s="112">
        <f t="shared" si="1089"/>
        <v>33088.870000000003</v>
      </c>
      <c r="BS231" s="110"/>
      <c r="BT231" s="75">
        <f t="shared" si="1110"/>
        <v>2.9999255444365044E-2</v>
      </c>
      <c r="BU231" s="75">
        <f t="shared" si="1110"/>
        <v>2.9999941365762048E-2</v>
      </c>
      <c r="BV231" s="75"/>
    </row>
    <row r="232" spans="1:74" ht="15" customHeight="1" x14ac:dyDescent="0.25">
      <c r="A232" s="76" t="s">
        <v>360</v>
      </c>
      <c r="B232" s="77" t="s">
        <v>361</v>
      </c>
      <c r="C232" s="112">
        <v>1744</v>
      </c>
      <c r="D232" s="112">
        <v>4658</v>
      </c>
      <c r="E232" s="112">
        <v>6402</v>
      </c>
      <c r="F232" s="112">
        <f t="shared" si="1115"/>
        <v>2092.7999999999997</v>
      </c>
      <c r="G232" s="112">
        <f t="shared" si="1115"/>
        <v>5589.5999999999995</v>
      </c>
      <c r="H232" s="112">
        <f t="shared" si="1115"/>
        <v>7682.4</v>
      </c>
      <c r="I232" s="112">
        <f t="shared" si="1116"/>
        <v>2197.4399999999996</v>
      </c>
      <c r="J232" s="112">
        <f t="shared" si="1116"/>
        <v>5869.079999999999</v>
      </c>
      <c r="K232" s="112">
        <f t="shared" si="1116"/>
        <v>8066.5199999999995</v>
      </c>
      <c r="L232" s="112">
        <f t="shared" si="1117"/>
        <v>2441.5999999999995</v>
      </c>
      <c r="M232" s="112">
        <f t="shared" si="1117"/>
        <v>6521.1999999999989</v>
      </c>
      <c r="N232" s="112">
        <f t="shared" si="1117"/>
        <v>8962.7999999999993</v>
      </c>
      <c r="O232" s="112">
        <v>2441.5999999999995</v>
      </c>
      <c r="P232" s="112">
        <v>6521.1999999999989</v>
      </c>
      <c r="Q232" s="112">
        <v>8962.7999999999993</v>
      </c>
      <c r="R232" s="112">
        <f t="shared" si="1093"/>
        <v>2790.7487999999994</v>
      </c>
      <c r="S232" s="112">
        <f t="shared" si="1118"/>
        <v>7453.7315999999992</v>
      </c>
      <c r="T232" s="112">
        <f t="shared" si="1118"/>
        <v>10244.480399999999</v>
      </c>
      <c r="U232" s="112">
        <f t="shared" si="1119"/>
        <v>2965.1487999999995</v>
      </c>
      <c r="V232" s="112">
        <f t="shared" si="1119"/>
        <v>7919.5315999999993</v>
      </c>
      <c r="W232" s="112">
        <f t="shared" si="1119"/>
        <v>10884.680399999999</v>
      </c>
      <c r="X232" s="112">
        <f t="shared" si="1120"/>
        <v>3226.7487999999994</v>
      </c>
      <c r="Y232" s="112">
        <f t="shared" si="1120"/>
        <v>8618.2315999999992</v>
      </c>
      <c r="Z232" s="112">
        <f t="shared" si="1120"/>
        <v>11844.980399999999</v>
      </c>
      <c r="AA232" s="112">
        <v>3715</v>
      </c>
      <c r="AB232" s="112">
        <v>9922</v>
      </c>
      <c r="AC232" s="112">
        <v>13637</v>
      </c>
      <c r="AD232" s="112">
        <f t="shared" si="1121"/>
        <v>4644</v>
      </c>
      <c r="AE232" s="112">
        <f t="shared" si="1121"/>
        <v>12403</v>
      </c>
      <c r="AF232" s="112">
        <f t="shared" si="1071"/>
        <v>17047</v>
      </c>
      <c r="AG232" s="112">
        <f t="shared" si="1098"/>
        <v>5387</v>
      </c>
      <c r="AH232" s="157">
        <f t="shared" si="1072"/>
        <v>14387</v>
      </c>
      <c r="AI232" s="112">
        <f t="shared" si="1073"/>
        <v>19774</v>
      </c>
      <c r="AJ232" s="112">
        <f t="shared" si="1074"/>
        <v>5387</v>
      </c>
      <c r="AK232" s="112">
        <f t="shared" si="1074"/>
        <v>14387</v>
      </c>
      <c r="AL232" s="112">
        <f t="shared" si="1075"/>
        <v>19774</v>
      </c>
      <c r="AM232" s="112">
        <f t="shared" si="1112"/>
        <v>5387</v>
      </c>
      <c r="AN232" s="112">
        <f t="shared" si="1112"/>
        <v>14387</v>
      </c>
      <c r="AO232" s="112">
        <v>2500</v>
      </c>
      <c r="AP232" s="112">
        <f t="shared" si="1099"/>
        <v>22274</v>
      </c>
      <c r="AQ232" s="154">
        <f t="shared" si="1113"/>
        <v>5629.42</v>
      </c>
      <c r="AR232" s="109">
        <f t="shared" si="1100"/>
        <v>16026.62</v>
      </c>
      <c r="AS232" s="112">
        <v>2500</v>
      </c>
      <c r="AT232" s="112">
        <f t="shared" si="1101"/>
        <v>24156.04</v>
      </c>
      <c r="AU232" s="109">
        <f t="shared" si="1114"/>
        <v>5844.9</v>
      </c>
      <c r="AV232" s="109">
        <f t="shared" si="1114"/>
        <v>16602.099999999999</v>
      </c>
      <c r="AW232" s="112">
        <v>2500</v>
      </c>
      <c r="AX232" s="112">
        <f t="shared" si="1102"/>
        <v>24947</v>
      </c>
      <c r="AY232" s="109">
        <f t="shared" si="1079"/>
        <v>6312.49</v>
      </c>
      <c r="AZ232" s="109">
        <f t="shared" si="1080"/>
        <v>18760.37</v>
      </c>
      <c r="BA232" s="112">
        <v>2500</v>
      </c>
      <c r="BB232" s="112">
        <f t="shared" si="1103"/>
        <v>27572.86</v>
      </c>
      <c r="BC232" s="109">
        <f t="shared" si="1081"/>
        <v>6880.61</v>
      </c>
      <c r="BD232" s="109">
        <f t="shared" si="1082"/>
        <v>20448.8</v>
      </c>
      <c r="BE232" s="112">
        <v>2500</v>
      </c>
      <c r="BF232" s="112">
        <f t="shared" si="1104"/>
        <v>29829.41</v>
      </c>
      <c r="BG232" s="109">
        <f t="shared" si="1083"/>
        <v>7196.23</v>
      </c>
      <c r="BH232" s="109">
        <f t="shared" si="1084"/>
        <v>21386.82</v>
      </c>
      <c r="BI232" s="112">
        <v>2500</v>
      </c>
      <c r="BJ232" s="112">
        <f t="shared" si="1105"/>
        <v>31083.05</v>
      </c>
      <c r="BK232" s="109">
        <f t="shared" si="1085"/>
        <v>7511.85</v>
      </c>
      <c r="BL232" s="109">
        <f t="shared" si="1086"/>
        <v>22324.84</v>
      </c>
      <c r="BM232" s="112">
        <v>2500</v>
      </c>
      <c r="BN232" s="112">
        <f t="shared" si="1106"/>
        <v>32336.690000000002</v>
      </c>
      <c r="BO232" s="109">
        <f t="shared" si="1087"/>
        <v>7701.22</v>
      </c>
      <c r="BP232" s="109">
        <f t="shared" si="1088"/>
        <v>22887.65</v>
      </c>
      <c r="BQ232" s="109">
        <v>2500</v>
      </c>
      <c r="BR232" s="112">
        <f t="shared" si="1089"/>
        <v>33088.870000000003</v>
      </c>
      <c r="BS232" s="110"/>
      <c r="BT232" s="75">
        <f t="shared" si="1110"/>
        <v>2.9999255444365044E-2</v>
      </c>
      <c r="BU232" s="75">
        <f t="shared" si="1110"/>
        <v>2.9999941365762048E-2</v>
      </c>
      <c r="BV232" s="75"/>
    </row>
    <row r="233" spans="1:74" ht="15" customHeight="1" x14ac:dyDescent="0.25">
      <c r="A233" s="76" t="s">
        <v>362</v>
      </c>
      <c r="B233" s="77" t="s">
        <v>363</v>
      </c>
      <c r="C233" s="112">
        <v>1744</v>
      </c>
      <c r="D233" s="112">
        <v>4658</v>
      </c>
      <c r="E233" s="112">
        <v>6402</v>
      </c>
      <c r="F233" s="112">
        <f t="shared" si="1115"/>
        <v>2092.7999999999997</v>
      </c>
      <c r="G233" s="112">
        <f t="shared" si="1115"/>
        <v>5589.5999999999995</v>
      </c>
      <c r="H233" s="112">
        <f t="shared" si="1115"/>
        <v>7682.4</v>
      </c>
      <c r="I233" s="112">
        <f t="shared" si="1116"/>
        <v>2197.4399999999996</v>
      </c>
      <c r="J233" s="112">
        <f t="shared" si="1116"/>
        <v>5869.079999999999</v>
      </c>
      <c r="K233" s="112">
        <f t="shared" si="1116"/>
        <v>8066.5199999999995</v>
      </c>
      <c r="L233" s="112">
        <f t="shared" si="1117"/>
        <v>2441.5999999999995</v>
      </c>
      <c r="M233" s="112">
        <f t="shared" si="1117"/>
        <v>6521.1999999999989</v>
      </c>
      <c r="N233" s="112">
        <f t="shared" si="1117"/>
        <v>8962.7999999999993</v>
      </c>
      <c r="O233" s="112">
        <v>2441.5999999999995</v>
      </c>
      <c r="P233" s="112">
        <v>6521.1999999999989</v>
      </c>
      <c r="Q233" s="112">
        <v>8962.7999999999993</v>
      </c>
      <c r="R233" s="112">
        <f t="shared" si="1093"/>
        <v>2790.7487999999994</v>
      </c>
      <c r="S233" s="112">
        <f t="shared" si="1118"/>
        <v>7453.7315999999992</v>
      </c>
      <c r="T233" s="112">
        <f t="shared" si="1118"/>
        <v>10244.480399999999</v>
      </c>
      <c r="U233" s="112">
        <f t="shared" si="1119"/>
        <v>2965.1487999999995</v>
      </c>
      <c r="V233" s="112">
        <f t="shared" si="1119"/>
        <v>7919.5315999999993</v>
      </c>
      <c r="W233" s="112">
        <f t="shared" si="1119"/>
        <v>10884.680399999999</v>
      </c>
      <c r="X233" s="112">
        <f t="shared" si="1120"/>
        <v>3226.7487999999994</v>
      </c>
      <c r="Y233" s="112">
        <f t="shared" si="1120"/>
        <v>8618.2315999999992</v>
      </c>
      <c r="Z233" s="112">
        <f t="shared" si="1120"/>
        <v>11844.980399999999</v>
      </c>
      <c r="AA233" s="112">
        <v>3715</v>
      </c>
      <c r="AB233" s="112">
        <v>9922</v>
      </c>
      <c r="AC233" s="112">
        <v>13637</v>
      </c>
      <c r="AD233" s="112">
        <f t="shared" si="1121"/>
        <v>4644</v>
      </c>
      <c r="AE233" s="112">
        <f t="shared" si="1121"/>
        <v>12403</v>
      </c>
      <c r="AF233" s="112">
        <f t="shared" si="1071"/>
        <v>17047</v>
      </c>
      <c r="AG233" s="112">
        <f t="shared" si="1098"/>
        <v>5387</v>
      </c>
      <c r="AH233" s="157">
        <f t="shared" si="1072"/>
        <v>14387</v>
      </c>
      <c r="AI233" s="112">
        <f t="shared" si="1073"/>
        <v>19774</v>
      </c>
      <c r="AJ233" s="112">
        <f t="shared" si="1074"/>
        <v>5387</v>
      </c>
      <c r="AK233" s="112">
        <f t="shared" si="1074"/>
        <v>14387</v>
      </c>
      <c r="AL233" s="112">
        <f t="shared" si="1075"/>
        <v>19774</v>
      </c>
      <c r="AM233" s="112">
        <f t="shared" si="1112"/>
        <v>5387</v>
      </c>
      <c r="AN233" s="112">
        <f t="shared" si="1112"/>
        <v>14387</v>
      </c>
      <c r="AO233" s="112">
        <v>2500</v>
      </c>
      <c r="AP233" s="112">
        <f t="shared" si="1099"/>
        <v>22274</v>
      </c>
      <c r="AQ233" s="154">
        <f t="shared" si="1113"/>
        <v>5629.42</v>
      </c>
      <c r="AR233" s="109">
        <f t="shared" si="1100"/>
        <v>16026.62</v>
      </c>
      <c r="AS233" s="112">
        <v>2500</v>
      </c>
      <c r="AT233" s="112">
        <f t="shared" si="1101"/>
        <v>24156.04</v>
      </c>
      <c r="AU233" s="109">
        <f t="shared" si="1114"/>
        <v>5844.9</v>
      </c>
      <c r="AV233" s="109">
        <f t="shared" si="1114"/>
        <v>16602.099999999999</v>
      </c>
      <c r="AW233" s="112">
        <v>2500</v>
      </c>
      <c r="AX233" s="112">
        <f t="shared" si="1102"/>
        <v>24947</v>
      </c>
      <c r="AY233" s="109">
        <f t="shared" si="1079"/>
        <v>6312.49</v>
      </c>
      <c r="AZ233" s="109">
        <f t="shared" si="1080"/>
        <v>18760.37</v>
      </c>
      <c r="BA233" s="112">
        <v>2500</v>
      </c>
      <c r="BB233" s="112">
        <f t="shared" si="1103"/>
        <v>27572.86</v>
      </c>
      <c r="BC233" s="109">
        <f t="shared" si="1081"/>
        <v>6880.61</v>
      </c>
      <c r="BD233" s="109">
        <f t="shared" si="1082"/>
        <v>20448.8</v>
      </c>
      <c r="BE233" s="112">
        <v>2500</v>
      </c>
      <c r="BF233" s="112">
        <f t="shared" si="1104"/>
        <v>29829.41</v>
      </c>
      <c r="BG233" s="109">
        <f t="shared" si="1083"/>
        <v>7196.23</v>
      </c>
      <c r="BH233" s="109">
        <f t="shared" si="1084"/>
        <v>21386.82</v>
      </c>
      <c r="BI233" s="112">
        <v>2500</v>
      </c>
      <c r="BJ233" s="112">
        <f t="shared" si="1105"/>
        <v>31083.05</v>
      </c>
      <c r="BK233" s="109">
        <f t="shared" si="1085"/>
        <v>7511.85</v>
      </c>
      <c r="BL233" s="109">
        <f t="shared" si="1086"/>
        <v>22324.84</v>
      </c>
      <c r="BM233" s="112">
        <v>2500</v>
      </c>
      <c r="BN233" s="112">
        <f t="shared" si="1106"/>
        <v>32336.690000000002</v>
      </c>
      <c r="BO233" s="109">
        <f t="shared" si="1087"/>
        <v>7701.22</v>
      </c>
      <c r="BP233" s="109">
        <f t="shared" si="1088"/>
        <v>22887.65</v>
      </c>
      <c r="BQ233" s="109">
        <v>2500</v>
      </c>
      <c r="BR233" s="112">
        <f t="shared" si="1089"/>
        <v>33088.870000000003</v>
      </c>
      <c r="BS233" s="110"/>
      <c r="BT233" s="75">
        <f t="shared" si="1110"/>
        <v>2.9999255444365044E-2</v>
      </c>
      <c r="BU233" s="75">
        <f t="shared" si="1110"/>
        <v>2.9999941365762048E-2</v>
      </c>
      <c r="BV233" s="75"/>
    </row>
    <row r="234" spans="1:74" ht="15" customHeight="1" x14ac:dyDescent="0.25">
      <c r="A234" s="76" t="s">
        <v>364</v>
      </c>
      <c r="B234" s="77" t="s">
        <v>365</v>
      </c>
      <c r="C234" s="112">
        <v>1744</v>
      </c>
      <c r="D234" s="112">
        <v>6562</v>
      </c>
      <c r="E234" s="112">
        <v>8306</v>
      </c>
      <c r="F234" s="112">
        <f t="shared" si="1115"/>
        <v>2092.7999999999997</v>
      </c>
      <c r="G234" s="112">
        <f t="shared" si="1115"/>
        <v>7874.4</v>
      </c>
      <c r="H234" s="112">
        <f t="shared" si="1115"/>
        <v>9967.1999999999989</v>
      </c>
      <c r="I234" s="112">
        <f t="shared" si="1116"/>
        <v>2197.4399999999996</v>
      </c>
      <c r="J234" s="112">
        <f t="shared" si="1116"/>
        <v>8268.119999999999</v>
      </c>
      <c r="K234" s="112">
        <f t="shared" si="1116"/>
        <v>10465.56</v>
      </c>
      <c r="L234" s="112">
        <f t="shared" si="1117"/>
        <v>2441.5999999999995</v>
      </c>
      <c r="M234" s="112">
        <f t="shared" si="1117"/>
        <v>9186.7999999999993</v>
      </c>
      <c r="N234" s="112">
        <f t="shared" si="1117"/>
        <v>11628.4</v>
      </c>
      <c r="O234" s="112">
        <v>2441.5999999999995</v>
      </c>
      <c r="P234" s="112">
        <v>9186.7999999999993</v>
      </c>
      <c r="Q234" s="112">
        <v>11628.4</v>
      </c>
      <c r="R234" s="112">
        <f t="shared" si="1093"/>
        <v>2790.7487999999994</v>
      </c>
      <c r="S234" s="112">
        <f t="shared" si="1118"/>
        <v>10500.5124</v>
      </c>
      <c r="T234" s="112">
        <f t="shared" si="1118"/>
        <v>13291.261199999999</v>
      </c>
      <c r="U234" s="112">
        <f t="shared" si="1119"/>
        <v>2965.1487999999995</v>
      </c>
      <c r="V234" s="112">
        <f t="shared" si="1119"/>
        <v>11156.7124</v>
      </c>
      <c r="W234" s="112">
        <f t="shared" si="1119"/>
        <v>14121.861199999999</v>
      </c>
      <c r="X234" s="112">
        <f t="shared" si="1120"/>
        <v>3226.7487999999994</v>
      </c>
      <c r="Y234" s="112">
        <f t="shared" si="1120"/>
        <v>12141.0124</v>
      </c>
      <c r="Z234" s="112">
        <f t="shared" si="1120"/>
        <v>15367.761199999999</v>
      </c>
      <c r="AA234" s="112">
        <v>3715</v>
      </c>
      <c r="AB234" s="112">
        <v>13978</v>
      </c>
      <c r="AC234" s="112">
        <v>17693</v>
      </c>
      <c r="AD234" s="112">
        <f t="shared" si="1121"/>
        <v>4644</v>
      </c>
      <c r="AE234" s="112">
        <f t="shared" si="1121"/>
        <v>17473</v>
      </c>
      <c r="AF234" s="112">
        <f t="shared" si="1071"/>
        <v>22117</v>
      </c>
      <c r="AG234" s="112">
        <f t="shared" si="1098"/>
        <v>5387</v>
      </c>
      <c r="AH234" s="157">
        <f t="shared" si="1072"/>
        <v>20269</v>
      </c>
      <c r="AI234" s="112">
        <f t="shared" si="1073"/>
        <v>25656</v>
      </c>
      <c r="AJ234" s="112">
        <f t="shared" si="1074"/>
        <v>5387</v>
      </c>
      <c r="AK234" s="112">
        <f t="shared" si="1074"/>
        <v>20269</v>
      </c>
      <c r="AL234" s="112">
        <f t="shared" si="1075"/>
        <v>25656</v>
      </c>
      <c r="AM234" s="112">
        <f t="shared" si="1112"/>
        <v>5387</v>
      </c>
      <c r="AN234" s="112">
        <f t="shared" si="1112"/>
        <v>20269</v>
      </c>
      <c r="AO234" s="112">
        <v>2500</v>
      </c>
      <c r="AP234" s="112">
        <f t="shared" si="1099"/>
        <v>28156</v>
      </c>
      <c r="AQ234" s="154">
        <f t="shared" si="1113"/>
        <v>5629.42</v>
      </c>
      <c r="AR234" s="109">
        <f t="shared" si="1100"/>
        <v>22578.91</v>
      </c>
      <c r="AS234" s="112">
        <v>2500</v>
      </c>
      <c r="AT234" s="112">
        <f t="shared" si="1101"/>
        <v>30708.33</v>
      </c>
      <c r="AU234" s="109">
        <f t="shared" si="1114"/>
        <v>5844.9</v>
      </c>
      <c r="AV234" s="109">
        <f t="shared" si="1114"/>
        <v>23389.67</v>
      </c>
      <c r="AW234" s="112">
        <v>2500</v>
      </c>
      <c r="AX234" s="112">
        <f t="shared" si="1102"/>
        <v>31734.57</v>
      </c>
      <c r="AY234" s="109">
        <f t="shared" si="1079"/>
        <v>6312.49</v>
      </c>
      <c r="AZ234" s="109">
        <f t="shared" si="1080"/>
        <v>26430.33</v>
      </c>
      <c r="BA234" s="112">
        <v>2500</v>
      </c>
      <c r="BB234" s="112">
        <f t="shared" si="1103"/>
        <v>35242.82</v>
      </c>
      <c r="BC234" s="109">
        <f t="shared" si="1081"/>
        <v>6880.61</v>
      </c>
      <c r="BD234" s="109">
        <f t="shared" si="1082"/>
        <v>28809.06</v>
      </c>
      <c r="BE234" s="112">
        <v>2500</v>
      </c>
      <c r="BF234" s="112">
        <f t="shared" si="1104"/>
        <v>38189.67</v>
      </c>
      <c r="BG234" s="109">
        <f t="shared" si="1083"/>
        <v>7196.23</v>
      </c>
      <c r="BH234" s="109">
        <f t="shared" si="1084"/>
        <v>30130.58</v>
      </c>
      <c r="BI234" s="112">
        <v>2500</v>
      </c>
      <c r="BJ234" s="112">
        <f t="shared" si="1105"/>
        <v>39826.81</v>
      </c>
      <c r="BK234" s="109">
        <f t="shared" si="1085"/>
        <v>7511.85</v>
      </c>
      <c r="BL234" s="109">
        <f t="shared" si="1086"/>
        <v>31452.1</v>
      </c>
      <c r="BM234" s="112">
        <v>2500</v>
      </c>
      <c r="BN234" s="112">
        <f t="shared" si="1106"/>
        <v>41463.949999999997</v>
      </c>
      <c r="BO234" s="109">
        <f t="shared" si="1087"/>
        <v>7701.22</v>
      </c>
      <c r="BP234" s="109">
        <f t="shared" si="1088"/>
        <v>32245.01</v>
      </c>
      <c r="BQ234" s="109">
        <v>2500</v>
      </c>
      <c r="BR234" s="112">
        <f t="shared" si="1089"/>
        <v>42446.229999999996</v>
      </c>
      <c r="BS234" s="110"/>
      <c r="BT234" s="75">
        <f t="shared" si="1110"/>
        <v>2.9999255444365044E-2</v>
      </c>
      <c r="BU234" s="75">
        <f t="shared" si="1110"/>
        <v>3.0000003783532018E-2</v>
      </c>
      <c r="BV234" s="75"/>
    </row>
    <row r="235" spans="1:74" ht="15" customHeight="1" x14ac:dyDescent="0.25">
      <c r="A235" s="76" t="s">
        <v>366</v>
      </c>
      <c r="B235" s="77" t="s">
        <v>367</v>
      </c>
      <c r="C235" s="112">
        <v>1744</v>
      </c>
      <c r="D235" s="112">
        <v>6562</v>
      </c>
      <c r="E235" s="112">
        <v>8306</v>
      </c>
      <c r="F235" s="112">
        <f t="shared" si="1115"/>
        <v>2092.7999999999997</v>
      </c>
      <c r="G235" s="112">
        <f t="shared" si="1115"/>
        <v>7874.4</v>
      </c>
      <c r="H235" s="112">
        <f t="shared" si="1115"/>
        <v>9967.1999999999989</v>
      </c>
      <c r="I235" s="112">
        <f t="shared" si="1116"/>
        <v>2197.4399999999996</v>
      </c>
      <c r="J235" s="112">
        <f t="shared" si="1116"/>
        <v>8268.119999999999</v>
      </c>
      <c r="K235" s="112">
        <f t="shared" si="1116"/>
        <v>10465.56</v>
      </c>
      <c r="L235" s="112">
        <f t="shared" si="1117"/>
        <v>2441.5999999999995</v>
      </c>
      <c r="M235" s="112">
        <f t="shared" si="1117"/>
        <v>9186.7999999999993</v>
      </c>
      <c r="N235" s="112">
        <f t="shared" si="1117"/>
        <v>11628.4</v>
      </c>
      <c r="O235" s="112">
        <v>2441.5999999999995</v>
      </c>
      <c r="P235" s="112">
        <v>9186.7999999999993</v>
      </c>
      <c r="Q235" s="112">
        <v>11628.4</v>
      </c>
      <c r="R235" s="112">
        <f t="shared" si="1093"/>
        <v>2790.7487999999994</v>
      </c>
      <c r="S235" s="112">
        <f t="shared" si="1118"/>
        <v>10500.5124</v>
      </c>
      <c r="T235" s="112">
        <f t="shared" si="1118"/>
        <v>13291.261199999999</v>
      </c>
      <c r="U235" s="112">
        <f t="shared" si="1119"/>
        <v>2965.1487999999995</v>
      </c>
      <c r="V235" s="112">
        <f t="shared" si="1119"/>
        <v>11156.7124</v>
      </c>
      <c r="W235" s="112">
        <f t="shared" si="1119"/>
        <v>14121.861199999999</v>
      </c>
      <c r="X235" s="112">
        <f t="shared" si="1120"/>
        <v>3226.7487999999994</v>
      </c>
      <c r="Y235" s="112">
        <f t="shared" si="1120"/>
        <v>12141.0124</v>
      </c>
      <c r="Z235" s="112">
        <f t="shared" si="1120"/>
        <v>15367.761199999999</v>
      </c>
      <c r="AA235" s="112">
        <v>3715</v>
      </c>
      <c r="AB235" s="112">
        <v>13978</v>
      </c>
      <c r="AC235" s="112">
        <v>17693</v>
      </c>
      <c r="AD235" s="112">
        <f t="shared" si="1121"/>
        <v>4644</v>
      </c>
      <c r="AE235" s="112">
        <f t="shared" si="1121"/>
        <v>17473</v>
      </c>
      <c r="AF235" s="112">
        <f t="shared" si="1071"/>
        <v>22117</v>
      </c>
      <c r="AG235" s="112">
        <f t="shared" si="1098"/>
        <v>5387</v>
      </c>
      <c r="AH235" s="157">
        <f t="shared" si="1072"/>
        <v>20269</v>
      </c>
      <c r="AI235" s="112">
        <f t="shared" si="1073"/>
        <v>25656</v>
      </c>
      <c r="AJ235" s="112">
        <f t="shared" si="1074"/>
        <v>5387</v>
      </c>
      <c r="AK235" s="112">
        <f t="shared" si="1074"/>
        <v>20269</v>
      </c>
      <c r="AL235" s="112">
        <f t="shared" si="1075"/>
        <v>25656</v>
      </c>
      <c r="AM235" s="112">
        <f t="shared" si="1112"/>
        <v>5387</v>
      </c>
      <c r="AN235" s="112">
        <f t="shared" si="1112"/>
        <v>20269</v>
      </c>
      <c r="AO235" s="112">
        <v>2500</v>
      </c>
      <c r="AP235" s="112">
        <f t="shared" si="1099"/>
        <v>28156</v>
      </c>
      <c r="AQ235" s="154">
        <f t="shared" si="1113"/>
        <v>5629.42</v>
      </c>
      <c r="AR235" s="109">
        <f t="shared" si="1100"/>
        <v>22578.91</v>
      </c>
      <c r="AS235" s="112">
        <v>2500</v>
      </c>
      <c r="AT235" s="112">
        <f t="shared" si="1101"/>
        <v>30708.33</v>
      </c>
      <c r="AU235" s="109">
        <f t="shared" si="1114"/>
        <v>5844.9</v>
      </c>
      <c r="AV235" s="109">
        <f t="shared" si="1114"/>
        <v>23389.67</v>
      </c>
      <c r="AW235" s="112">
        <v>2500</v>
      </c>
      <c r="AX235" s="112">
        <f t="shared" si="1102"/>
        <v>31734.57</v>
      </c>
      <c r="AY235" s="109">
        <f t="shared" si="1079"/>
        <v>6312.49</v>
      </c>
      <c r="AZ235" s="109">
        <f t="shared" si="1080"/>
        <v>26430.33</v>
      </c>
      <c r="BA235" s="112">
        <v>2500</v>
      </c>
      <c r="BB235" s="112">
        <f t="shared" si="1103"/>
        <v>35242.82</v>
      </c>
      <c r="BC235" s="109">
        <f t="shared" si="1081"/>
        <v>6880.61</v>
      </c>
      <c r="BD235" s="109">
        <f t="shared" si="1082"/>
        <v>28809.06</v>
      </c>
      <c r="BE235" s="112">
        <v>2500</v>
      </c>
      <c r="BF235" s="112">
        <f t="shared" si="1104"/>
        <v>38189.67</v>
      </c>
      <c r="BG235" s="109">
        <f t="shared" si="1083"/>
        <v>7196.23</v>
      </c>
      <c r="BH235" s="109">
        <f t="shared" si="1084"/>
        <v>30130.58</v>
      </c>
      <c r="BI235" s="112">
        <v>2500</v>
      </c>
      <c r="BJ235" s="112">
        <f t="shared" si="1105"/>
        <v>39826.81</v>
      </c>
      <c r="BK235" s="109">
        <f t="shared" si="1085"/>
        <v>7511.85</v>
      </c>
      <c r="BL235" s="109">
        <f t="shared" si="1086"/>
        <v>31452.1</v>
      </c>
      <c r="BM235" s="112">
        <v>2500</v>
      </c>
      <c r="BN235" s="112">
        <f t="shared" si="1106"/>
        <v>41463.949999999997</v>
      </c>
      <c r="BO235" s="109">
        <f t="shared" si="1087"/>
        <v>7701.22</v>
      </c>
      <c r="BP235" s="109">
        <f t="shared" si="1088"/>
        <v>32245.01</v>
      </c>
      <c r="BQ235" s="109">
        <v>2500</v>
      </c>
      <c r="BR235" s="112">
        <f t="shared" si="1089"/>
        <v>42446.229999999996</v>
      </c>
      <c r="BS235" s="110"/>
      <c r="BT235" s="75">
        <f t="shared" si="1110"/>
        <v>2.9999255444365044E-2</v>
      </c>
      <c r="BU235" s="75">
        <f t="shared" si="1110"/>
        <v>3.0000003783532018E-2</v>
      </c>
      <c r="BV235" s="75"/>
    </row>
    <row r="236" spans="1:74" ht="15" customHeight="1" x14ac:dyDescent="0.25">
      <c r="A236" s="76" t="s">
        <v>368</v>
      </c>
      <c r="B236" s="77" t="s">
        <v>369</v>
      </c>
      <c r="C236" s="112">
        <v>1744</v>
      </c>
      <c r="D236" s="112">
        <v>6562</v>
      </c>
      <c r="E236" s="112">
        <v>8306</v>
      </c>
      <c r="F236" s="112">
        <f t="shared" si="1115"/>
        <v>2092.7999999999997</v>
      </c>
      <c r="G236" s="112">
        <f t="shared" si="1115"/>
        <v>7874.4</v>
      </c>
      <c r="H236" s="112">
        <f t="shared" si="1115"/>
        <v>9967.1999999999989</v>
      </c>
      <c r="I236" s="112">
        <f t="shared" si="1116"/>
        <v>2197.4399999999996</v>
      </c>
      <c r="J236" s="112">
        <f t="shared" si="1116"/>
        <v>8268.119999999999</v>
      </c>
      <c r="K236" s="112">
        <f t="shared" si="1116"/>
        <v>10465.56</v>
      </c>
      <c r="L236" s="112">
        <f t="shared" si="1117"/>
        <v>2441.5999999999995</v>
      </c>
      <c r="M236" s="112">
        <f t="shared" si="1117"/>
        <v>9186.7999999999993</v>
      </c>
      <c r="N236" s="112">
        <f t="shared" si="1117"/>
        <v>11628.4</v>
      </c>
      <c r="O236" s="112">
        <v>2441.5999999999995</v>
      </c>
      <c r="P236" s="112">
        <v>9186.7999999999993</v>
      </c>
      <c r="Q236" s="112">
        <v>11628.4</v>
      </c>
      <c r="R236" s="112">
        <f t="shared" si="1093"/>
        <v>2790.7487999999994</v>
      </c>
      <c r="S236" s="112">
        <f t="shared" si="1118"/>
        <v>10500.5124</v>
      </c>
      <c r="T236" s="112">
        <f t="shared" si="1118"/>
        <v>13291.261199999999</v>
      </c>
      <c r="U236" s="112">
        <f t="shared" si="1119"/>
        <v>2965.1487999999995</v>
      </c>
      <c r="V236" s="112">
        <f t="shared" si="1119"/>
        <v>11156.7124</v>
      </c>
      <c r="W236" s="112">
        <f t="shared" si="1119"/>
        <v>14121.861199999999</v>
      </c>
      <c r="X236" s="112">
        <f t="shared" si="1120"/>
        <v>3226.7487999999994</v>
      </c>
      <c r="Y236" s="112">
        <f t="shared" si="1120"/>
        <v>12141.0124</v>
      </c>
      <c r="Z236" s="112">
        <f t="shared" si="1120"/>
        <v>15367.761199999999</v>
      </c>
      <c r="AA236" s="112">
        <v>3715</v>
      </c>
      <c r="AB236" s="112">
        <v>13978</v>
      </c>
      <c r="AC236" s="112">
        <v>17693</v>
      </c>
      <c r="AD236" s="112">
        <f t="shared" si="1121"/>
        <v>4644</v>
      </c>
      <c r="AE236" s="112">
        <f t="shared" si="1121"/>
        <v>17473</v>
      </c>
      <c r="AF236" s="112">
        <f t="shared" si="1071"/>
        <v>22117</v>
      </c>
      <c r="AG236" s="112">
        <f t="shared" si="1098"/>
        <v>5387</v>
      </c>
      <c r="AH236" s="157">
        <f t="shared" si="1072"/>
        <v>20269</v>
      </c>
      <c r="AI236" s="112">
        <f t="shared" si="1073"/>
        <v>25656</v>
      </c>
      <c r="AJ236" s="112">
        <f t="shared" si="1074"/>
        <v>5387</v>
      </c>
      <c r="AK236" s="112">
        <f t="shared" si="1074"/>
        <v>20269</v>
      </c>
      <c r="AL236" s="112">
        <f t="shared" si="1075"/>
        <v>25656</v>
      </c>
      <c r="AM236" s="112">
        <f t="shared" si="1112"/>
        <v>5387</v>
      </c>
      <c r="AN236" s="112">
        <f t="shared" si="1112"/>
        <v>20269</v>
      </c>
      <c r="AO236" s="112">
        <v>2500</v>
      </c>
      <c r="AP236" s="112">
        <f t="shared" si="1099"/>
        <v>28156</v>
      </c>
      <c r="AQ236" s="154">
        <f t="shared" si="1113"/>
        <v>5629.42</v>
      </c>
      <c r="AR236" s="109">
        <f t="shared" si="1100"/>
        <v>22578.91</v>
      </c>
      <c r="AS236" s="112">
        <v>2500</v>
      </c>
      <c r="AT236" s="112">
        <f t="shared" si="1101"/>
        <v>30708.33</v>
      </c>
      <c r="AU236" s="109">
        <f t="shared" si="1114"/>
        <v>5844.9</v>
      </c>
      <c r="AV236" s="109">
        <f t="shared" si="1114"/>
        <v>23389.67</v>
      </c>
      <c r="AW236" s="112">
        <v>2500</v>
      </c>
      <c r="AX236" s="112">
        <f t="shared" si="1102"/>
        <v>31734.57</v>
      </c>
      <c r="AY236" s="109">
        <f t="shared" si="1079"/>
        <v>6312.49</v>
      </c>
      <c r="AZ236" s="109">
        <f t="shared" si="1080"/>
        <v>26430.33</v>
      </c>
      <c r="BA236" s="112">
        <v>2500</v>
      </c>
      <c r="BB236" s="112">
        <f t="shared" si="1103"/>
        <v>35242.82</v>
      </c>
      <c r="BC236" s="109">
        <f t="shared" si="1081"/>
        <v>6880.61</v>
      </c>
      <c r="BD236" s="109">
        <f t="shared" si="1082"/>
        <v>28809.06</v>
      </c>
      <c r="BE236" s="112">
        <v>2500</v>
      </c>
      <c r="BF236" s="112">
        <f t="shared" si="1104"/>
        <v>38189.67</v>
      </c>
      <c r="BG236" s="109">
        <f t="shared" si="1083"/>
        <v>7196.23</v>
      </c>
      <c r="BH236" s="109">
        <f t="shared" si="1084"/>
        <v>30130.58</v>
      </c>
      <c r="BI236" s="112">
        <v>2500</v>
      </c>
      <c r="BJ236" s="112">
        <f t="shared" si="1105"/>
        <v>39826.81</v>
      </c>
      <c r="BK236" s="109">
        <f t="shared" si="1085"/>
        <v>7511.85</v>
      </c>
      <c r="BL236" s="109">
        <f t="shared" si="1086"/>
        <v>31452.1</v>
      </c>
      <c r="BM236" s="112">
        <v>2500</v>
      </c>
      <c r="BN236" s="112">
        <f t="shared" si="1106"/>
        <v>41463.949999999997</v>
      </c>
      <c r="BO236" s="109">
        <f t="shared" si="1087"/>
        <v>7701.22</v>
      </c>
      <c r="BP236" s="109">
        <f t="shared" si="1088"/>
        <v>32245.01</v>
      </c>
      <c r="BQ236" s="109">
        <v>2500</v>
      </c>
      <c r="BR236" s="112">
        <f t="shared" si="1089"/>
        <v>42446.229999999996</v>
      </c>
      <c r="BS236" s="110"/>
      <c r="BT236" s="75">
        <f t="shared" si="1110"/>
        <v>2.9999255444365044E-2</v>
      </c>
      <c r="BU236" s="75">
        <f t="shared" si="1110"/>
        <v>3.0000003783532018E-2</v>
      </c>
      <c r="BV236" s="75"/>
    </row>
    <row r="237" spans="1:74" ht="15" customHeight="1" x14ac:dyDescent="0.25">
      <c r="A237" s="76" t="s">
        <v>370</v>
      </c>
      <c r="B237" s="77" t="s">
        <v>371</v>
      </c>
      <c r="C237" s="112">
        <v>1744</v>
      </c>
      <c r="D237" s="112">
        <v>4658</v>
      </c>
      <c r="E237" s="112">
        <v>6402</v>
      </c>
      <c r="F237" s="112">
        <f t="shared" si="1115"/>
        <v>2092.7999999999997</v>
      </c>
      <c r="G237" s="112">
        <f t="shared" si="1115"/>
        <v>5589.5999999999995</v>
      </c>
      <c r="H237" s="112">
        <f t="shared" si="1115"/>
        <v>7682.4</v>
      </c>
      <c r="I237" s="112">
        <f t="shared" si="1116"/>
        <v>2197.4399999999996</v>
      </c>
      <c r="J237" s="112">
        <f t="shared" si="1116"/>
        <v>5869.079999999999</v>
      </c>
      <c r="K237" s="112">
        <f t="shared" si="1116"/>
        <v>8066.5199999999995</v>
      </c>
      <c r="L237" s="112">
        <f t="shared" si="1117"/>
        <v>2441.5999999999995</v>
      </c>
      <c r="M237" s="112">
        <f t="shared" si="1117"/>
        <v>6521.1999999999989</v>
      </c>
      <c r="N237" s="112">
        <f t="shared" si="1117"/>
        <v>8962.7999999999993</v>
      </c>
      <c r="O237" s="112">
        <v>2441.5999999999995</v>
      </c>
      <c r="P237" s="112">
        <v>6521.1999999999989</v>
      </c>
      <c r="Q237" s="112">
        <v>8962.7999999999993</v>
      </c>
      <c r="R237" s="112">
        <f t="shared" si="1093"/>
        <v>2790.7487999999994</v>
      </c>
      <c r="S237" s="112">
        <f t="shared" si="1118"/>
        <v>7453.7315999999992</v>
      </c>
      <c r="T237" s="112">
        <f t="shared" si="1118"/>
        <v>10244.480399999999</v>
      </c>
      <c r="U237" s="112">
        <f t="shared" si="1119"/>
        <v>2965.1487999999995</v>
      </c>
      <c r="V237" s="112">
        <f t="shared" si="1119"/>
        <v>7919.5315999999993</v>
      </c>
      <c r="W237" s="112">
        <f t="shared" si="1119"/>
        <v>10884.680399999999</v>
      </c>
      <c r="X237" s="112">
        <f t="shared" si="1120"/>
        <v>3226.7487999999994</v>
      </c>
      <c r="Y237" s="112">
        <f t="shared" si="1120"/>
        <v>8618.2315999999992</v>
      </c>
      <c r="Z237" s="112">
        <f t="shared" si="1120"/>
        <v>11844.980399999999</v>
      </c>
      <c r="AA237" s="112">
        <v>3715</v>
      </c>
      <c r="AB237" s="112">
        <v>9922</v>
      </c>
      <c r="AC237" s="112">
        <v>13637</v>
      </c>
      <c r="AD237" s="112">
        <f t="shared" si="1121"/>
        <v>4644</v>
      </c>
      <c r="AE237" s="112">
        <f t="shared" si="1121"/>
        <v>12403</v>
      </c>
      <c r="AF237" s="112">
        <f t="shared" si="1071"/>
        <v>17047</v>
      </c>
      <c r="AG237" s="112">
        <f t="shared" si="1098"/>
        <v>5387</v>
      </c>
      <c r="AH237" s="157">
        <f t="shared" si="1072"/>
        <v>14387</v>
      </c>
      <c r="AI237" s="112">
        <f t="shared" si="1073"/>
        <v>19774</v>
      </c>
      <c r="AJ237" s="112">
        <f t="shared" si="1074"/>
        <v>5387</v>
      </c>
      <c r="AK237" s="112">
        <f t="shared" si="1074"/>
        <v>14387</v>
      </c>
      <c r="AL237" s="112">
        <f t="shared" si="1075"/>
        <v>19774</v>
      </c>
      <c r="AM237" s="112">
        <f t="shared" si="1112"/>
        <v>5387</v>
      </c>
      <c r="AN237" s="112">
        <f t="shared" si="1112"/>
        <v>14387</v>
      </c>
      <c r="AO237" s="112">
        <v>2500</v>
      </c>
      <c r="AP237" s="112">
        <f t="shared" si="1099"/>
        <v>22274</v>
      </c>
      <c r="AQ237" s="154">
        <f t="shared" si="1113"/>
        <v>5629.42</v>
      </c>
      <c r="AR237" s="109">
        <f t="shared" si="1100"/>
        <v>16026.62</v>
      </c>
      <c r="AS237" s="112">
        <v>2500</v>
      </c>
      <c r="AT237" s="112">
        <f t="shared" si="1101"/>
        <v>24156.04</v>
      </c>
      <c r="AU237" s="109">
        <f t="shared" si="1114"/>
        <v>5844.9</v>
      </c>
      <c r="AV237" s="109">
        <f t="shared" si="1114"/>
        <v>16602.099999999999</v>
      </c>
      <c r="AW237" s="112">
        <v>2500</v>
      </c>
      <c r="AX237" s="112">
        <f t="shared" si="1102"/>
        <v>24947</v>
      </c>
      <c r="AY237" s="109">
        <f t="shared" si="1079"/>
        <v>6312.49</v>
      </c>
      <c r="AZ237" s="109">
        <f t="shared" si="1080"/>
        <v>18760.37</v>
      </c>
      <c r="BA237" s="112">
        <v>2500</v>
      </c>
      <c r="BB237" s="112">
        <f t="shared" si="1103"/>
        <v>27572.86</v>
      </c>
      <c r="BC237" s="109">
        <f t="shared" si="1081"/>
        <v>6880.61</v>
      </c>
      <c r="BD237" s="109">
        <f t="shared" si="1082"/>
        <v>20448.8</v>
      </c>
      <c r="BE237" s="112">
        <v>2500</v>
      </c>
      <c r="BF237" s="112">
        <f t="shared" si="1104"/>
        <v>29829.41</v>
      </c>
      <c r="BG237" s="109">
        <f t="shared" si="1083"/>
        <v>7196.23</v>
      </c>
      <c r="BH237" s="109">
        <f t="shared" si="1084"/>
        <v>21386.82</v>
      </c>
      <c r="BI237" s="112">
        <v>2500</v>
      </c>
      <c r="BJ237" s="112">
        <f t="shared" si="1105"/>
        <v>31083.05</v>
      </c>
      <c r="BK237" s="109">
        <f t="shared" si="1085"/>
        <v>7511.85</v>
      </c>
      <c r="BL237" s="109">
        <f t="shared" si="1086"/>
        <v>22324.84</v>
      </c>
      <c r="BM237" s="112">
        <v>2500</v>
      </c>
      <c r="BN237" s="112">
        <f t="shared" si="1106"/>
        <v>32336.690000000002</v>
      </c>
      <c r="BO237" s="109">
        <f t="shared" si="1087"/>
        <v>7701.22</v>
      </c>
      <c r="BP237" s="109">
        <f t="shared" si="1088"/>
        <v>22887.65</v>
      </c>
      <c r="BQ237" s="109">
        <v>2500</v>
      </c>
      <c r="BR237" s="112">
        <f t="shared" si="1089"/>
        <v>33088.870000000003</v>
      </c>
      <c r="BS237" s="110"/>
      <c r="BT237" s="75">
        <f t="shared" ref="BT237:BU252" si="1122">+(BO237-BK237)/AY237</f>
        <v>2.9999255444365044E-2</v>
      </c>
      <c r="BU237" s="75">
        <f t="shared" si="1122"/>
        <v>2.9999941365762048E-2</v>
      </c>
      <c r="BV237" s="75"/>
    </row>
    <row r="238" spans="1:74" ht="15.75" customHeight="1" x14ac:dyDescent="0.25">
      <c r="A238" s="70" t="s">
        <v>2453</v>
      </c>
      <c r="B238" s="111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105"/>
      <c r="O238" s="73"/>
      <c r="P238" s="73"/>
      <c r="Q238" s="73"/>
      <c r="R238" s="73"/>
      <c r="S238" s="73"/>
      <c r="T238" s="105"/>
      <c r="U238" s="73"/>
      <c r="V238" s="73"/>
      <c r="W238" s="73"/>
      <c r="X238" s="73"/>
      <c r="Y238" s="73"/>
      <c r="Z238" s="105"/>
      <c r="AA238" s="73"/>
      <c r="AB238" s="73"/>
      <c r="AC238" s="105"/>
      <c r="AD238" s="73"/>
      <c r="AE238" s="73"/>
      <c r="AF238" s="105"/>
      <c r="AG238" s="73"/>
      <c r="AH238" s="73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8"/>
      <c r="BT238" s="75" t="e">
        <f t="shared" si="1122"/>
        <v>#DIV/0!</v>
      </c>
      <c r="BU238" s="75" t="e">
        <f t="shared" si="1122"/>
        <v>#DIV/0!</v>
      </c>
      <c r="BV238" s="75"/>
    </row>
    <row r="239" spans="1:74" ht="15" customHeight="1" x14ac:dyDescent="0.25">
      <c r="A239" s="76" t="s">
        <v>372</v>
      </c>
      <c r="B239" s="77" t="s">
        <v>373</v>
      </c>
      <c r="C239" s="112">
        <v>1744</v>
      </c>
      <c r="D239" s="112">
        <v>7709</v>
      </c>
      <c r="E239" s="112">
        <v>9453</v>
      </c>
      <c r="F239" s="112">
        <f t="shared" ref="F239:H254" si="1123">C239*1.2</f>
        <v>2092.7999999999997</v>
      </c>
      <c r="G239" s="112">
        <f t="shared" si="1123"/>
        <v>9250.7999999999993</v>
      </c>
      <c r="H239" s="112">
        <f t="shared" si="1123"/>
        <v>11343.6</v>
      </c>
      <c r="I239" s="112">
        <f t="shared" ref="I239:K254" si="1124">F239+C239*0.06</f>
        <v>2197.4399999999996</v>
      </c>
      <c r="J239" s="112">
        <f t="shared" si="1124"/>
        <v>9713.34</v>
      </c>
      <c r="K239" s="112">
        <f t="shared" si="1124"/>
        <v>11910.78</v>
      </c>
      <c r="L239" s="112">
        <f t="shared" ref="L239:N254" si="1125">I239+C239*0.14</f>
        <v>2441.5999999999995</v>
      </c>
      <c r="M239" s="112">
        <f t="shared" si="1125"/>
        <v>10792.6</v>
      </c>
      <c r="N239" s="112">
        <f t="shared" si="1125"/>
        <v>13234.2</v>
      </c>
      <c r="O239" s="112">
        <v>2441.5999999999995</v>
      </c>
      <c r="P239" s="112">
        <v>10792.6</v>
      </c>
      <c r="Q239" s="112">
        <v>13234.2</v>
      </c>
      <c r="R239" s="112">
        <f t="shared" ref="R239:R265" si="1126">+O239*1.143</f>
        <v>2790.7487999999994</v>
      </c>
      <c r="S239" s="112">
        <f t="shared" ref="S239:T254" si="1127">+M239*1.143</f>
        <v>12335.941800000001</v>
      </c>
      <c r="T239" s="112">
        <f t="shared" si="1127"/>
        <v>15126.690600000002</v>
      </c>
      <c r="U239" s="112">
        <f t="shared" ref="U239:W254" si="1128">+R239+(C239*0.1)</f>
        <v>2965.1487999999995</v>
      </c>
      <c r="V239" s="112">
        <f t="shared" si="1128"/>
        <v>13106.8418</v>
      </c>
      <c r="W239" s="112">
        <f t="shared" si="1128"/>
        <v>16071.990600000001</v>
      </c>
      <c r="X239" s="112">
        <f t="shared" ref="X239:Z254" si="1129">+U239+(C239*0.15)</f>
        <v>3226.7487999999994</v>
      </c>
      <c r="Y239" s="112">
        <f t="shared" si="1129"/>
        <v>14263.191800000001</v>
      </c>
      <c r="Z239" s="112">
        <f t="shared" si="1129"/>
        <v>17489.940600000002</v>
      </c>
      <c r="AA239" s="112">
        <v>3715</v>
      </c>
      <c r="AB239" s="112">
        <v>16422</v>
      </c>
      <c r="AC239" s="112">
        <v>20137</v>
      </c>
      <c r="AD239" s="112">
        <f t="shared" ref="AD239:AE254" si="1130">+ROUND(AA239*(1+0.25),0)</f>
        <v>4644</v>
      </c>
      <c r="AE239" s="112">
        <f t="shared" si="1130"/>
        <v>20528</v>
      </c>
      <c r="AF239" s="112">
        <f t="shared" ref="AF239:AF265" si="1131">+AE239+AD239</f>
        <v>25172</v>
      </c>
      <c r="AG239" s="112">
        <f t="shared" ref="AG239:AG265" si="1132">+ROUND(AD239+AA239*0.2,0)</f>
        <v>5387</v>
      </c>
      <c r="AH239" s="157">
        <f t="shared" ref="AH239:AH265" si="1133">ROUND(+AE239+AB239*0.2,0)</f>
        <v>23812</v>
      </c>
      <c r="AI239" s="112">
        <f t="shared" ref="AI239:AI265" si="1134">+AH239+AG239</f>
        <v>29199</v>
      </c>
      <c r="AJ239" s="112">
        <f t="shared" ref="AJ239:AK254" si="1135">AG239</f>
        <v>5387</v>
      </c>
      <c r="AK239" s="112">
        <f t="shared" si="1135"/>
        <v>23812</v>
      </c>
      <c r="AL239" s="112">
        <f t="shared" ref="AL239:AL265" si="1136">AJ239+AK239</f>
        <v>29199</v>
      </c>
      <c r="AM239" s="112">
        <f>AJ239+2500</f>
        <v>7887</v>
      </c>
      <c r="AN239" s="112">
        <f>AK239</f>
        <v>23812</v>
      </c>
      <c r="AO239" s="112"/>
      <c r="AP239" s="112">
        <f t="shared" ref="AP239:AP265" si="1137">AM239+AN239+AO239</f>
        <v>31699</v>
      </c>
      <c r="AQ239" s="154">
        <f t="shared" ref="AQ239:AQ265" si="1138">ROUND(AM239*(1+4.5%),2)</f>
        <v>8241.92</v>
      </c>
      <c r="AR239" s="109">
        <f t="shared" ref="AR239:AR265" si="1139">ROUND(AN239*(1+4.5%)+(AB239*10%),2)</f>
        <v>26525.74</v>
      </c>
      <c r="AS239" s="112"/>
      <c r="AT239" s="112">
        <f t="shared" ref="AT239:AT265" si="1140">AQ239+AR239+AS239</f>
        <v>34767.660000000003</v>
      </c>
      <c r="AU239" s="109">
        <f t="shared" ref="AU239:AV254" si="1141">ROUND(AQ239+(AM239*4%),2)</f>
        <v>8557.4</v>
      </c>
      <c r="AV239" s="109">
        <f t="shared" si="1141"/>
        <v>27478.22</v>
      </c>
      <c r="AW239" s="112"/>
      <c r="AX239" s="112">
        <f t="shared" ref="AX239:AX265" si="1142">AU239+AV239+AW239</f>
        <v>36035.620000000003</v>
      </c>
      <c r="AY239" s="109">
        <f t="shared" ref="AY239:AY265" si="1143">ROUND(AU239+(AU239*$AY$3),2)</f>
        <v>9241.99</v>
      </c>
      <c r="AZ239" s="109">
        <f t="shared" ref="AZ239:AZ265" si="1144">ROUND(AV239+(AV239*$AZ$5),2)</f>
        <v>31050.39</v>
      </c>
      <c r="BA239" s="112"/>
      <c r="BB239" s="112">
        <f t="shared" ref="BB239:BB265" si="1145">AY239+AZ239+BA239</f>
        <v>40292.379999999997</v>
      </c>
      <c r="BC239" s="109">
        <f t="shared" ref="BC239:BC265" si="1146">ROUND(AY239+(AY239*$BC$3),2)</f>
        <v>10073.77</v>
      </c>
      <c r="BD239" s="109">
        <f t="shared" ref="BD239:BD265" si="1147">ROUND(AZ239+(AZ239*$BD$5),2)</f>
        <v>33844.93</v>
      </c>
      <c r="BE239" s="112"/>
      <c r="BF239" s="112">
        <f t="shared" ref="BF239:BF265" si="1148">BC239+BD239+BE239</f>
        <v>43918.7</v>
      </c>
      <c r="BG239" s="109">
        <f t="shared" ref="BG239:BG265" si="1149">ROUND(BC239+ $AY239*$BG$3,2)</f>
        <v>10535.87</v>
      </c>
      <c r="BH239" s="109">
        <f t="shared" ref="BH239:BH265" si="1150">ROUND(BD239+ $AZ239*$BH$5,2)</f>
        <v>35397.449999999997</v>
      </c>
      <c r="BI239" s="112"/>
      <c r="BJ239" s="112">
        <f t="shared" ref="BJ239:BJ265" si="1151">BG239+BH239+BI239</f>
        <v>45933.32</v>
      </c>
      <c r="BK239" s="109">
        <f t="shared" ref="BK239:BK265" si="1152">ROUND(BG239+ $AY239*$BK$3,2)</f>
        <v>10997.97</v>
      </c>
      <c r="BL239" s="109">
        <f t="shared" ref="BL239:BL265" si="1153">ROUND(BH239+ $AZ239*$BL$5,2)</f>
        <v>36949.97</v>
      </c>
      <c r="BM239" s="112"/>
      <c r="BN239" s="112">
        <f t="shared" ref="BN239:BN265" si="1154">BK239+BL239+BM239</f>
        <v>47947.94</v>
      </c>
      <c r="BO239" s="109">
        <f t="shared" ref="BO239:BO265" si="1155">ROUND(BK239+ $AY239*$BO$3,2)</f>
        <v>11275.23</v>
      </c>
      <c r="BP239" s="109">
        <f t="shared" ref="BP239:BP265" si="1156">ROUND(BL239+ $AZ239*$BP$4,2)</f>
        <v>37881.480000000003</v>
      </c>
      <c r="BQ239" s="109"/>
      <c r="BR239" s="112">
        <f t="shared" ref="BR239:BR265" si="1157">+BO239+BP239+BQ239</f>
        <v>49156.710000000006</v>
      </c>
      <c r="BS239" s="110"/>
      <c r="BT239" s="75">
        <f t="shared" si="1122"/>
        <v>3.0000032460541531E-2</v>
      </c>
      <c r="BU239" s="75">
        <f t="shared" si="1122"/>
        <v>2.9999945250285168E-2</v>
      </c>
      <c r="BV239" s="75"/>
    </row>
    <row r="240" spans="1:74" ht="15" customHeight="1" x14ac:dyDescent="0.25">
      <c r="A240" s="76" t="s">
        <v>374</v>
      </c>
      <c r="B240" s="77" t="s">
        <v>375</v>
      </c>
      <c r="C240" s="112">
        <v>1744</v>
      </c>
      <c r="D240" s="112">
        <v>7709</v>
      </c>
      <c r="E240" s="112">
        <v>9453</v>
      </c>
      <c r="F240" s="112">
        <f t="shared" si="1123"/>
        <v>2092.7999999999997</v>
      </c>
      <c r="G240" s="112">
        <f t="shared" si="1123"/>
        <v>9250.7999999999993</v>
      </c>
      <c r="H240" s="112">
        <f t="shared" si="1123"/>
        <v>11343.6</v>
      </c>
      <c r="I240" s="112">
        <f t="shared" si="1124"/>
        <v>2197.4399999999996</v>
      </c>
      <c r="J240" s="112">
        <f t="shared" si="1124"/>
        <v>9713.34</v>
      </c>
      <c r="K240" s="112">
        <f t="shared" si="1124"/>
        <v>11910.78</v>
      </c>
      <c r="L240" s="112">
        <f t="shared" si="1125"/>
        <v>2441.5999999999995</v>
      </c>
      <c r="M240" s="112">
        <f t="shared" si="1125"/>
        <v>10792.6</v>
      </c>
      <c r="N240" s="112">
        <f t="shared" si="1125"/>
        <v>13234.2</v>
      </c>
      <c r="O240" s="112">
        <v>2441.5999999999995</v>
      </c>
      <c r="P240" s="112">
        <v>10792.6</v>
      </c>
      <c r="Q240" s="112">
        <v>13234.2</v>
      </c>
      <c r="R240" s="112">
        <f t="shared" si="1126"/>
        <v>2790.7487999999994</v>
      </c>
      <c r="S240" s="112">
        <f t="shared" si="1127"/>
        <v>12335.941800000001</v>
      </c>
      <c r="T240" s="112">
        <f t="shared" si="1127"/>
        <v>15126.690600000002</v>
      </c>
      <c r="U240" s="112">
        <f t="shared" si="1128"/>
        <v>2965.1487999999995</v>
      </c>
      <c r="V240" s="112">
        <f t="shared" si="1128"/>
        <v>13106.8418</v>
      </c>
      <c r="W240" s="112">
        <f t="shared" si="1128"/>
        <v>16071.990600000001</v>
      </c>
      <c r="X240" s="112">
        <f t="shared" si="1129"/>
        <v>3226.7487999999994</v>
      </c>
      <c r="Y240" s="112">
        <f t="shared" si="1129"/>
        <v>14263.191800000001</v>
      </c>
      <c r="Z240" s="112">
        <f t="shared" si="1129"/>
        <v>17489.940600000002</v>
      </c>
      <c r="AA240" s="112">
        <v>3715</v>
      </c>
      <c r="AB240" s="112">
        <v>16422</v>
      </c>
      <c r="AC240" s="112">
        <v>20137</v>
      </c>
      <c r="AD240" s="112">
        <f t="shared" si="1130"/>
        <v>4644</v>
      </c>
      <c r="AE240" s="112">
        <f t="shared" si="1130"/>
        <v>20528</v>
      </c>
      <c r="AF240" s="112">
        <f t="shared" si="1131"/>
        <v>25172</v>
      </c>
      <c r="AG240" s="112">
        <f t="shared" si="1132"/>
        <v>5387</v>
      </c>
      <c r="AH240" s="157">
        <f t="shared" si="1133"/>
        <v>23812</v>
      </c>
      <c r="AI240" s="112">
        <f t="shared" si="1134"/>
        <v>29199</v>
      </c>
      <c r="AJ240" s="112">
        <f t="shared" si="1135"/>
        <v>5387</v>
      </c>
      <c r="AK240" s="112">
        <f t="shared" si="1135"/>
        <v>23812</v>
      </c>
      <c r="AL240" s="112">
        <f t="shared" si="1136"/>
        <v>29199</v>
      </c>
      <c r="AM240" s="112">
        <f t="shared" ref="AM240:AN242" si="1158">AJ240</f>
        <v>5387</v>
      </c>
      <c r="AN240" s="112">
        <f t="shared" si="1158"/>
        <v>23812</v>
      </c>
      <c r="AO240" s="112">
        <v>2500</v>
      </c>
      <c r="AP240" s="112">
        <f t="shared" si="1137"/>
        <v>31699</v>
      </c>
      <c r="AQ240" s="154">
        <f t="shared" si="1138"/>
        <v>5629.42</v>
      </c>
      <c r="AR240" s="109">
        <f t="shared" si="1139"/>
        <v>26525.74</v>
      </c>
      <c r="AS240" s="112">
        <v>2500</v>
      </c>
      <c r="AT240" s="112">
        <f t="shared" si="1140"/>
        <v>34655.160000000003</v>
      </c>
      <c r="AU240" s="109">
        <f t="shared" si="1141"/>
        <v>5844.9</v>
      </c>
      <c r="AV240" s="109">
        <f t="shared" si="1141"/>
        <v>27478.22</v>
      </c>
      <c r="AW240" s="112">
        <v>2500</v>
      </c>
      <c r="AX240" s="112">
        <f t="shared" si="1142"/>
        <v>35823.120000000003</v>
      </c>
      <c r="AY240" s="109">
        <f t="shared" si="1143"/>
        <v>6312.49</v>
      </c>
      <c r="AZ240" s="109">
        <f t="shared" si="1144"/>
        <v>31050.39</v>
      </c>
      <c r="BA240" s="112">
        <v>2500</v>
      </c>
      <c r="BB240" s="112">
        <f t="shared" si="1145"/>
        <v>39862.879999999997</v>
      </c>
      <c r="BC240" s="109">
        <f t="shared" si="1146"/>
        <v>6880.61</v>
      </c>
      <c r="BD240" s="109">
        <f t="shared" si="1147"/>
        <v>33844.93</v>
      </c>
      <c r="BE240" s="112">
        <v>2500</v>
      </c>
      <c r="BF240" s="112">
        <f t="shared" si="1148"/>
        <v>43225.54</v>
      </c>
      <c r="BG240" s="109">
        <f t="shared" si="1149"/>
        <v>7196.23</v>
      </c>
      <c r="BH240" s="109">
        <f t="shared" si="1150"/>
        <v>35397.449999999997</v>
      </c>
      <c r="BI240" s="112">
        <v>2500</v>
      </c>
      <c r="BJ240" s="112">
        <f t="shared" si="1151"/>
        <v>45093.679999999993</v>
      </c>
      <c r="BK240" s="109">
        <f t="shared" si="1152"/>
        <v>7511.85</v>
      </c>
      <c r="BL240" s="109">
        <f t="shared" si="1153"/>
        <v>36949.97</v>
      </c>
      <c r="BM240" s="112">
        <v>2500</v>
      </c>
      <c r="BN240" s="112">
        <f t="shared" si="1154"/>
        <v>46961.82</v>
      </c>
      <c r="BO240" s="109">
        <f t="shared" si="1155"/>
        <v>7701.22</v>
      </c>
      <c r="BP240" s="109">
        <f t="shared" si="1156"/>
        <v>37881.480000000003</v>
      </c>
      <c r="BQ240" s="109">
        <v>2500</v>
      </c>
      <c r="BR240" s="112">
        <f t="shared" si="1157"/>
        <v>48082.700000000004</v>
      </c>
      <c r="BS240" s="110"/>
      <c r="BT240" s="75">
        <f t="shared" si="1122"/>
        <v>2.9999255444365044E-2</v>
      </c>
      <c r="BU240" s="75">
        <f t="shared" si="1122"/>
        <v>2.9999945250285168E-2</v>
      </c>
      <c r="BV240" s="75"/>
    </row>
    <row r="241" spans="1:74" ht="15" customHeight="1" x14ac:dyDescent="0.25">
      <c r="A241" s="76" t="s">
        <v>376</v>
      </c>
      <c r="B241" s="77" t="s">
        <v>377</v>
      </c>
      <c r="C241" s="112">
        <v>1744</v>
      </c>
      <c r="D241" s="112">
        <v>7709</v>
      </c>
      <c r="E241" s="112">
        <v>9453</v>
      </c>
      <c r="F241" s="112">
        <f t="shared" si="1123"/>
        <v>2092.7999999999997</v>
      </c>
      <c r="G241" s="112">
        <f t="shared" si="1123"/>
        <v>9250.7999999999993</v>
      </c>
      <c r="H241" s="112">
        <f t="shared" si="1123"/>
        <v>11343.6</v>
      </c>
      <c r="I241" s="112">
        <f t="shared" si="1124"/>
        <v>2197.4399999999996</v>
      </c>
      <c r="J241" s="112">
        <f t="shared" si="1124"/>
        <v>9713.34</v>
      </c>
      <c r="K241" s="112">
        <f t="shared" si="1124"/>
        <v>11910.78</v>
      </c>
      <c r="L241" s="112">
        <f t="shared" si="1125"/>
        <v>2441.5999999999995</v>
      </c>
      <c r="M241" s="112">
        <f t="shared" si="1125"/>
        <v>10792.6</v>
      </c>
      <c r="N241" s="112">
        <f t="shared" si="1125"/>
        <v>13234.2</v>
      </c>
      <c r="O241" s="112">
        <v>2441.5999999999995</v>
      </c>
      <c r="P241" s="112">
        <v>10792.6</v>
      </c>
      <c r="Q241" s="112">
        <v>13234.2</v>
      </c>
      <c r="R241" s="112">
        <f t="shared" si="1126"/>
        <v>2790.7487999999994</v>
      </c>
      <c r="S241" s="112">
        <f t="shared" si="1127"/>
        <v>12335.941800000001</v>
      </c>
      <c r="T241" s="112">
        <f t="shared" si="1127"/>
        <v>15126.690600000002</v>
      </c>
      <c r="U241" s="112">
        <f t="shared" si="1128"/>
        <v>2965.1487999999995</v>
      </c>
      <c r="V241" s="112">
        <f t="shared" si="1128"/>
        <v>13106.8418</v>
      </c>
      <c r="W241" s="112">
        <f t="shared" si="1128"/>
        <v>16071.990600000001</v>
      </c>
      <c r="X241" s="112">
        <f t="shared" si="1129"/>
        <v>3226.7487999999994</v>
      </c>
      <c r="Y241" s="112">
        <f t="shared" si="1129"/>
        <v>14263.191800000001</v>
      </c>
      <c r="Z241" s="112">
        <f t="shared" si="1129"/>
        <v>17489.940600000002</v>
      </c>
      <c r="AA241" s="112">
        <v>3715</v>
      </c>
      <c r="AB241" s="112">
        <v>16422</v>
      </c>
      <c r="AC241" s="112">
        <v>20137</v>
      </c>
      <c r="AD241" s="112">
        <f t="shared" si="1130"/>
        <v>4644</v>
      </c>
      <c r="AE241" s="112">
        <f t="shared" si="1130"/>
        <v>20528</v>
      </c>
      <c r="AF241" s="112">
        <f t="shared" si="1131"/>
        <v>25172</v>
      </c>
      <c r="AG241" s="112">
        <f t="shared" si="1132"/>
        <v>5387</v>
      </c>
      <c r="AH241" s="157">
        <f t="shared" si="1133"/>
        <v>23812</v>
      </c>
      <c r="AI241" s="112">
        <f t="shared" si="1134"/>
        <v>29199</v>
      </c>
      <c r="AJ241" s="112">
        <f t="shared" si="1135"/>
        <v>5387</v>
      </c>
      <c r="AK241" s="112">
        <f t="shared" si="1135"/>
        <v>23812</v>
      </c>
      <c r="AL241" s="112">
        <f t="shared" si="1136"/>
        <v>29199</v>
      </c>
      <c r="AM241" s="112">
        <f t="shared" ref="AM241:AM242" si="1159">AJ241+2500</f>
        <v>7887</v>
      </c>
      <c r="AN241" s="112">
        <f t="shared" si="1158"/>
        <v>23812</v>
      </c>
      <c r="AO241" s="112"/>
      <c r="AP241" s="112">
        <f t="shared" si="1137"/>
        <v>31699</v>
      </c>
      <c r="AQ241" s="154">
        <f t="shared" si="1138"/>
        <v>8241.92</v>
      </c>
      <c r="AR241" s="109">
        <f t="shared" si="1139"/>
        <v>26525.74</v>
      </c>
      <c r="AS241" s="112"/>
      <c r="AT241" s="112">
        <f t="shared" si="1140"/>
        <v>34767.660000000003</v>
      </c>
      <c r="AU241" s="109">
        <f t="shared" si="1141"/>
        <v>8557.4</v>
      </c>
      <c r="AV241" s="109">
        <f t="shared" si="1141"/>
        <v>27478.22</v>
      </c>
      <c r="AW241" s="112"/>
      <c r="AX241" s="112">
        <f t="shared" si="1142"/>
        <v>36035.620000000003</v>
      </c>
      <c r="AY241" s="109">
        <f t="shared" si="1143"/>
        <v>9241.99</v>
      </c>
      <c r="AZ241" s="109">
        <f t="shared" si="1144"/>
        <v>31050.39</v>
      </c>
      <c r="BA241" s="112"/>
      <c r="BB241" s="112">
        <f t="shared" si="1145"/>
        <v>40292.379999999997</v>
      </c>
      <c r="BC241" s="109">
        <f t="shared" si="1146"/>
        <v>10073.77</v>
      </c>
      <c r="BD241" s="109">
        <f t="shared" si="1147"/>
        <v>33844.93</v>
      </c>
      <c r="BE241" s="112"/>
      <c r="BF241" s="112">
        <f t="shared" si="1148"/>
        <v>43918.7</v>
      </c>
      <c r="BG241" s="109">
        <f t="shared" si="1149"/>
        <v>10535.87</v>
      </c>
      <c r="BH241" s="109">
        <f t="shared" si="1150"/>
        <v>35397.449999999997</v>
      </c>
      <c r="BI241" s="112"/>
      <c r="BJ241" s="112">
        <f t="shared" si="1151"/>
        <v>45933.32</v>
      </c>
      <c r="BK241" s="109">
        <f t="shared" si="1152"/>
        <v>10997.97</v>
      </c>
      <c r="BL241" s="109">
        <f t="shared" si="1153"/>
        <v>36949.97</v>
      </c>
      <c r="BM241" s="112"/>
      <c r="BN241" s="112">
        <f t="shared" si="1154"/>
        <v>47947.94</v>
      </c>
      <c r="BO241" s="109">
        <f t="shared" si="1155"/>
        <v>11275.23</v>
      </c>
      <c r="BP241" s="109">
        <f t="shared" si="1156"/>
        <v>37881.480000000003</v>
      </c>
      <c r="BQ241" s="109"/>
      <c r="BR241" s="112">
        <f t="shared" si="1157"/>
        <v>49156.710000000006</v>
      </c>
      <c r="BS241" s="110"/>
      <c r="BT241" s="75">
        <f t="shared" si="1122"/>
        <v>3.0000032460541531E-2</v>
      </c>
      <c r="BU241" s="75">
        <f t="shared" si="1122"/>
        <v>2.9999945250285168E-2</v>
      </c>
      <c r="BV241" s="75"/>
    </row>
    <row r="242" spans="1:74" ht="15" customHeight="1" x14ac:dyDescent="0.25">
      <c r="A242" s="76" t="s">
        <v>378</v>
      </c>
      <c r="B242" s="77" t="s">
        <v>379</v>
      </c>
      <c r="C242" s="112">
        <v>1744</v>
      </c>
      <c r="D242" s="112">
        <v>7709</v>
      </c>
      <c r="E242" s="112">
        <v>9453</v>
      </c>
      <c r="F242" s="112">
        <f t="shared" si="1123"/>
        <v>2092.7999999999997</v>
      </c>
      <c r="G242" s="112">
        <f t="shared" si="1123"/>
        <v>9250.7999999999993</v>
      </c>
      <c r="H242" s="112">
        <f t="shared" si="1123"/>
        <v>11343.6</v>
      </c>
      <c r="I242" s="112">
        <f t="shared" si="1124"/>
        <v>2197.4399999999996</v>
      </c>
      <c r="J242" s="112">
        <f t="shared" si="1124"/>
        <v>9713.34</v>
      </c>
      <c r="K242" s="112">
        <f t="shared" si="1124"/>
        <v>11910.78</v>
      </c>
      <c r="L242" s="112">
        <f t="shared" si="1125"/>
        <v>2441.5999999999995</v>
      </c>
      <c r="M242" s="112">
        <f t="shared" si="1125"/>
        <v>10792.6</v>
      </c>
      <c r="N242" s="112">
        <f t="shared" si="1125"/>
        <v>13234.2</v>
      </c>
      <c r="O242" s="112">
        <v>2441.5999999999995</v>
      </c>
      <c r="P242" s="112">
        <v>10792.6</v>
      </c>
      <c r="Q242" s="112">
        <v>13234.2</v>
      </c>
      <c r="R242" s="112">
        <f t="shared" si="1126"/>
        <v>2790.7487999999994</v>
      </c>
      <c r="S242" s="112">
        <f t="shared" si="1127"/>
        <v>12335.941800000001</v>
      </c>
      <c r="T242" s="112">
        <f t="shared" si="1127"/>
        <v>15126.690600000002</v>
      </c>
      <c r="U242" s="112">
        <f t="shared" si="1128"/>
        <v>2965.1487999999995</v>
      </c>
      <c r="V242" s="112">
        <f t="shared" si="1128"/>
        <v>13106.8418</v>
      </c>
      <c r="W242" s="112">
        <f t="shared" si="1128"/>
        <v>16071.990600000001</v>
      </c>
      <c r="X242" s="112">
        <f t="shared" si="1129"/>
        <v>3226.7487999999994</v>
      </c>
      <c r="Y242" s="112">
        <f t="shared" si="1129"/>
        <v>14263.191800000001</v>
      </c>
      <c r="Z242" s="112">
        <f t="shared" si="1129"/>
        <v>17489.940600000002</v>
      </c>
      <c r="AA242" s="112">
        <v>3715</v>
      </c>
      <c r="AB242" s="112">
        <v>16422</v>
      </c>
      <c r="AC242" s="112">
        <v>20137</v>
      </c>
      <c r="AD242" s="112">
        <f t="shared" si="1130"/>
        <v>4644</v>
      </c>
      <c r="AE242" s="112">
        <f t="shared" si="1130"/>
        <v>20528</v>
      </c>
      <c r="AF242" s="112">
        <f t="shared" si="1131"/>
        <v>25172</v>
      </c>
      <c r="AG242" s="112">
        <f t="shared" si="1132"/>
        <v>5387</v>
      </c>
      <c r="AH242" s="157">
        <f t="shared" si="1133"/>
        <v>23812</v>
      </c>
      <c r="AI242" s="112">
        <f t="shared" si="1134"/>
        <v>29199</v>
      </c>
      <c r="AJ242" s="112">
        <f t="shared" si="1135"/>
        <v>5387</v>
      </c>
      <c r="AK242" s="112">
        <f t="shared" si="1135"/>
        <v>23812</v>
      </c>
      <c r="AL242" s="112">
        <f t="shared" si="1136"/>
        <v>29199</v>
      </c>
      <c r="AM242" s="112">
        <f t="shared" si="1159"/>
        <v>7887</v>
      </c>
      <c r="AN242" s="112">
        <f t="shared" si="1158"/>
        <v>23812</v>
      </c>
      <c r="AO242" s="112"/>
      <c r="AP242" s="112">
        <f t="shared" si="1137"/>
        <v>31699</v>
      </c>
      <c r="AQ242" s="154">
        <f t="shared" si="1138"/>
        <v>8241.92</v>
      </c>
      <c r="AR242" s="109">
        <f t="shared" si="1139"/>
        <v>26525.74</v>
      </c>
      <c r="AS242" s="112"/>
      <c r="AT242" s="112">
        <f t="shared" si="1140"/>
        <v>34767.660000000003</v>
      </c>
      <c r="AU242" s="109">
        <f t="shared" si="1141"/>
        <v>8557.4</v>
      </c>
      <c r="AV242" s="109">
        <f t="shared" si="1141"/>
        <v>27478.22</v>
      </c>
      <c r="AW242" s="112"/>
      <c r="AX242" s="112">
        <f t="shared" si="1142"/>
        <v>36035.620000000003</v>
      </c>
      <c r="AY242" s="109">
        <f t="shared" si="1143"/>
        <v>9241.99</v>
      </c>
      <c r="AZ242" s="109">
        <f t="shared" si="1144"/>
        <v>31050.39</v>
      </c>
      <c r="BA242" s="112"/>
      <c r="BB242" s="112">
        <f t="shared" si="1145"/>
        <v>40292.379999999997</v>
      </c>
      <c r="BC242" s="109">
        <f t="shared" si="1146"/>
        <v>10073.77</v>
      </c>
      <c r="BD242" s="109">
        <f t="shared" si="1147"/>
        <v>33844.93</v>
      </c>
      <c r="BE242" s="112"/>
      <c r="BF242" s="112">
        <f t="shared" si="1148"/>
        <v>43918.7</v>
      </c>
      <c r="BG242" s="109">
        <f t="shared" si="1149"/>
        <v>10535.87</v>
      </c>
      <c r="BH242" s="109">
        <f t="shared" si="1150"/>
        <v>35397.449999999997</v>
      </c>
      <c r="BI242" s="112"/>
      <c r="BJ242" s="112">
        <f t="shared" si="1151"/>
        <v>45933.32</v>
      </c>
      <c r="BK242" s="109">
        <f t="shared" si="1152"/>
        <v>10997.97</v>
      </c>
      <c r="BL242" s="109">
        <f t="shared" si="1153"/>
        <v>36949.97</v>
      </c>
      <c r="BM242" s="112"/>
      <c r="BN242" s="112">
        <f t="shared" si="1154"/>
        <v>47947.94</v>
      </c>
      <c r="BO242" s="109">
        <f t="shared" si="1155"/>
        <v>11275.23</v>
      </c>
      <c r="BP242" s="109">
        <f t="shared" si="1156"/>
        <v>37881.480000000003</v>
      </c>
      <c r="BQ242" s="109"/>
      <c r="BR242" s="112">
        <f t="shared" si="1157"/>
        <v>49156.710000000006</v>
      </c>
      <c r="BS242" s="110"/>
      <c r="BT242" s="75">
        <f t="shared" si="1122"/>
        <v>3.0000032460541531E-2</v>
      </c>
      <c r="BU242" s="75">
        <f t="shared" si="1122"/>
        <v>2.9999945250285168E-2</v>
      </c>
      <c r="BV242" s="75"/>
    </row>
    <row r="243" spans="1:74" ht="15" customHeight="1" x14ac:dyDescent="0.25">
      <c r="A243" s="76" t="s">
        <v>380</v>
      </c>
      <c r="B243" s="77" t="s">
        <v>381</v>
      </c>
      <c r="C243" s="112">
        <v>1744</v>
      </c>
      <c r="D243" s="112">
        <v>7709</v>
      </c>
      <c r="E243" s="112">
        <v>9453</v>
      </c>
      <c r="F243" s="112">
        <f t="shared" si="1123"/>
        <v>2092.7999999999997</v>
      </c>
      <c r="G243" s="112">
        <f t="shared" si="1123"/>
        <v>9250.7999999999993</v>
      </c>
      <c r="H243" s="112">
        <f t="shared" si="1123"/>
        <v>11343.6</v>
      </c>
      <c r="I243" s="112">
        <f t="shared" si="1124"/>
        <v>2197.4399999999996</v>
      </c>
      <c r="J243" s="112">
        <f t="shared" si="1124"/>
        <v>9713.34</v>
      </c>
      <c r="K243" s="112">
        <f t="shared" si="1124"/>
        <v>11910.78</v>
      </c>
      <c r="L243" s="112">
        <f t="shared" si="1125"/>
        <v>2441.5999999999995</v>
      </c>
      <c r="M243" s="112">
        <f t="shared" si="1125"/>
        <v>10792.6</v>
      </c>
      <c r="N243" s="112">
        <f t="shared" si="1125"/>
        <v>13234.2</v>
      </c>
      <c r="O243" s="112">
        <v>2441.5999999999995</v>
      </c>
      <c r="P243" s="112">
        <v>10792.6</v>
      </c>
      <c r="Q243" s="112">
        <v>13234.2</v>
      </c>
      <c r="R243" s="112">
        <f t="shared" si="1126"/>
        <v>2790.7487999999994</v>
      </c>
      <c r="S243" s="112">
        <f t="shared" si="1127"/>
        <v>12335.941800000001</v>
      </c>
      <c r="T243" s="112">
        <f t="shared" si="1127"/>
        <v>15126.690600000002</v>
      </c>
      <c r="U243" s="112">
        <f t="shared" si="1128"/>
        <v>2965.1487999999995</v>
      </c>
      <c r="V243" s="112">
        <f t="shared" si="1128"/>
        <v>13106.8418</v>
      </c>
      <c r="W243" s="112">
        <f t="shared" si="1128"/>
        <v>16071.990600000001</v>
      </c>
      <c r="X243" s="112">
        <f t="shared" si="1129"/>
        <v>3226.7487999999994</v>
      </c>
      <c r="Y243" s="112">
        <f t="shared" si="1129"/>
        <v>14263.191800000001</v>
      </c>
      <c r="Z243" s="112">
        <f t="shared" si="1129"/>
        <v>17489.940600000002</v>
      </c>
      <c r="AA243" s="112">
        <v>3715</v>
      </c>
      <c r="AB243" s="112">
        <v>16422</v>
      </c>
      <c r="AC243" s="112">
        <v>20137</v>
      </c>
      <c r="AD243" s="112">
        <f t="shared" si="1130"/>
        <v>4644</v>
      </c>
      <c r="AE243" s="112">
        <f t="shared" si="1130"/>
        <v>20528</v>
      </c>
      <c r="AF243" s="112">
        <f t="shared" si="1131"/>
        <v>25172</v>
      </c>
      <c r="AG243" s="112">
        <f t="shared" si="1132"/>
        <v>5387</v>
      </c>
      <c r="AH243" s="157">
        <f t="shared" si="1133"/>
        <v>23812</v>
      </c>
      <c r="AI243" s="112">
        <f t="shared" si="1134"/>
        <v>29199</v>
      </c>
      <c r="AJ243" s="112">
        <f t="shared" si="1135"/>
        <v>5387</v>
      </c>
      <c r="AK243" s="112">
        <f t="shared" si="1135"/>
        <v>23812</v>
      </c>
      <c r="AL243" s="112">
        <f t="shared" si="1136"/>
        <v>29199</v>
      </c>
      <c r="AM243" s="112">
        <f t="shared" ref="AM243:AN249" si="1160">AJ243</f>
        <v>5387</v>
      </c>
      <c r="AN243" s="112">
        <f t="shared" si="1160"/>
        <v>23812</v>
      </c>
      <c r="AO243" s="112">
        <v>2500</v>
      </c>
      <c r="AP243" s="112">
        <f t="shared" si="1137"/>
        <v>31699</v>
      </c>
      <c r="AQ243" s="154">
        <f t="shared" si="1138"/>
        <v>5629.42</v>
      </c>
      <c r="AR243" s="109">
        <f t="shared" si="1139"/>
        <v>26525.74</v>
      </c>
      <c r="AS243" s="112">
        <v>2500</v>
      </c>
      <c r="AT243" s="112">
        <f t="shared" si="1140"/>
        <v>34655.160000000003</v>
      </c>
      <c r="AU243" s="109">
        <f t="shared" si="1141"/>
        <v>5844.9</v>
      </c>
      <c r="AV243" s="109">
        <f t="shared" si="1141"/>
        <v>27478.22</v>
      </c>
      <c r="AW243" s="112">
        <v>2500</v>
      </c>
      <c r="AX243" s="112">
        <f t="shared" si="1142"/>
        <v>35823.120000000003</v>
      </c>
      <c r="AY243" s="109">
        <f t="shared" si="1143"/>
        <v>6312.49</v>
      </c>
      <c r="AZ243" s="109">
        <f t="shared" si="1144"/>
        <v>31050.39</v>
      </c>
      <c r="BA243" s="112">
        <v>2500</v>
      </c>
      <c r="BB243" s="112">
        <f t="shared" si="1145"/>
        <v>39862.879999999997</v>
      </c>
      <c r="BC243" s="109">
        <f t="shared" si="1146"/>
        <v>6880.61</v>
      </c>
      <c r="BD243" s="109">
        <f t="shared" si="1147"/>
        <v>33844.93</v>
      </c>
      <c r="BE243" s="112">
        <v>2500</v>
      </c>
      <c r="BF243" s="112">
        <f t="shared" si="1148"/>
        <v>43225.54</v>
      </c>
      <c r="BG243" s="109">
        <f t="shared" si="1149"/>
        <v>7196.23</v>
      </c>
      <c r="BH243" s="109">
        <f t="shared" si="1150"/>
        <v>35397.449999999997</v>
      </c>
      <c r="BI243" s="112">
        <v>2500</v>
      </c>
      <c r="BJ243" s="112">
        <f t="shared" si="1151"/>
        <v>45093.679999999993</v>
      </c>
      <c r="BK243" s="109">
        <f t="shared" si="1152"/>
        <v>7511.85</v>
      </c>
      <c r="BL243" s="109">
        <f t="shared" si="1153"/>
        <v>36949.97</v>
      </c>
      <c r="BM243" s="112">
        <v>2500</v>
      </c>
      <c r="BN243" s="112">
        <f t="shared" si="1154"/>
        <v>46961.82</v>
      </c>
      <c r="BO243" s="109">
        <f t="shared" si="1155"/>
        <v>7701.22</v>
      </c>
      <c r="BP243" s="109">
        <f t="shared" si="1156"/>
        <v>37881.480000000003</v>
      </c>
      <c r="BQ243" s="109">
        <v>2500</v>
      </c>
      <c r="BR243" s="112">
        <f t="shared" si="1157"/>
        <v>48082.700000000004</v>
      </c>
      <c r="BS243" s="110"/>
      <c r="BT243" s="75">
        <f t="shared" si="1122"/>
        <v>2.9999255444365044E-2</v>
      </c>
      <c r="BU243" s="75">
        <f t="shared" si="1122"/>
        <v>2.9999945250285168E-2</v>
      </c>
      <c r="BV243" s="75"/>
    </row>
    <row r="244" spans="1:74" ht="15" customHeight="1" x14ac:dyDescent="0.25">
      <c r="A244" s="76" t="s">
        <v>382</v>
      </c>
      <c r="B244" s="77" t="s">
        <v>383</v>
      </c>
      <c r="C244" s="112">
        <v>1744</v>
      </c>
      <c r="D244" s="112">
        <v>7709</v>
      </c>
      <c r="E244" s="112">
        <v>9453</v>
      </c>
      <c r="F244" s="112">
        <f t="shared" si="1123"/>
        <v>2092.7999999999997</v>
      </c>
      <c r="G244" s="112">
        <f t="shared" si="1123"/>
        <v>9250.7999999999993</v>
      </c>
      <c r="H244" s="112">
        <f t="shared" si="1123"/>
        <v>11343.6</v>
      </c>
      <c r="I244" s="112">
        <f t="shared" si="1124"/>
        <v>2197.4399999999996</v>
      </c>
      <c r="J244" s="112">
        <f t="shared" si="1124"/>
        <v>9713.34</v>
      </c>
      <c r="K244" s="112">
        <f t="shared" si="1124"/>
        <v>11910.78</v>
      </c>
      <c r="L244" s="112">
        <f t="shared" si="1125"/>
        <v>2441.5999999999995</v>
      </c>
      <c r="M244" s="112">
        <f t="shared" si="1125"/>
        <v>10792.6</v>
      </c>
      <c r="N244" s="112">
        <f t="shared" si="1125"/>
        <v>13234.2</v>
      </c>
      <c r="O244" s="112">
        <v>2441.5999999999995</v>
      </c>
      <c r="P244" s="112">
        <v>10792.6</v>
      </c>
      <c r="Q244" s="112">
        <v>13234.2</v>
      </c>
      <c r="R244" s="112">
        <f t="shared" si="1126"/>
        <v>2790.7487999999994</v>
      </c>
      <c r="S244" s="112">
        <f t="shared" si="1127"/>
        <v>12335.941800000001</v>
      </c>
      <c r="T244" s="112">
        <f t="shared" si="1127"/>
        <v>15126.690600000002</v>
      </c>
      <c r="U244" s="112">
        <f t="shared" si="1128"/>
        <v>2965.1487999999995</v>
      </c>
      <c r="V244" s="112">
        <f t="shared" si="1128"/>
        <v>13106.8418</v>
      </c>
      <c r="W244" s="112">
        <f t="shared" si="1128"/>
        <v>16071.990600000001</v>
      </c>
      <c r="X244" s="112">
        <f t="shared" si="1129"/>
        <v>3226.7487999999994</v>
      </c>
      <c r="Y244" s="112">
        <f t="shared" si="1129"/>
        <v>14263.191800000001</v>
      </c>
      <c r="Z244" s="112">
        <f t="shared" si="1129"/>
        <v>17489.940600000002</v>
      </c>
      <c r="AA244" s="112">
        <v>3715</v>
      </c>
      <c r="AB244" s="112">
        <v>16422</v>
      </c>
      <c r="AC244" s="112">
        <v>20137</v>
      </c>
      <c r="AD244" s="112">
        <f t="shared" si="1130"/>
        <v>4644</v>
      </c>
      <c r="AE244" s="112">
        <f t="shared" si="1130"/>
        <v>20528</v>
      </c>
      <c r="AF244" s="112">
        <f t="shared" si="1131"/>
        <v>25172</v>
      </c>
      <c r="AG244" s="112">
        <f t="shared" si="1132"/>
        <v>5387</v>
      </c>
      <c r="AH244" s="157">
        <f t="shared" si="1133"/>
        <v>23812</v>
      </c>
      <c r="AI244" s="112">
        <f t="shared" si="1134"/>
        <v>29199</v>
      </c>
      <c r="AJ244" s="112">
        <f t="shared" si="1135"/>
        <v>5387</v>
      </c>
      <c r="AK244" s="112">
        <f t="shared" si="1135"/>
        <v>23812</v>
      </c>
      <c r="AL244" s="112">
        <f t="shared" si="1136"/>
        <v>29199</v>
      </c>
      <c r="AM244" s="112">
        <f t="shared" si="1160"/>
        <v>5387</v>
      </c>
      <c r="AN244" s="112">
        <f t="shared" si="1160"/>
        <v>23812</v>
      </c>
      <c r="AO244" s="112">
        <v>2500</v>
      </c>
      <c r="AP244" s="112">
        <f t="shared" si="1137"/>
        <v>31699</v>
      </c>
      <c r="AQ244" s="154">
        <f t="shared" si="1138"/>
        <v>5629.42</v>
      </c>
      <c r="AR244" s="109">
        <f t="shared" si="1139"/>
        <v>26525.74</v>
      </c>
      <c r="AS244" s="112">
        <v>2500</v>
      </c>
      <c r="AT244" s="112">
        <f t="shared" si="1140"/>
        <v>34655.160000000003</v>
      </c>
      <c r="AU244" s="109">
        <f t="shared" si="1141"/>
        <v>5844.9</v>
      </c>
      <c r="AV244" s="109">
        <f t="shared" si="1141"/>
        <v>27478.22</v>
      </c>
      <c r="AW244" s="112">
        <v>2500</v>
      </c>
      <c r="AX244" s="112">
        <f t="shared" si="1142"/>
        <v>35823.120000000003</v>
      </c>
      <c r="AY244" s="109">
        <f t="shared" si="1143"/>
        <v>6312.49</v>
      </c>
      <c r="AZ244" s="109">
        <f t="shared" si="1144"/>
        <v>31050.39</v>
      </c>
      <c r="BA244" s="112">
        <v>2500</v>
      </c>
      <c r="BB244" s="112">
        <f t="shared" si="1145"/>
        <v>39862.879999999997</v>
      </c>
      <c r="BC244" s="109">
        <f t="shared" si="1146"/>
        <v>6880.61</v>
      </c>
      <c r="BD244" s="109">
        <f t="shared" si="1147"/>
        <v>33844.93</v>
      </c>
      <c r="BE244" s="112">
        <v>2500</v>
      </c>
      <c r="BF244" s="112">
        <f t="shared" si="1148"/>
        <v>43225.54</v>
      </c>
      <c r="BG244" s="109">
        <f t="shared" si="1149"/>
        <v>7196.23</v>
      </c>
      <c r="BH244" s="109">
        <f t="shared" si="1150"/>
        <v>35397.449999999997</v>
      </c>
      <c r="BI244" s="112">
        <v>2500</v>
      </c>
      <c r="BJ244" s="112">
        <f t="shared" si="1151"/>
        <v>45093.679999999993</v>
      </c>
      <c r="BK244" s="109">
        <f t="shared" si="1152"/>
        <v>7511.85</v>
      </c>
      <c r="BL244" s="109">
        <f t="shared" si="1153"/>
        <v>36949.97</v>
      </c>
      <c r="BM244" s="112">
        <v>2500</v>
      </c>
      <c r="BN244" s="112">
        <f t="shared" si="1154"/>
        <v>46961.82</v>
      </c>
      <c r="BO244" s="109">
        <f t="shared" si="1155"/>
        <v>7701.22</v>
      </c>
      <c r="BP244" s="109">
        <f t="shared" si="1156"/>
        <v>37881.480000000003</v>
      </c>
      <c r="BQ244" s="109">
        <v>2500</v>
      </c>
      <c r="BR244" s="112">
        <f t="shared" si="1157"/>
        <v>48082.700000000004</v>
      </c>
      <c r="BS244" s="110"/>
      <c r="BT244" s="75">
        <f t="shared" si="1122"/>
        <v>2.9999255444365044E-2</v>
      </c>
      <c r="BU244" s="75">
        <f t="shared" si="1122"/>
        <v>2.9999945250285168E-2</v>
      </c>
      <c r="BV244" s="75"/>
    </row>
    <row r="245" spans="1:74" ht="15" customHeight="1" x14ac:dyDescent="0.25">
      <c r="A245" s="76" t="s">
        <v>384</v>
      </c>
      <c r="B245" s="77" t="s">
        <v>385</v>
      </c>
      <c r="C245" s="112">
        <v>1744</v>
      </c>
      <c r="D245" s="112">
        <v>7111</v>
      </c>
      <c r="E245" s="112">
        <v>8855</v>
      </c>
      <c r="F245" s="112">
        <f t="shared" si="1123"/>
        <v>2092.7999999999997</v>
      </c>
      <c r="G245" s="112">
        <f t="shared" si="1123"/>
        <v>8533.1999999999989</v>
      </c>
      <c r="H245" s="112">
        <f t="shared" si="1123"/>
        <v>10626</v>
      </c>
      <c r="I245" s="112">
        <f t="shared" si="1124"/>
        <v>2197.4399999999996</v>
      </c>
      <c r="J245" s="112">
        <f t="shared" si="1124"/>
        <v>8959.8599999999988</v>
      </c>
      <c r="K245" s="112">
        <f t="shared" si="1124"/>
        <v>11157.3</v>
      </c>
      <c r="L245" s="112">
        <f t="shared" si="1125"/>
        <v>2441.5999999999995</v>
      </c>
      <c r="M245" s="112">
        <f t="shared" si="1125"/>
        <v>9955.4</v>
      </c>
      <c r="N245" s="112">
        <f t="shared" si="1125"/>
        <v>12397</v>
      </c>
      <c r="O245" s="112">
        <v>2441.5999999999995</v>
      </c>
      <c r="P245" s="112">
        <v>9955.4</v>
      </c>
      <c r="Q245" s="112">
        <v>12397</v>
      </c>
      <c r="R245" s="112">
        <f t="shared" si="1126"/>
        <v>2790.7487999999994</v>
      </c>
      <c r="S245" s="112">
        <f t="shared" si="1127"/>
        <v>11379.022199999999</v>
      </c>
      <c r="T245" s="112">
        <f t="shared" si="1127"/>
        <v>14169.771000000001</v>
      </c>
      <c r="U245" s="112">
        <f t="shared" si="1128"/>
        <v>2965.1487999999995</v>
      </c>
      <c r="V245" s="112">
        <f t="shared" si="1128"/>
        <v>12090.1222</v>
      </c>
      <c r="W245" s="112">
        <f t="shared" si="1128"/>
        <v>15055.271000000001</v>
      </c>
      <c r="X245" s="112">
        <f t="shared" si="1129"/>
        <v>3226.7487999999994</v>
      </c>
      <c r="Y245" s="112">
        <f t="shared" si="1129"/>
        <v>13156.772199999999</v>
      </c>
      <c r="Z245" s="112">
        <f t="shared" si="1129"/>
        <v>16383.521000000001</v>
      </c>
      <c r="AA245" s="112">
        <v>3715</v>
      </c>
      <c r="AB245" s="112">
        <v>15148</v>
      </c>
      <c r="AC245" s="112">
        <v>18863</v>
      </c>
      <c r="AD245" s="112">
        <f t="shared" si="1130"/>
        <v>4644</v>
      </c>
      <c r="AE245" s="112">
        <f t="shared" si="1130"/>
        <v>18935</v>
      </c>
      <c r="AF245" s="112">
        <f t="shared" si="1131"/>
        <v>23579</v>
      </c>
      <c r="AG245" s="112">
        <f t="shared" si="1132"/>
        <v>5387</v>
      </c>
      <c r="AH245" s="157">
        <f t="shared" si="1133"/>
        <v>21965</v>
      </c>
      <c r="AI245" s="112">
        <f t="shared" si="1134"/>
        <v>27352</v>
      </c>
      <c r="AJ245" s="112">
        <f t="shared" si="1135"/>
        <v>5387</v>
      </c>
      <c r="AK245" s="112">
        <f t="shared" si="1135"/>
        <v>21965</v>
      </c>
      <c r="AL245" s="112">
        <f t="shared" si="1136"/>
        <v>27352</v>
      </c>
      <c r="AM245" s="112">
        <f t="shared" si="1160"/>
        <v>5387</v>
      </c>
      <c r="AN245" s="112">
        <f t="shared" si="1160"/>
        <v>21965</v>
      </c>
      <c r="AO245" s="112">
        <v>2500</v>
      </c>
      <c r="AP245" s="112">
        <f t="shared" si="1137"/>
        <v>29852</v>
      </c>
      <c r="AQ245" s="154">
        <f t="shared" si="1138"/>
        <v>5629.42</v>
      </c>
      <c r="AR245" s="109">
        <f t="shared" si="1139"/>
        <v>24468.23</v>
      </c>
      <c r="AS245" s="112">
        <v>2500</v>
      </c>
      <c r="AT245" s="112">
        <f t="shared" si="1140"/>
        <v>32597.65</v>
      </c>
      <c r="AU245" s="109">
        <f t="shared" si="1141"/>
        <v>5844.9</v>
      </c>
      <c r="AV245" s="109">
        <f t="shared" si="1141"/>
        <v>25346.83</v>
      </c>
      <c r="AW245" s="112">
        <v>2500</v>
      </c>
      <c r="AX245" s="112">
        <f t="shared" si="1142"/>
        <v>33691.730000000003</v>
      </c>
      <c r="AY245" s="109">
        <f t="shared" si="1143"/>
        <v>6312.49</v>
      </c>
      <c r="AZ245" s="109">
        <f t="shared" si="1144"/>
        <v>28641.919999999998</v>
      </c>
      <c r="BA245" s="112">
        <v>2500</v>
      </c>
      <c r="BB245" s="112">
        <f t="shared" si="1145"/>
        <v>37454.409999999996</v>
      </c>
      <c r="BC245" s="109">
        <f t="shared" si="1146"/>
        <v>6880.61</v>
      </c>
      <c r="BD245" s="109">
        <f t="shared" si="1147"/>
        <v>31219.69</v>
      </c>
      <c r="BE245" s="112">
        <v>2500</v>
      </c>
      <c r="BF245" s="112">
        <f t="shared" si="1148"/>
        <v>40600.299999999996</v>
      </c>
      <c r="BG245" s="109">
        <f t="shared" si="1149"/>
        <v>7196.23</v>
      </c>
      <c r="BH245" s="109">
        <f t="shared" si="1150"/>
        <v>32651.79</v>
      </c>
      <c r="BI245" s="112">
        <v>2500</v>
      </c>
      <c r="BJ245" s="112">
        <f t="shared" si="1151"/>
        <v>42348.020000000004</v>
      </c>
      <c r="BK245" s="109">
        <f t="shared" si="1152"/>
        <v>7511.85</v>
      </c>
      <c r="BL245" s="109">
        <f t="shared" si="1153"/>
        <v>34083.89</v>
      </c>
      <c r="BM245" s="112">
        <v>2500</v>
      </c>
      <c r="BN245" s="112">
        <f t="shared" si="1154"/>
        <v>44095.74</v>
      </c>
      <c r="BO245" s="109">
        <f t="shared" si="1155"/>
        <v>7701.22</v>
      </c>
      <c r="BP245" s="109">
        <f t="shared" si="1156"/>
        <v>34943.15</v>
      </c>
      <c r="BQ245" s="109">
        <v>2500</v>
      </c>
      <c r="BR245" s="112">
        <f t="shared" si="1157"/>
        <v>45144.37</v>
      </c>
      <c r="BS245" s="110"/>
      <c r="BT245" s="75">
        <f t="shared" si="1122"/>
        <v>2.9999255444365044E-2</v>
      </c>
      <c r="BU245" s="75">
        <f t="shared" si="1122"/>
        <v>3.0000083793265329E-2</v>
      </c>
      <c r="BV245" s="75"/>
    </row>
    <row r="246" spans="1:74" ht="15" customHeight="1" x14ac:dyDescent="0.25">
      <c r="A246" s="76" t="s">
        <v>386</v>
      </c>
      <c r="B246" s="77" t="s">
        <v>387</v>
      </c>
      <c r="C246" s="112">
        <v>1744</v>
      </c>
      <c r="D246" s="112">
        <v>7709</v>
      </c>
      <c r="E246" s="112">
        <v>9453</v>
      </c>
      <c r="F246" s="112">
        <f t="shared" si="1123"/>
        <v>2092.7999999999997</v>
      </c>
      <c r="G246" s="112">
        <f t="shared" si="1123"/>
        <v>9250.7999999999993</v>
      </c>
      <c r="H246" s="112">
        <f t="shared" si="1123"/>
        <v>11343.6</v>
      </c>
      <c r="I246" s="112">
        <f t="shared" si="1124"/>
        <v>2197.4399999999996</v>
      </c>
      <c r="J246" s="112">
        <f t="shared" si="1124"/>
        <v>9713.34</v>
      </c>
      <c r="K246" s="112">
        <f t="shared" si="1124"/>
        <v>11910.78</v>
      </c>
      <c r="L246" s="112">
        <f t="shared" si="1125"/>
        <v>2441.5999999999995</v>
      </c>
      <c r="M246" s="112">
        <f t="shared" si="1125"/>
        <v>10792.6</v>
      </c>
      <c r="N246" s="112">
        <f t="shared" si="1125"/>
        <v>13234.2</v>
      </c>
      <c r="O246" s="112">
        <v>2441.5999999999995</v>
      </c>
      <c r="P246" s="112">
        <v>10792.6</v>
      </c>
      <c r="Q246" s="112">
        <v>13234.2</v>
      </c>
      <c r="R246" s="112">
        <f t="shared" si="1126"/>
        <v>2790.7487999999994</v>
      </c>
      <c r="S246" s="112">
        <f t="shared" si="1127"/>
        <v>12335.941800000001</v>
      </c>
      <c r="T246" s="112">
        <f t="shared" si="1127"/>
        <v>15126.690600000002</v>
      </c>
      <c r="U246" s="112">
        <f t="shared" si="1128"/>
        <v>2965.1487999999995</v>
      </c>
      <c r="V246" s="112">
        <f t="shared" si="1128"/>
        <v>13106.8418</v>
      </c>
      <c r="W246" s="112">
        <f t="shared" si="1128"/>
        <v>16071.990600000001</v>
      </c>
      <c r="X246" s="112">
        <f t="shared" si="1129"/>
        <v>3226.7487999999994</v>
      </c>
      <c r="Y246" s="112">
        <f t="shared" si="1129"/>
        <v>14263.191800000001</v>
      </c>
      <c r="Z246" s="112">
        <f t="shared" si="1129"/>
        <v>17489.940600000002</v>
      </c>
      <c r="AA246" s="112">
        <v>3715</v>
      </c>
      <c r="AB246" s="112">
        <v>16422</v>
      </c>
      <c r="AC246" s="112">
        <v>20137</v>
      </c>
      <c r="AD246" s="112">
        <f t="shared" si="1130"/>
        <v>4644</v>
      </c>
      <c r="AE246" s="112">
        <f t="shared" si="1130"/>
        <v>20528</v>
      </c>
      <c r="AF246" s="112">
        <f t="shared" si="1131"/>
        <v>25172</v>
      </c>
      <c r="AG246" s="112">
        <f t="shared" si="1132"/>
        <v>5387</v>
      </c>
      <c r="AH246" s="157">
        <f t="shared" si="1133"/>
        <v>23812</v>
      </c>
      <c r="AI246" s="112">
        <f t="shared" si="1134"/>
        <v>29199</v>
      </c>
      <c r="AJ246" s="112">
        <f t="shared" si="1135"/>
        <v>5387</v>
      </c>
      <c r="AK246" s="112">
        <f t="shared" si="1135"/>
        <v>23812</v>
      </c>
      <c r="AL246" s="112">
        <f t="shared" si="1136"/>
        <v>29199</v>
      </c>
      <c r="AM246" s="112">
        <f t="shared" si="1160"/>
        <v>5387</v>
      </c>
      <c r="AN246" s="112">
        <f t="shared" si="1160"/>
        <v>23812</v>
      </c>
      <c r="AO246" s="112">
        <v>2500</v>
      </c>
      <c r="AP246" s="112">
        <f t="shared" si="1137"/>
        <v>31699</v>
      </c>
      <c r="AQ246" s="154">
        <f t="shared" si="1138"/>
        <v>5629.42</v>
      </c>
      <c r="AR246" s="109">
        <f t="shared" si="1139"/>
        <v>26525.74</v>
      </c>
      <c r="AS246" s="112">
        <v>2500</v>
      </c>
      <c r="AT246" s="112">
        <f t="shared" si="1140"/>
        <v>34655.160000000003</v>
      </c>
      <c r="AU246" s="109">
        <f t="shared" si="1141"/>
        <v>5844.9</v>
      </c>
      <c r="AV246" s="109">
        <f t="shared" si="1141"/>
        <v>27478.22</v>
      </c>
      <c r="AW246" s="112">
        <v>2500</v>
      </c>
      <c r="AX246" s="112">
        <f t="shared" si="1142"/>
        <v>35823.120000000003</v>
      </c>
      <c r="AY246" s="109">
        <f t="shared" si="1143"/>
        <v>6312.49</v>
      </c>
      <c r="AZ246" s="109">
        <f t="shared" si="1144"/>
        <v>31050.39</v>
      </c>
      <c r="BA246" s="112">
        <v>2500</v>
      </c>
      <c r="BB246" s="112">
        <f t="shared" si="1145"/>
        <v>39862.879999999997</v>
      </c>
      <c r="BC246" s="109">
        <f t="shared" si="1146"/>
        <v>6880.61</v>
      </c>
      <c r="BD246" s="109">
        <f t="shared" si="1147"/>
        <v>33844.93</v>
      </c>
      <c r="BE246" s="112">
        <v>2500</v>
      </c>
      <c r="BF246" s="112">
        <f t="shared" si="1148"/>
        <v>43225.54</v>
      </c>
      <c r="BG246" s="109">
        <f t="shared" si="1149"/>
        <v>7196.23</v>
      </c>
      <c r="BH246" s="109">
        <f t="shared" si="1150"/>
        <v>35397.449999999997</v>
      </c>
      <c r="BI246" s="112">
        <v>2500</v>
      </c>
      <c r="BJ246" s="112">
        <f t="shared" si="1151"/>
        <v>45093.679999999993</v>
      </c>
      <c r="BK246" s="109">
        <f t="shared" si="1152"/>
        <v>7511.85</v>
      </c>
      <c r="BL246" s="109">
        <f t="shared" si="1153"/>
        <v>36949.97</v>
      </c>
      <c r="BM246" s="112">
        <v>2500</v>
      </c>
      <c r="BN246" s="112">
        <f t="shared" si="1154"/>
        <v>46961.82</v>
      </c>
      <c r="BO246" s="109">
        <f t="shared" si="1155"/>
        <v>7701.22</v>
      </c>
      <c r="BP246" s="109">
        <f t="shared" si="1156"/>
        <v>37881.480000000003</v>
      </c>
      <c r="BQ246" s="109">
        <v>2500</v>
      </c>
      <c r="BR246" s="112">
        <f t="shared" si="1157"/>
        <v>48082.700000000004</v>
      </c>
      <c r="BS246" s="110"/>
      <c r="BT246" s="75">
        <f t="shared" si="1122"/>
        <v>2.9999255444365044E-2</v>
      </c>
      <c r="BU246" s="75">
        <f t="shared" si="1122"/>
        <v>2.9999945250285168E-2</v>
      </c>
      <c r="BV246" s="75"/>
    </row>
    <row r="247" spans="1:74" ht="15" customHeight="1" x14ac:dyDescent="0.25">
      <c r="A247" s="76" t="s">
        <v>388</v>
      </c>
      <c r="B247" s="77" t="s">
        <v>389</v>
      </c>
      <c r="C247" s="112">
        <v>1744</v>
      </c>
      <c r="D247" s="112">
        <v>11259</v>
      </c>
      <c r="E247" s="112">
        <v>13003</v>
      </c>
      <c r="F247" s="112">
        <f t="shared" si="1123"/>
        <v>2092.7999999999997</v>
      </c>
      <c r="G247" s="112">
        <f t="shared" si="1123"/>
        <v>13510.8</v>
      </c>
      <c r="H247" s="112">
        <f t="shared" si="1123"/>
        <v>15603.599999999999</v>
      </c>
      <c r="I247" s="112">
        <f t="shared" si="1124"/>
        <v>2197.4399999999996</v>
      </c>
      <c r="J247" s="112">
        <f t="shared" si="1124"/>
        <v>14186.34</v>
      </c>
      <c r="K247" s="112">
        <f t="shared" si="1124"/>
        <v>16383.779999999999</v>
      </c>
      <c r="L247" s="112">
        <f t="shared" si="1125"/>
        <v>2441.5999999999995</v>
      </c>
      <c r="M247" s="112">
        <f t="shared" si="1125"/>
        <v>15762.6</v>
      </c>
      <c r="N247" s="112">
        <f t="shared" si="1125"/>
        <v>18204.199999999997</v>
      </c>
      <c r="O247" s="112">
        <v>2441.5999999999995</v>
      </c>
      <c r="P247" s="112">
        <v>15762.6</v>
      </c>
      <c r="Q247" s="112">
        <v>18204.199999999997</v>
      </c>
      <c r="R247" s="112">
        <f t="shared" si="1126"/>
        <v>2790.7487999999994</v>
      </c>
      <c r="S247" s="112">
        <f t="shared" si="1127"/>
        <v>18016.6518</v>
      </c>
      <c r="T247" s="112">
        <f t="shared" si="1127"/>
        <v>20807.400599999997</v>
      </c>
      <c r="U247" s="112">
        <f t="shared" si="1128"/>
        <v>2965.1487999999995</v>
      </c>
      <c r="V247" s="112">
        <f t="shared" si="1128"/>
        <v>19142.551800000001</v>
      </c>
      <c r="W247" s="112">
        <f t="shared" si="1128"/>
        <v>22107.700599999996</v>
      </c>
      <c r="X247" s="112">
        <f t="shared" si="1129"/>
        <v>3226.7487999999994</v>
      </c>
      <c r="Y247" s="112">
        <f t="shared" si="1129"/>
        <v>20831.4018</v>
      </c>
      <c r="Z247" s="112">
        <f t="shared" si="1129"/>
        <v>24058.150599999997</v>
      </c>
      <c r="AA247" s="112">
        <v>3715</v>
      </c>
      <c r="AB247" s="112">
        <v>23984</v>
      </c>
      <c r="AC247" s="112">
        <v>27699</v>
      </c>
      <c r="AD247" s="112">
        <f t="shared" si="1130"/>
        <v>4644</v>
      </c>
      <c r="AE247" s="112">
        <f t="shared" si="1130"/>
        <v>29980</v>
      </c>
      <c r="AF247" s="112">
        <f t="shared" si="1131"/>
        <v>34624</v>
      </c>
      <c r="AG247" s="112">
        <f t="shared" si="1132"/>
        <v>5387</v>
      </c>
      <c r="AH247" s="157">
        <f t="shared" si="1133"/>
        <v>34777</v>
      </c>
      <c r="AI247" s="112">
        <f t="shared" si="1134"/>
        <v>40164</v>
      </c>
      <c r="AJ247" s="112">
        <f t="shared" si="1135"/>
        <v>5387</v>
      </c>
      <c r="AK247" s="112">
        <f t="shared" si="1135"/>
        <v>34777</v>
      </c>
      <c r="AL247" s="112">
        <f t="shared" si="1136"/>
        <v>40164</v>
      </c>
      <c r="AM247" s="112">
        <f t="shared" ref="AM247:AM249" si="1161">AJ247+2500</f>
        <v>7887</v>
      </c>
      <c r="AN247" s="112">
        <f t="shared" si="1160"/>
        <v>34777</v>
      </c>
      <c r="AO247" s="112"/>
      <c r="AP247" s="112">
        <f t="shared" si="1137"/>
        <v>42664</v>
      </c>
      <c r="AQ247" s="154">
        <f t="shared" si="1138"/>
        <v>8241.92</v>
      </c>
      <c r="AR247" s="109">
        <f t="shared" si="1139"/>
        <v>38740.370000000003</v>
      </c>
      <c r="AS247" s="112"/>
      <c r="AT247" s="112">
        <f t="shared" si="1140"/>
        <v>46982.29</v>
      </c>
      <c r="AU247" s="109">
        <f t="shared" si="1141"/>
        <v>8557.4</v>
      </c>
      <c r="AV247" s="109">
        <f t="shared" si="1141"/>
        <v>40131.449999999997</v>
      </c>
      <c r="AW247" s="112"/>
      <c r="AX247" s="112">
        <f t="shared" si="1142"/>
        <v>48688.85</v>
      </c>
      <c r="AY247" s="109">
        <f t="shared" si="1143"/>
        <v>9241.99</v>
      </c>
      <c r="AZ247" s="109">
        <f t="shared" si="1144"/>
        <v>45348.54</v>
      </c>
      <c r="BA247" s="112"/>
      <c r="BB247" s="112">
        <f t="shared" si="1145"/>
        <v>54590.53</v>
      </c>
      <c r="BC247" s="109">
        <f t="shared" si="1146"/>
        <v>10073.77</v>
      </c>
      <c r="BD247" s="109">
        <f t="shared" si="1147"/>
        <v>49429.91</v>
      </c>
      <c r="BE247" s="112"/>
      <c r="BF247" s="112">
        <f t="shared" si="1148"/>
        <v>59503.680000000008</v>
      </c>
      <c r="BG247" s="109">
        <f t="shared" si="1149"/>
        <v>10535.87</v>
      </c>
      <c r="BH247" s="109">
        <f t="shared" si="1150"/>
        <v>51697.34</v>
      </c>
      <c r="BI247" s="112"/>
      <c r="BJ247" s="112">
        <f t="shared" si="1151"/>
        <v>62233.21</v>
      </c>
      <c r="BK247" s="109">
        <f t="shared" si="1152"/>
        <v>10997.97</v>
      </c>
      <c r="BL247" s="109">
        <f t="shared" si="1153"/>
        <v>53964.77</v>
      </c>
      <c r="BM247" s="112"/>
      <c r="BN247" s="112">
        <f t="shared" si="1154"/>
        <v>64962.74</v>
      </c>
      <c r="BO247" s="109">
        <f t="shared" si="1155"/>
        <v>11275.23</v>
      </c>
      <c r="BP247" s="109">
        <f t="shared" si="1156"/>
        <v>55325.23</v>
      </c>
      <c r="BQ247" s="109"/>
      <c r="BR247" s="112">
        <f t="shared" si="1157"/>
        <v>66600.460000000006</v>
      </c>
      <c r="BS247" s="110"/>
      <c r="BT247" s="75">
        <f t="shared" si="1122"/>
        <v>3.0000032460541531E-2</v>
      </c>
      <c r="BU247" s="75">
        <f t="shared" si="1122"/>
        <v>3.0000083795421118E-2</v>
      </c>
      <c r="BV247" s="75"/>
    </row>
    <row r="248" spans="1:74" ht="15" customHeight="1" x14ac:dyDescent="0.25">
      <c r="A248" s="76" t="s">
        <v>390</v>
      </c>
      <c r="B248" s="77" t="s">
        <v>391</v>
      </c>
      <c r="C248" s="112">
        <v>1744</v>
      </c>
      <c r="D248" s="112">
        <v>9616</v>
      </c>
      <c r="E248" s="112">
        <v>11360</v>
      </c>
      <c r="F248" s="112">
        <f t="shared" si="1123"/>
        <v>2092.7999999999997</v>
      </c>
      <c r="G248" s="112">
        <f t="shared" si="1123"/>
        <v>11539.199999999999</v>
      </c>
      <c r="H248" s="112">
        <f t="shared" si="1123"/>
        <v>13632</v>
      </c>
      <c r="I248" s="112">
        <f t="shared" si="1124"/>
        <v>2197.4399999999996</v>
      </c>
      <c r="J248" s="112">
        <f t="shared" si="1124"/>
        <v>12116.159999999998</v>
      </c>
      <c r="K248" s="112">
        <f t="shared" si="1124"/>
        <v>14313.6</v>
      </c>
      <c r="L248" s="112">
        <f t="shared" si="1125"/>
        <v>2441.5999999999995</v>
      </c>
      <c r="M248" s="112">
        <f t="shared" si="1125"/>
        <v>13462.399999999998</v>
      </c>
      <c r="N248" s="112">
        <f t="shared" si="1125"/>
        <v>15904</v>
      </c>
      <c r="O248" s="112">
        <v>2441.5999999999995</v>
      </c>
      <c r="P248" s="112">
        <v>13462.399999999998</v>
      </c>
      <c r="Q248" s="112">
        <v>15904</v>
      </c>
      <c r="R248" s="112">
        <f t="shared" si="1126"/>
        <v>2790.7487999999994</v>
      </c>
      <c r="S248" s="112">
        <f t="shared" si="1127"/>
        <v>15387.523199999998</v>
      </c>
      <c r="T248" s="112">
        <f t="shared" si="1127"/>
        <v>18178.272000000001</v>
      </c>
      <c r="U248" s="112">
        <f t="shared" si="1128"/>
        <v>2965.1487999999995</v>
      </c>
      <c r="V248" s="112">
        <f t="shared" si="1128"/>
        <v>16349.123199999998</v>
      </c>
      <c r="W248" s="112">
        <f t="shared" si="1128"/>
        <v>19314.272000000001</v>
      </c>
      <c r="X248" s="112">
        <f t="shared" si="1129"/>
        <v>3226.7487999999994</v>
      </c>
      <c r="Y248" s="112">
        <f t="shared" si="1129"/>
        <v>17791.5232</v>
      </c>
      <c r="Z248" s="112">
        <f t="shared" si="1129"/>
        <v>21018.272000000001</v>
      </c>
      <c r="AA248" s="112">
        <v>3715</v>
      </c>
      <c r="AB248" s="112">
        <v>20484</v>
      </c>
      <c r="AC248" s="112">
        <v>24199</v>
      </c>
      <c r="AD248" s="112">
        <f t="shared" si="1130"/>
        <v>4644</v>
      </c>
      <c r="AE248" s="112">
        <f t="shared" si="1130"/>
        <v>25605</v>
      </c>
      <c r="AF248" s="112">
        <f t="shared" si="1131"/>
        <v>30249</v>
      </c>
      <c r="AG248" s="112">
        <f t="shared" si="1132"/>
        <v>5387</v>
      </c>
      <c r="AH248" s="157">
        <f t="shared" si="1133"/>
        <v>29702</v>
      </c>
      <c r="AI248" s="112">
        <f t="shared" si="1134"/>
        <v>35089</v>
      </c>
      <c r="AJ248" s="112">
        <f t="shared" si="1135"/>
        <v>5387</v>
      </c>
      <c r="AK248" s="112">
        <f t="shared" si="1135"/>
        <v>29702</v>
      </c>
      <c r="AL248" s="112">
        <f t="shared" si="1136"/>
        <v>35089</v>
      </c>
      <c r="AM248" s="112">
        <f t="shared" si="1161"/>
        <v>7887</v>
      </c>
      <c r="AN248" s="112">
        <f t="shared" si="1160"/>
        <v>29702</v>
      </c>
      <c r="AO248" s="112"/>
      <c r="AP248" s="112">
        <f t="shared" si="1137"/>
        <v>37589</v>
      </c>
      <c r="AQ248" s="154">
        <f t="shared" si="1138"/>
        <v>8241.92</v>
      </c>
      <c r="AR248" s="109">
        <f t="shared" si="1139"/>
        <v>33086.99</v>
      </c>
      <c r="AS248" s="112"/>
      <c r="AT248" s="112">
        <f t="shared" si="1140"/>
        <v>41328.909999999996</v>
      </c>
      <c r="AU248" s="109">
        <f t="shared" si="1141"/>
        <v>8557.4</v>
      </c>
      <c r="AV248" s="109">
        <f t="shared" si="1141"/>
        <v>34275.07</v>
      </c>
      <c r="AW248" s="112"/>
      <c r="AX248" s="112">
        <f t="shared" si="1142"/>
        <v>42832.47</v>
      </c>
      <c r="AY248" s="109">
        <f t="shared" si="1143"/>
        <v>9241.99</v>
      </c>
      <c r="AZ248" s="109">
        <f t="shared" si="1144"/>
        <v>38730.83</v>
      </c>
      <c r="BA248" s="112"/>
      <c r="BB248" s="112">
        <f t="shared" si="1145"/>
        <v>47972.82</v>
      </c>
      <c r="BC248" s="109">
        <f t="shared" si="1146"/>
        <v>10073.77</v>
      </c>
      <c r="BD248" s="109">
        <f t="shared" si="1147"/>
        <v>42216.6</v>
      </c>
      <c r="BE248" s="112"/>
      <c r="BF248" s="112">
        <f t="shared" si="1148"/>
        <v>52290.369999999995</v>
      </c>
      <c r="BG248" s="109">
        <f t="shared" si="1149"/>
        <v>10535.87</v>
      </c>
      <c r="BH248" s="109">
        <f t="shared" si="1150"/>
        <v>44153.14</v>
      </c>
      <c r="BI248" s="112"/>
      <c r="BJ248" s="112">
        <f t="shared" si="1151"/>
        <v>54689.01</v>
      </c>
      <c r="BK248" s="109">
        <f t="shared" si="1152"/>
        <v>10997.97</v>
      </c>
      <c r="BL248" s="109">
        <f t="shared" si="1153"/>
        <v>46089.68</v>
      </c>
      <c r="BM248" s="112"/>
      <c r="BN248" s="112">
        <f t="shared" si="1154"/>
        <v>57087.65</v>
      </c>
      <c r="BO248" s="109">
        <f t="shared" si="1155"/>
        <v>11275.23</v>
      </c>
      <c r="BP248" s="109">
        <f t="shared" si="1156"/>
        <v>47251.6</v>
      </c>
      <c r="BQ248" s="109"/>
      <c r="BR248" s="112">
        <f t="shared" si="1157"/>
        <v>58526.83</v>
      </c>
      <c r="BS248" s="110"/>
      <c r="BT248" s="75">
        <f t="shared" si="1122"/>
        <v>3.0000032460541531E-2</v>
      </c>
      <c r="BU248" s="75">
        <f t="shared" si="1122"/>
        <v>2.9999873485799251E-2</v>
      </c>
      <c r="BV248" s="75"/>
    </row>
    <row r="249" spans="1:74" ht="15" customHeight="1" x14ac:dyDescent="0.25">
      <c r="A249" s="76" t="s">
        <v>392</v>
      </c>
      <c r="B249" s="77" t="s">
        <v>393</v>
      </c>
      <c r="C249" s="112">
        <v>1744</v>
      </c>
      <c r="D249" s="112">
        <v>7111</v>
      </c>
      <c r="E249" s="112">
        <v>8855</v>
      </c>
      <c r="F249" s="112">
        <f t="shared" si="1123"/>
        <v>2092.7999999999997</v>
      </c>
      <c r="G249" s="112">
        <f t="shared" si="1123"/>
        <v>8533.1999999999989</v>
      </c>
      <c r="H249" s="112">
        <f t="shared" si="1123"/>
        <v>10626</v>
      </c>
      <c r="I249" s="112">
        <f t="shared" si="1124"/>
        <v>2197.4399999999996</v>
      </c>
      <c r="J249" s="112">
        <f t="shared" si="1124"/>
        <v>8959.8599999999988</v>
      </c>
      <c r="K249" s="112">
        <f t="shared" si="1124"/>
        <v>11157.3</v>
      </c>
      <c r="L249" s="112">
        <f t="shared" si="1125"/>
        <v>2441.5999999999995</v>
      </c>
      <c r="M249" s="112">
        <f t="shared" si="1125"/>
        <v>9955.4</v>
      </c>
      <c r="N249" s="112">
        <f t="shared" si="1125"/>
        <v>12397</v>
      </c>
      <c r="O249" s="112">
        <v>2441.5999999999995</v>
      </c>
      <c r="P249" s="112">
        <v>9955.4</v>
      </c>
      <c r="Q249" s="112">
        <v>12397</v>
      </c>
      <c r="R249" s="112">
        <f t="shared" si="1126"/>
        <v>2790.7487999999994</v>
      </c>
      <c r="S249" s="112">
        <f t="shared" si="1127"/>
        <v>11379.022199999999</v>
      </c>
      <c r="T249" s="112">
        <f t="shared" si="1127"/>
        <v>14169.771000000001</v>
      </c>
      <c r="U249" s="112">
        <f t="shared" si="1128"/>
        <v>2965.1487999999995</v>
      </c>
      <c r="V249" s="112">
        <f t="shared" si="1128"/>
        <v>12090.1222</v>
      </c>
      <c r="W249" s="112">
        <f t="shared" si="1128"/>
        <v>15055.271000000001</v>
      </c>
      <c r="X249" s="112">
        <f t="shared" si="1129"/>
        <v>3226.7487999999994</v>
      </c>
      <c r="Y249" s="112">
        <f t="shared" si="1129"/>
        <v>13156.772199999999</v>
      </c>
      <c r="Z249" s="112">
        <f t="shared" si="1129"/>
        <v>16383.521000000001</v>
      </c>
      <c r="AA249" s="112">
        <v>3715</v>
      </c>
      <c r="AB249" s="112">
        <v>15148</v>
      </c>
      <c r="AC249" s="112">
        <v>18863</v>
      </c>
      <c r="AD249" s="112">
        <f t="shared" si="1130"/>
        <v>4644</v>
      </c>
      <c r="AE249" s="112">
        <f t="shared" si="1130"/>
        <v>18935</v>
      </c>
      <c r="AF249" s="112">
        <f t="shared" si="1131"/>
        <v>23579</v>
      </c>
      <c r="AG249" s="112">
        <f t="shared" si="1132"/>
        <v>5387</v>
      </c>
      <c r="AH249" s="157">
        <f t="shared" si="1133"/>
        <v>21965</v>
      </c>
      <c r="AI249" s="112">
        <f t="shared" si="1134"/>
        <v>27352</v>
      </c>
      <c r="AJ249" s="112">
        <f t="shared" si="1135"/>
        <v>5387</v>
      </c>
      <c r="AK249" s="112">
        <f t="shared" si="1135"/>
        <v>21965</v>
      </c>
      <c r="AL249" s="112">
        <f t="shared" si="1136"/>
        <v>27352</v>
      </c>
      <c r="AM249" s="112">
        <f t="shared" si="1161"/>
        <v>7887</v>
      </c>
      <c r="AN249" s="112">
        <f t="shared" si="1160"/>
        <v>21965</v>
      </c>
      <c r="AO249" s="112"/>
      <c r="AP249" s="112">
        <f t="shared" si="1137"/>
        <v>29852</v>
      </c>
      <c r="AQ249" s="154">
        <f t="shared" si="1138"/>
        <v>8241.92</v>
      </c>
      <c r="AR249" s="109">
        <f t="shared" si="1139"/>
        <v>24468.23</v>
      </c>
      <c r="AS249" s="112"/>
      <c r="AT249" s="112">
        <f t="shared" si="1140"/>
        <v>32710.15</v>
      </c>
      <c r="AU249" s="109">
        <f t="shared" si="1141"/>
        <v>8557.4</v>
      </c>
      <c r="AV249" s="109">
        <f t="shared" si="1141"/>
        <v>25346.83</v>
      </c>
      <c r="AW249" s="112"/>
      <c r="AX249" s="112">
        <f t="shared" si="1142"/>
        <v>33904.230000000003</v>
      </c>
      <c r="AY249" s="109">
        <f t="shared" si="1143"/>
        <v>9241.99</v>
      </c>
      <c r="AZ249" s="109">
        <f t="shared" si="1144"/>
        <v>28641.919999999998</v>
      </c>
      <c r="BA249" s="112"/>
      <c r="BB249" s="112">
        <f t="shared" si="1145"/>
        <v>37883.909999999996</v>
      </c>
      <c r="BC249" s="109">
        <f t="shared" si="1146"/>
        <v>10073.77</v>
      </c>
      <c r="BD249" s="109">
        <f t="shared" si="1147"/>
        <v>31219.69</v>
      </c>
      <c r="BE249" s="112"/>
      <c r="BF249" s="112">
        <f t="shared" si="1148"/>
        <v>41293.46</v>
      </c>
      <c r="BG249" s="109">
        <f t="shared" si="1149"/>
        <v>10535.87</v>
      </c>
      <c r="BH249" s="109">
        <f t="shared" si="1150"/>
        <v>32651.79</v>
      </c>
      <c r="BI249" s="112"/>
      <c r="BJ249" s="112">
        <f t="shared" si="1151"/>
        <v>43187.66</v>
      </c>
      <c r="BK249" s="109">
        <f t="shared" si="1152"/>
        <v>10997.97</v>
      </c>
      <c r="BL249" s="109">
        <f t="shared" si="1153"/>
        <v>34083.89</v>
      </c>
      <c r="BM249" s="112"/>
      <c r="BN249" s="112">
        <f t="shared" si="1154"/>
        <v>45081.86</v>
      </c>
      <c r="BO249" s="109">
        <f t="shared" si="1155"/>
        <v>11275.23</v>
      </c>
      <c r="BP249" s="109">
        <f t="shared" si="1156"/>
        <v>34943.15</v>
      </c>
      <c r="BQ249" s="109"/>
      <c r="BR249" s="112">
        <f t="shared" si="1157"/>
        <v>46218.380000000005</v>
      </c>
      <c r="BS249" s="110"/>
      <c r="BT249" s="75">
        <f t="shared" si="1122"/>
        <v>3.0000032460541531E-2</v>
      </c>
      <c r="BU249" s="75">
        <f t="shared" si="1122"/>
        <v>3.0000083793265329E-2</v>
      </c>
      <c r="BV249" s="75"/>
    </row>
    <row r="250" spans="1:74" ht="15" customHeight="1" x14ac:dyDescent="0.25">
      <c r="A250" s="76" t="s">
        <v>394</v>
      </c>
      <c r="B250" s="77" t="s">
        <v>395</v>
      </c>
      <c r="C250" s="112">
        <v>1744</v>
      </c>
      <c r="D250" s="112">
        <v>7111</v>
      </c>
      <c r="E250" s="112">
        <v>8855</v>
      </c>
      <c r="F250" s="112">
        <f t="shared" si="1123"/>
        <v>2092.7999999999997</v>
      </c>
      <c r="G250" s="112">
        <f t="shared" si="1123"/>
        <v>8533.1999999999989</v>
      </c>
      <c r="H250" s="112">
        <f t="shared" si="1123"/>
        <v>10626</v>
      </c>
      <c r="I250" s="112">
        <f t="shared" si="1124"/>
        <v>2197.4399999999996</v>
      </c>
      <c r="J250" s="112">
        <f t="shared" si="1124"/>
        <v>8959.8599999999988</v>
      </c>
      <c r="K250" s="112">
        <f t="shared" si="1124"/>
        <v>11157.3</v>
      </c>
      <c r="L250" s="112">
        <f t="shared" si="1125"/>
        <v>2441.5999999999995</v>
      </c>
      <c r="M250" s="112">
        <f t="shared" si="1125"/>
        <v>9955.4</v>
      </c>
      <c r="N250" s="112">
        <f t="shared" si="1125"/>
        <v>12397</v>
      </c>
      <c r="O250" s="112">
        <v>2441.5999999999995</v>
      </c>
      <c r="P250" s="112">
        <v>9955.4</v>
      </c>
      <c r="Q250" s="112">
        <v>12397</v>
      </c>
      <c r="R250" s="112">
        <f t="shared" si="1126"/>
        <v>2790.7487999999994</v>
      </c>
      <c r="S250" s="112">
        <f t="shared" si="1127"/>
        <v>11379.022199999999</v>
      </c>
      <c r="T250" s="112">
        <f t="shared" si="1127"/>
        <v>14169.771000000001</v>
      </c>
      <c r="U250" s="112">
        <f t="shared" si="1128"/>
        <v>2965.1487999999995</v>
      </c>
      <c r="V250" s="112">
        <f t="shared" si="1128"/>
        <v>12090.1222</v>
      </c>
      <c r="W250" s="112">
        <f t="shared" si="1128"/>
        <v>15055.271000000001</v>
      </c>
      <c r="X250" s="112">
        <f t="shared" si="1129"/>
        <v>3226.7487999999994</v>
      </c>
      <c r="Y250" s="112">
        <f t="shared" si="1129"/>
        <v>13156.772199999999</v>
      </c>
      <c r="Z250" s="112">
        <f t="shared" si="1129"/>
        <v>16383.521000000001</v>
      </c>
      <c r="AA250" s="112">
        <v>3715</v>
      </c>
      <c r="AB250" s="112">
        <v>15148</v>
      </c>
      <c r="AC250" s="112">
        <v>18863</v>
      </c>
      <c r="AD250" s="112">
        <f t="shared" si="1130"/>
        <v>4644</v>
      </c>
      <c r="AE250" s="112">
        <f t="shared" si="1130"/>
        <v>18935</v>
      </c>
      <c r="AF250" s="112">
        <f t="shared" si="1131"/>
        <v>23579</v>
      </c>
      <c r="AG250" s="112">
        <f t="shared" si="1132"/>
        <v>5387</v>
      </c>
      <c r="AH250" s="157">
        <f t="shared" si="1133"/>
        <v>21965</v>
      </c>
      <c r="AI250" s="112">
        <f t="shared" si="1134"/>
        <v>27352</v>
      </c>
      <c r="AJ250" s="112">
        <f t="shared" si="1135"/>
        <v>5387</v>
      </c>
      <c r="AK250" s="112">
        <f t="shared" si="1135"/>
        <v>21965</v>
      </c>
      <c r="AL250" s="112">
        <f t="shared" si="1136"/>
        <v>27352</v>
      </c>
      <c r="AM250" s="112">
        <f t="shared" ref="AM250:AN265" si="1162">AJ250</f>
        <v>5387</v>
      </c>
      <c r="AN250" s="112">
        <f t="shared" si="1162"/>
        <v>21965</v>
      </c>
      <c r="AO250" s="112">
        <v>2500</v>
      </c>
      <c r="AP250" s="112">
        <f t="shared" si="1137"/>
        <v>29852</v>
      </c>
      <c r="AQ250" s="154">
        <f t="shared" si="1138"/>
        <v>5629.42</v>
      </c>
      <c r="AR250" s="109">
        <f t="shared" si="1139"/>
        <v>24468.23</v>
      </c>
      <c r="AS250" s="112">
        <v>2500</v>
      </c>
      <c r="AT250" s="112">
        <f t="shared" si="1140"/>
        <v>32597.65</v>
      </c>
      <c r="AU250" s="109">
        <f t="shared" si="1141"/>
        <v>5844.9</v>
      </c>
      <c r="AV250" s="109">
        <f t="shared" si="1141"/>
        <v>25346.83</v>
      </c>
      <c r="AW250" s="112">
        <v>2500</v>
      </c>
      <c r="AX250" s="112">
        <f t="shared" si="1142"/>
        <v>33691.730000000003</v>
      </c>
      <c r="AY250" s="109">
        <f t="shared" si="1143"/>
        <v>6312.49</v>
      </c>
      <c r="AZ250" s="109">
        <f t="shared" si="1144"/>
        <v>28641.919999999998</v>
      </c>
      <c r="BA250" s="112">
        <v>2500</v>
      </c>
      <c r="BB250" s="112">
        <f t="shared" si="1145"/>
        <v>37454.409999999996</v>
      </c>
      <c r="BC250" s="109">
        <f t="shared" si="1146"/>
        <v>6880.61</v>
      </c>
      <c r="BD250" s="109">
        <f t="shared" si="1147"/>
        <v>31219.69</v>
      </c>
      <c r="BE250" s="112">
        <v>2500</v>
      </c>
      <c r="BF250" s="112">
        <f t="shared" si="1148"/>
        <v>40600.299999999996</v>
      </c>
      <c r="BG250" s="109">
        <f t="shared" si="1149"/>
        <v>7196.23</v>
      </c>
      <c r="BH250" s="109">
        <f t="shared" si="1150"/>
        <v>32651.79</v>
      </c>
      <c r="BI250" s="112">
        <v>2500</v>
      </c>
      <c r="BJ250" s="112">
        <f t="shared" si="1151"/>
        <v>42348.020000000004</v>
      </c>
      <c r="BK250" s="109">
        <f t="shared" si="1152"/>
        <v>7511.85</v>
      </c>
      <c r="BL250" s="109">
        <f t="shared" si="1153"/>
        <v>34083.89</v>
      </c>
      <c r="BM250" s="112">
        <v>2500</v>
      </c>
      <c r="BN250" s="112">
        <f t="shared" si="1154"/>
        <v>44095.74</v>
      </c>
      <c r="BO250" s="109">
        <f t="shared" si="1155"/>
        <v>7701.22</v>
      </c>
      <c r="BP250" s="109">
        <f t="shared" si="1156"/>
        <v>34943.15</v>
      </c>
      <c r="BQ250" s="109">
        <v>2500</v>
      </c>
      <c r="BR250" s="112">
        <f t="shared" si="1157"/>
        <v>45144.37</v>
      </c>
      <c r="BS250" s="110"/>
      <c r="BT250" s="75">
        <f t="shared" si="1122"/>
        <v>2.9999255444365044E-2</v>
      </c>
      <c r="BU250" s="75">
        <f t="shared" si="1122"/>
        <v>3.0000083793265329E-2</v>
      </c>
      <c r="BV250" s="75"/>
    </row>
    <row r="251" spans="1:74" ht="15" customHeight="1" x14ac:dyDescent="0.25">
      <c r="A251" s="76" t="s">
        <v>396</v>
      </c>
      <c r="B251" s="77" t="s">
        <v>397</v>
      </c>
      <c r="C251" s="112">
        <v>1744</v>
      </c>
      <c r="D251" s="112">
        <v>7111</v>
      </c>
      <c r="E251" s="112">
        <v>8855</v>
      </c>
      <c r="F251" s="112">
        <f t="shared" si="1123"/>
        <v>2092.7999999999997</v>
      </c>
      <c r="G251" s="112">
        <f t="shared" si="1123"/>
        <v>8533.1999999999989</v>
      </c>
      <c r="H251" s="112">
        <f t="shared" si="1123"/>
        <v>10626</v>
      </c>
      <c r="I251" s="112">
        <f t="shared" si="1124"/>
        <v>2197.4399999999996</v>
      </c>
      <c r="J251" s="112">
        <f t="shared" si="1124"/>
        <v>8959.8599999999988</v>
      </c>
      <c r="K251" s="112">
        <f t="shared" si="1124"/>
        <v>11157.3</v>
      </c>
      <c r="L251" s="112">
        <f t="shared" si="1125"/>
        <v>2441.5999999999995</v>
      </c>
      <c r="M251" s="112">
        <f t="shared" si="1125"/>
        <v>9955.4</v>
      </c>
      <c r="N251" s="112">
        <f t="shared" si="1125"/>
        <v>12397</v>
      </c>
      <c r="O251" s="112">
        <v>2441.5999999999995</v>
      </c>
      <c r="P251" s="112">
        <v>9955.4</v>
      </c>
      <c r="Q251" s="112">
        <v>12397</v>
      </c>
      <c r="R251" s="112">
        <f t="shared" si="1126"/>
        <v>2790.7487999999994</v>
      </c>
      <c r="S251" s="112">
        <f t="shared" si="1127"/>
        <v>11379.022199999999</v>
      </c>
      <c r="T251" s="112">
        <f t="shared" si="1127"/>
        <v>14169.771000000001</v>
      </c>
      <c r="U251" s="112">
        <f t="shared" si="1128"/>
        <v>2965.1487999999995</v>
      </c>
      <c r="V251" s="112">
        <f t="shared" si="1128"/>
        <v>12090.1222</v>
      </c>
      <c r="W251" s="112">
        <f t="shared" si="1128"/>
        <v>15055.271000000001</v>
      </c>
      <c r="X251" s="112">
        <f t="shared" si="1129"/>
        <v>3226.7487999999994</v>
      </c>
      <c r="Y251" s="112">
        <f t="shared" si="1129"/>
        <v>13156.772199999999</v>
      </c>
      <c r="Z251" s="112">
        <f t="shared" si="1129"/>
        <v>16383.521000000001</v>
      </c>
      <c r="AA251" s="112">
        <v>3715</v>
      </c>
      <c r="AB251" s="112">
        <v>15148</v>
      </c>
      <c r="AC251" s="112">
        <v>18863</v>
      </c>
      <c r="AD251" s="112">
        <f t="shared" si="1130"/>
        <v>4644</v>
      </c>
      <c r="AE251" s="112">
        <f t="shared" si="1130"/>
        <v>18935</v>
      </c>
      <c r="AF251" s="112">
        <f t="shared" si="1131"/>
        <v>23579</v>
      </c>
      <c r="AG251" s="112">
        <f t="shared" si="1132"/>
        <v>5387</v>
      </c>
      <c r="AH251" s="157">
        <f t="shared" si="1133"/>
        <v>21965</v>
      </c>
      <c r="AI251" s="112">
        <f t="shared" si="1134"/>
        <v>27352</v>
      </c>
      <c r="AJ251" s="112">
        <f t="shared" si="1135"/>
        <v>5387</v>
      </c>
      <c r="AK251" s="112">
        <f t="shared" si="1135"/>
        <v>21965</v>
      </c>
      <c r="AL251" s="112">
        <f t="shared" si="1136"/>
        <v>27352</v>
      </c>
      <c r="AM251" s="112">
        <f t="shared" si="1162"/>
        <v>5387</v>
      </c>
      <c r="AN251" s="112">
        <f t="shared" si="1162"/>
        <v>21965</v>
      </c>
      <c r="AO251" s="112">
        <v>2500</v>
      </c>
      <c r="AP251" s="112">
        <f t="shared" si="1137"/>
        <v>29852</v>
      </c>
      <c r="AQ251" s="154">
        <f t="shared" si="1138"/>
        <v>5629.42</v>
      </c>
      <c r="AR251" s="109">
        <f t="shared" si="1139"/>
        <v>24468.23</v>
      </c>
      <c r="AS251" s="112">
        <v>2500</v>
      </c>
      <c r="AT251" s="112">
        <f t="shared" si="1140"/>
        <v>32597.65</v>
      </c>
      <c r="AU251" s="109">
        <f t="shared" si="1141"/>
        <v>5844.9</v>
      </c>
      <c r="AV251" s="109">
        <f t="shared" si="1141"/>
        <v>25346.83</v>
      </c>
      <c r="AW251" s="112">
        <v>2500</v>
      </c>
      <c r="AX251" s="112">
        <f t="shared" si="1142"/>
        <v>33691.730000000003</v>
      </c>
      <c r="AY251" s="109">
        <f t="shared" si="1143"/>
        <v>6312.49</v>
      </c>
      <c r="AZ251" s="109">
        <f t="shared" si="1144"/>
        <v>28641.919999999998</v>
      </c>
      <c r="BA251" s="112">
        <v>2500</v>
      </c>
      <c r="BB251" s="112">
        <f t="shared" si="1145"/>
        <v>37454.409999999996</v>
      </c>
      <c r="BC251" s="109">
        <f t="shared" si="1146"/>
        <v>6880.61</v>
      </c>
      <c r="BD251" s="109">
        <f t="shared" si="1147"/>
        <v>31219.69</v>
      </c>
      <c r="BE251" s="112">
        <v>2500</v>
      </c>
      <c r="BF251" s="112">
        <f t="shared" si="1148"/>
        <v>40600.299999999996</v>
      </c>
      <c r="BG251" s="109">
        <f t="shared" si="1149"/>
        <v>7196.23</v>
      </c>
      <c r="BH251" s="109">
        <f t="shared" si="1150"/>
        <v>32651.79</v>
      </c>
      <c r="BI251" s="112">
        <v>2500</v>
      </c>
      <c r="BJ251" s="112">
        <f t="shared" si="1151"/>
        <v>42348.020000000004</v>
      </c>
      <c r="BK251" s="109">
        <f t="shared" si="1152"/>
        <v>7511.85</v>
      </c>
      <c r="BL251" s="109">
        <f t="shared" si="1153"/>
        <v>34083.89</v>
      </c>
      <c r="BM251" s="112">
        <v>2500</v>
      </c>
      <c r="BN251" s="112">
        <f t="shared" si="1154"/>
        <v>44095.74</v>
      </c>
      <c r="BO251" s="109">
        <f t="shared" si="1155"/>
        <v>7701.22</v>
      </c>
      <c r="BP251" s="109">
        <f t="shared" si="1156"/>
        <v>34943.15</v>
      </c>
      <c r="BQ251" s="109">
        <v>2500</v>
      </c>
      <c r="BR251" s="112">
        <f t="shared" si="1157"/>
        <v>45144.37</v>
      </c>
      <c r="BS251" s="110"/>
      <c r="BT251" s="75">
        <f t="shared" si="1122"/>
        <v>2.9999255444365044E-2</v>
      </c>
      <c r="BU251" s="75">
        <f t="shared" si="1122"/>
        <v>3.0000083793265329E-2</v>
      </c>
      <c r="BV251" s="75"/>
    </row>
    <row r="252" spans="1:74" ht="15" customHeight="1" x14ac:dyDescent="0.25">
      <c r="A252" s="76" t="s">
        <v>398</v>
      </c>
      <c r="B252" s="77" t="s">
        <v>399</v>
      </c>
      <c r="C252" s="112">
        <v>1744</v>
      </c>
      <c r="D252" s="112">
        <v>7111</v>
      </c>
      <c r="E252" s="112">
        <v>8855</v>
      </c>
      <c r="F252" s="112">
        <f t="shared" si="1123"/>
        <v>2092.7999999999997</v>
      </c>
      <c r="G252" s="112">
        <f t="shared" si="1123"/>
        <v>8533.1999999999989</v>
      </c>
      <c r="H252" s="112">
        <f t="shared" si="1123"/>
        <v>10626</v>
      </c>
      <c r="I252" s="112">
        <f t="shared" si="1124"/>
        <v>2197.4399999999996</v>
      </c>
      <c r="J252" s="112">
        <f t="shared" si="1124"/>
        <v>8959.8599999999988</v>
      </c>
      <c r="K252" s="112">
        <f t="shared" si="1124"/>
        <v>11157.3</v>
      </c>
      <c r="L252" s="112">
        <f t="shared" si="1125"/>
        <v>2441.5999999999995</v>
      </c>
      <c r="M252" s="112">
        <f t="shared" si="1125"/>
        <v>9955.4</v>
      </c>
      <c r="N252" s="112">
        <f t="shared" si="1125"/>
        <v>12397</v>
      </c>
      <c r="O252" s="112">
        <v>2441.5999999999995</v>
      </c>
      <c r="P252" s="112">
        <v>9955.4</v>
      </c>
      <c r="Q252" s="112">
        <v>12397</v>
      </c>
      <c r="R252" s="112">
        <f t="shared" si="1126"/>
        <v>2790.7487999999994</v>
      </c>
      <c r="S252" s="112">
        <f t="shared" si="1127"/>
        <v>11379.022199999999</v>
      </c>
      <c r="T252" s="112">
        <f t="shared" si="1127"/>
        <v>14169.771000000001</v>
      </c>
      <c r="U252" s="112">
        <f t="shared" si="1128"/>
        <v>2965.1487999999995</v>
      </c>
      <c r="V252" s="112">
        <f t="shared" si="1128"/>
        <v>12090.1222</v>
      </c>
      <c r="W252" s="112">
        <f t="shared" si="1128"/>
        <v>15055.271000000001</v>
      </c>
      <c r="X252" s="112">
        <f t="shared" si="1129"/>
        <v>3226.7487999999994</v>
      </c>
      <c r="Y252" s="112">
        <f t="shared" si="1129"/>
        <v>13156.772199999999</v>
      </c>
      <c r="Z252" s="112">
        <f t="shared" si="1129"/>
        <v>16383.521000000001</v>
      </c>
      <c r="AA252" s="112">
        <v>3715</v>
      </c>
      <c r="AB252" s="112">
        <v>15148</v>
      </c>
      <c r="AC252" s="112">
        <v>18863</v>
      </c>
      <c r="AD252" s="112">
        <f t="shared" si="1130"/>
        <v>4644</v>
      </c>
      <c r="AE252" s="112">
        <f t="shared" si="1130"/>
        <v>18935</v>
      </c>
      <c r="AF252" s="112">
        <f t="shared" si="1131"/>
        <v>23579</v>
      </c>
      <c r="AG252" s="112">
        <f t="shared" si="1132"/>
        <v>5387</v>
      </c>
      <c r="AH252" s="157">
        <f t="shared" si="1133"/>
        <v>21965</v>
      </c>
      <c r="AI252" s="112">
        <f t="shared" si="1134"/>
        <v>27352</v>
      </c>
      <c r="AJ252" s="112">
        <f t="shared" si="1135"/>
        <v>5387</v>
      </c>
      <c r="AK252" s="112">
        <f t="shared" si="1135"/>
        <v>21965</v>
      </c>
      <c r="AL252" s="112">
        <f t="shared" si="1136"/>
        <v>27352</v>
      </c>
      <c r="AM252" s="112">
        <f t="shared" si="1162"/>
        <v>5387</v>
      </c>
      <c r="AN252" s="112">
        <f t="shared" si="1162"/>
        <v>21965</v>
      </c>
      <c r="AO252" s="112">
        <v>2500</v>
      </c>
      <c r="AP252" s="112">
        <f t="shared" si="1137"/>
        <v>29852</v>
      </c>
      <c r="AQ252" s="154">
        <f t="shared" si="1138"/>
        <v>5629.42</v>
      </c>
      <c r="AR252" s="109">
        <f t="shared" si="1139"/>
        <v>24468.23</v>
      </c>
      <c r="AS252" s="112">
        <v>2500</v>
      </c>
      <c r="AT252" s="112">
        <f t="shared" si="1140"/>
        <v>32597.65</v>
      </c>
      <c r="AU252" s="109">
        <f t="shared" si="1141"/>
        <v>5844.9</v>
      </c>
      <c r="AV252" s="109">
        <f t="shared" si="1141"/>
        <v>25346.83</v>
      </c>
      <c r="AW252" s="112">
        <v>2500</v>
      </c>
      <c r="AX252" s="112">
        <f t="shared" si="1142"/>
        <v>33691.730000000003</v>
      </c>
      <c r="AY252" s="109">
        <f t="shared" si="1143"/>
        <v>6312.49</v>
      </c>
      <c r="AZ252" s="109">
        <f t="shared" si="1144"/>
        <v>28641.919999999998</v>
      </c>
      <c r="BA252" s="112">
        <v>2500</v>
      </c>
      <c r="BB252" s="112">
        <f t="shared" si="1145"/>
        <v>37454.409999999996</v>
      </c>
      <c r="BC252" s="109">
        <f t="shared" si="1146"/>
        <v>6880.61</v>
      </c>
      <c r="BD252" s="109">
        <f t="shared" si="1147"/>
        <v>31219.69</v>
      </c>
      <c r="BE252" s="112">
        <v>2500</v>
      </c>
      <c r="BF252" s="112">
        <f t="shared" si="1148"/>
        <v>40600.299999999996</v>
      </c>
      <c r="BG252" s="109">
        <f t="shared" si="1149"/>
        <v>7196.23</v>
      </c>
      <c r="BH252" s="109">
        <f t="shared" si="1150"/>
        <v>32651.79</v>
      </c>
      <c r="BI252" s="112">
        <v>2500</v>
      </c>
      <c r="BJ252" s="112">
        <f t="shared" si="1151"/>
        <v>42348.020000000004</v>
      </c>
      <c r="BK252" s="109">
        <f t="shared" si="1152"/>
        <v>7511.85</v>
      </c>
      <c r="BL252" s="109">
        <f t="shared" si="1153"/>
        <v>34083.89</v>
      </c>
      <c r="BM252" s="112">
        <v>2500</v>
      </c>
      <c r="BN252" s="112">
        <f t="shared" si="1154"/>
        <v>44095.74</v>
      </c>
      <c r="BO252" s="109">
        <f t="shared" si="1155"/>
        <v>7701.22</v>
      </c>
      <c r="BP252" s="109">
        <f t="shared" si="1156"/>
        <v>34943.15</v>
      </c>
      <c r="BQ252" s="109">
        <v>2500</v>
      </c>
      <c r="BR252" s="112">
        <f t="shared" si="1157"/>
        <v>45144.37</v>
      </c>
      <c r="BS252" s="110"/>
      <c r="BT252" s="75">
        <f t="shared" si="1122"/>
        <v>2.9999255444365044E-2</v>
      </c>
      <c r="BU252" s="75">
        <f t="shared" si="1122"/>
        <v>3.0000083793265329E-2</v>
      </c>
      <c r="BV252" s="75"/>
    </row>
    <row r="253" spans="1:74" ht="15" customHeight="1" x14ac:dyDescent="0.25">
      <c r="A253" s="76" t="s">
        <v>400</v>
      </c>
      <c r="B253" s="77" t="s">
        <v>401</v>
      </c>
      <c r="C253" s="112">
        <v>1744</v>
      </c>
      <c r="D253" s="112">
        <v>7111</v>
      </c>
      <c r="E253" s="112">
        <v>8855</v>
      </c>
      <c r="F253" s="112">
        <f t="shared" si="1123"/>
        <v>2092.7999999999997</v>
      </c>
      <c r="G253" s="112">
        <f t="shared" si="1123"/>
        <v>8533.1999999999989</v>
      </c>
      <c r="H253" s="112">
        <f t="shared" si="1123"/>
        <v>10626</v>
      </c>
      <c r="I253" s="112">
        <f t="shared" si="1124"/>
        <v>2197.4399999999996</v>
      </c>
      <c r="J253" s="112">
        <f t="shared" si="1124"/>
        <v>8959.8599999999988</v>
      </c>
      <c r="K253" s="112">
        <f t="shared" si="1124"/>
        <v>11157.3</v>
      </c>
      <c r="L253" s="112">
        <f t="shared" si="1125"/>
        <v>2441.5999999999995</v>
      </c>
      <c r="M253" s="112">
        <f t="shared" si="1125"/>
        <v>9955.4</v>
      </c>
      <c r="N253" s="112">
        <f t="shared" si="1125"/>
        <v>12397</v>
      </c>
      <c r="O253" s="112">
        <v>2441.5999999999995</v>
      </c>
      <c r="P253" s="112">
        <v>9955.4</v>
      </c>
      <c r="Q253" s="112">
        <v>12397</v>
      </c>
      <c r="R253" s="112">
        <f t="shared" si="1126"/>
        <v>2790.7487999999994</v>
      </c>
      <c r="S253" s="112">
        <f t="shared" si="1127"/>
        <v>11379.022199999999</v>
      </c>
      <c r="T253" s="112">
        <f t="shared" si="1127"/>
        <v>14169.771000000001</v>
      </c>
      <c r="U253" s="112">
        <f t="shared" si="1128"/>
        <v>2965.1487999999995</v>
      </c>
      <c r="V253" s="112">
        <f t="shared" si="1128"/>
        <v>12090.1222</v>
      </c>
      <c r="W253" s="112">
        <f t="shared" si="1128"/>
        <v>15055.271000000001</v>
      </c>
      <c r="X253" s="112">
        <f t="shared" si="1129"/>
        <v>3226.7487999999994</v>
      </c>
      <c r="Y253" s="112">
        <f t="shared" si="1129"/>
        <v>13156.772199999999</v>
      </c>
      <c r="Z253" s="112">
        <f t="shared" si="1129"/>
        <v>16383.521000000001</v>
      </c>
      <c r="AA253" s="112">
        <v>3715</v>
      </c>
      <c r="AB253" s="112">
        <v>15148</v>
      </c>
      <c r="AC253" s="112">
        <v>18863</v>
      </c>
      <c r="AD253" s="112">
        <f t="shared" si="1130"/>
        <v>4644</v>
      </c>
      <c r="AE253" s="112">
        <f t="shared" si="1130"/>
        <v>18935</v>
      </c>
      <c r="AF253" s="112">
        <f t="shared" si="1131"/>
        <v>23579</v>
      </c>
      <c r="AG253" s="112">
        <f t="shared" si="1132"/>
        <v>5387</v>
      </c>
      <c r="AH253" s="157">
        <f t="shared" si="1133"/>
        <v>21965</v>
      </c>
      <c r="AI253" s="112">
        <f t="shared" si="1134"/>
        <v>27352</v>
      </c>
      <c r="AJ253" s="112">
        <f t="shared" si="1135"/>
        <v>5387</v>
      </c>
      <c r="AK253" s="112">
        <f t="shared" si="1135"/>
        <v>21965</v>
      </c>
      <c r="AL253" s="112">
        <f t="shared" si="1136"/>
        <v>27352</v>
      </c>
      <c r="AM253" s="112">
        <f t="shared" si="1162"/>
        <v>5387</v>
      </c>
      <c r="AN253" s="112">
        <f t="shared" si="1162"/>
        <v>21965</v>
      </c>
      <c r="AO253" s="112">
        <v>2500</v>
      </c>
      <c r="AP253" s="112">
        <f t="shared" si="1137"/>
        <v>29852</v>
      </c>
      <c r="AQ253" s="154">
        <f t="shared" si="1138"/>
        <v>5629.42</v>
      </c>
      <c r="AR253" s="109">
        <f t="shared" si="1139"/>
        <v>24468.23</v>
      </c>
      <c r="AS253" s="112">
        <v>2500</v>
      </c>
      <c r="AT253" s="112">
        <f t="shared" si="1140"/>
        <v>32597.65</v>
      </c>
      <c r="AU253" s="109">
        <f t="shared" si="1141"/>
        <v>5844.9</v>
      </c>
      <c r="AV253" s="109">
        <f t="shared" si="1141"/>
        <v>25346.83</v>
      </c>
      <c r="AW253" s="112">
        <v>2500</v>
      </c>
      <c r="AX253" s="112">
        <f t="shared" si="1142"/>
        <v>33691.730000000003</v>
      </c>
      <c r="AY253" s="109">
        <f t="shared" si="1143"/>
        <v>6312.49</v>
      </c>
      <c r="AZ253" s="109">
        <f t="shared" si="1144"/>
        <v>28641.919999999998</v>
      </c>
      <c r="BA253" s="112">
        <v>2500</v>
      </c>
      <c r="BB253" s="112">
        <f t="shared" si="1145"/>
        <v>37454.409999999996</v>
      </c>
      <c r="BC253" s="109">
        <f t="shared" si="1146"/>
        <v>6880.61</v>
      </c>
      <c r="BD253" s="109">
        <f t="shared" si="1147"/>
        <v>31219.69</v>
      </c>
      <c r="BE253" s="112">
        <v>2500</v>
      </c>
      <c r="BF253" s="112">
        <f t="shared" si="1148"/>
        <v>40600.299999999996</v>
      </c>
      <c r="BG253" s="109">
        <f t="shared" si="1149"/>
        <v>7196.23</v>
      </c>
      <c r="BH253" s="109">
        <f t="shared" si="1150"/>
        <v>32651.79</v>
      </c>
      <c r="BI253" s="112">
        <v>2500</v>
      </c>
      <c r="BJ253" s="112">
        <f t="shared" si="1151"/>
        <v>42348.020000000004</v>
      </c>
      <c r="BK253" s="109">
        <f t="shared" si="1152"/>
        <v>7511.85</v>
      </c>
      <c r="BL253" s="109">
        <f t="shared" si="1153"/>
        <v>34083.89</v>
      </c>
      <c r="BM253" s="112">
        <v>2500</v>
      </c>
      <c r="BN253" s="112">
        <f t="shared" si="1154"/>
        <v>44095.74</v>
      </c>
      <c r="BO253" s="109">
        <f t="shared" si="1155"/>
        <v>7701.22</v>
      </c>
      <c r="BP253" s="109">
        <f t="shared" si="1156"/>
        <v>34943.15</v>
      </c>
      <c r="BQ253" s="109">
        <v>2500</v>
      </c>
      <c r="BR253" s="112">
        <f t="shared" si="1157"/>
        <v>45144.37</v>
      </c>
      <c r="BS253" s="110"/>
      <c r="BT253" s="75">
        <f t="shared" ref="BT253:BU268" si="1163">+(BO253-BK253)/AY253</f>
        <v>2.9999255444365044E-2</v>
      </c>
      <c r="BU253" s="75">
        <f t="shared" si="1163"/>
        <v>3.0000083793265329E-2</v>
      </c>
      <c r="BV253" s="75"/>
    </row>
    <row r="254" spans="1:74" ht="15" customHeight="1" x14ac:dyDescent="0.25">
      <c r="A254" s="76" t="s">
        <v>402</v>
      </c>
      <c r="B254" s="77" t="s">
        <v>403</v>
      </c>
      <c r="C254" s="112">
        <v>1744</v>
      </c>
      <c r="D254" s="112">
        <v>7111</v>
      </c>
      <c r="E254" s="112">
        <v>8855</v>
      </c>
      <c r="F254" s="112">
        <f t="shared" si="1123"/>
        <v>2092.7999999999997</v>
      </c>
      <c r="G254" s="112">
        <f t="shared" si="1123"/>
        <v>8533.1999999999989</v>
      </c>
      <c r="H254" s="112">
        <f t="shared" si="1123"/>
        <v>10626</v>
      </c>
      <c r="I254" s="112">
        <f t="shared" si="1124"/>
        <v>2197.4399999999996</v>
      </c>
      <c r="J254" s="112">
        <f t="shared" si="1124"/>
        <v>8959.8599999999988</v>
      </c>
      <c r="K254" s="112">
        <f t="shared" si="1124"/>
        <v>11157.3</v>
      </c>
      <c r="L254" s="112">
        <f t="shared" si="1125"/>
        <v>2441.5999999999995</v>
      </c>
      <c r="M254" s="112">
        <f t="shared" si="1125"/>
        <v>9955.4</v>
      </c>
      <c r="N254" s="112">
        <f t="shared" si="1125"/>
        <v>12397</v>
      </c>
      <c r="O254" s="112">
        <v>2441.5999999999995</v>
      </c>
      <c r="P254" s="112">
        <v>9955.4</v>
      </c>
      <c r="Q254" s="112">
        <v>12397</v>
      </c>
      <c r="R254" s="112">
        <f t="shared" si="1126"/>
        <v>2790.7487999999994</v>
      </c>
      <c r="S254" s="112">
        <f t="shared" si="1127"/>
        <v>11379.022199999999</v>
      </c>
      <c r="T254" s="112">
        <f t="shared" si="1127"/>
        <v>14169.771000000001</v>
      </c>
      <c r="U254" s="112">
        <f t="shared" si="1128"/>
        <v>2965.1487999999995</v>
      </c>
      <c r="V254" s="112">
        <f t="shared" si="1128"/>
        <v>12090.1222</v>
      </c>
      <c r="W254" s="112">
        <f t="shared" si="1128"/>
        <v>15055.271000000001</v>
      </c>
      <c r="X254" s="112">
        <f t="shared" si="1129"/>
        <v>3226.7487999999994</v>
      </c>
      <c r="Y254" s="112">
        <f t="shared" si="1129"/>
        <v>13156.772199999999</v>
      </c>
      <c r="Z254" s="112">
        <f t="shared" si="1129"/>
        <v>16383.521000000001</v>
      </c>
      <c r="AA254" s="112">
        <v>3715</v>
      </c>
      <c r="AB254" s="112">
        <v>15148</v>
      </c>
      <c r="AC254" s="112">
        <v>18863</v>
      </c>
      <c r="AD254" s="112">
        <f t="shared" si="1130"/>
        <v>4644</v>
      </c>
      <c r="AE254" s="112">
        <f t="shared" si="1130"/>
        <v>18935</v>
      </c>
      <c r="AF254" s="112">
        <f t="shared" si="1131"/>
        <v>23579</v>
      </c>
      <c r="AG254" s="112">
        <f t="shared" si="1132"/>
        <v>5387</v>
      </c>
      <c r="AH254" s="157">
        <f t="shared" si="1133"/>
        <v>21965</v>
      </c>
      <c r="AI254" s="112">
        <f t="shared" si="1134"/>
        <v>27352</v>
      </c>
      <c r="AJ254" s="112">
        <f t="shared" si="1135"/>
        <v>5387</v>
      </c>
      <c r="AK254" s="112">
        <f t="shared" si="1135"/>
        <v>21965</v>
      </c>
      <c r="AL254" s="112">
        <f t="shared" si="1136"/>
        <v>27352</v>
      </c>
      <c r="AM254" s="112">
        <f t="shared" si="1162"/>
        <v>5387</v>
      </c>
      <c r="AN254" s="112">
        <f t="shared" si="1162"/>
        <v>21965</v>
      </c>
      <c r="AO254" s="112">
        <v>2500</v>
      </c>
      <c r="AP254" s="112">
        <f t="shared" si="1137"/>
        <v>29852</v>
      </c>
      <c r="AQ254" s="154">
        <f t="shared" si="1138"/>
        <v>5629.42</v>
      </c>
      <c r="AR254" s="109">
        <f t="shared" si="1139"/>
        <v>24468.23</v>
      </c>
      <c r="AS254" s="112">
        <v>2500</v>
      </c>
      <c r="AT254" s="112">
        <f t="shared" si="1140"/>
        <v>32597.65</v>
      </c>
      <c r="AU254" s="109">
        <f t="shared" si="1141"/>
        <v>5844.9</v>
      </c>
      <c r="AV254" s="109">
        <f t="shared" si="1141"/>
        <v>25346.83</v>
      </c>
      <c r="AW254" s="112">
        <v>2500</v>
      </c>
      <c r="AX254" s="112">
        <f t="shared" si="1142"/>
        <v>33691.730000000003</v>
      </c>
      <c r="AY254" s="109">
        <f t="shared" si="1143"/>
        <v>6312.49</v>
      </c>
      <c r="AZ254" s="109">
        <f t="shared" si="1144"/>
        <v>28641.919999999998</v>
      </c>
      <c r="BA254" s="112">
        <v>2500</v>
      </c>
      <c r="BB254" s="112">
        <f t="shared" si="1145"/>
        <v>37454.409999999996</v>
      </c>
      <c r="BC254" s="109">
        <f t="shared" si="1146"/>
        <v>6880.61</v>
      </c>
      <c r="BD254" s="109">
        <f t="shared" si="1147"/>
        <v>31219.69</v>
      </c>
      <c r="BE254" s="112">
        <v>2500</v>
      </c>
      <c r="BF254" s="112">
        <f t="shared" si="1148"/>
        <v>40600.299999999996</v>
      </c>
      <c r="BG254" s="109">
        <f t="shared" si="1149"/>
        <v>7196.23</v>
      </c>
      <c r="BH254" s="109">
        <f t="shared" si="1150"/>
        <v>32651.79</v>
      </c>
      <c r="BI254" s="112">
        <v>2500</v>
      </c>
      <c r="BJ254" s="112">
        <f t="shared" si="1151"/>
        <v>42348.020000000004</v>
      </c>
      <c r="BK254" s="109">
        <f t="shared" si="1152"/>
        <v>7511.85</v>
      </c>
      <c r="BL254" s="109">
        <f t="shared" si="1153"/>
        <v>34083.89</v>
      </c>
      <c r="BM254" s="112">
        <v>2500</v>
      </c>
      <c r="BN254" s="112">
        <f t="shared" si="1154"/>
        <v>44095.74</v>
      </c>
      <c r="BO254" s="109">
        <f t="shared" si="1155"/>
        <v>7701.22</v>
      </c>
      <c r="BP254" s="109">
        <f t="shared" si="1156"/>
        <v>34943.15</v>
      </c>
      <c r="BQ254" s="109">
        <v>2500</v>
      </c>
      <c r="BR254" s="112">
        <f t="shared" si="1157"/>
        <v>45144.37</v>
      </c>
      <c r="BS254" s="110"/>
      <c r="BT254" s="75">
        <f t="shared" si="1163"/>
        <v>2.9999255444365044E-2</v>
      </c>
      <c r="BU254" s="75">
        <f t="shared" si="1163"/>
        <v>3.0000083793265329E-2</v>
      </c>
      <c r="BV254" s="75"/>
    </row>
    <row r="255" spans="1:74" ht="15" customHeight="1" x14ac:dyDescent="0.25">
      <c r="A255" s="76" t="s">
        <v>404</v>
      </c>
      <c r="B255" s="77" t="s">
        <v>405</v>
      </c>
      <c r="C255" s="112">
        <v>1744</v>
      </c>
      <c r="D255" s="112">
        <v>7111</v>
      </c>
      <c r="E255" s="112">
        <v>8855</v>
      </c>
      <c r="F255" s="112">
        <f t="shared" ref="F255:H265" si="1164">C255*1.2</f>
        <v>2092.7999999999997</v>
      </c>
      <c r="G255" s="112">
        <f t="shared" si="1164"/>
        <v>8533.1999999999989</v>
      </c>
      <c r="H255" s="112">
        <f t="shared" si="1164"/>
        <v>10626</v>
      </c>
      <c r="I255" s="112">
        <f t="shared" ref="I255:K265" si="1165">F255+C255*0.06</f>
        <v>2197.4399999999996</v>
      </c>
      <c r="J255" s="112">
        <f t="shared" si="1165"/>
        <v>8959.8599999999988</v>
      </c>
      <c r="K255" s="112">
        <f t="shared" si="1165"/>
        <v>11157.3</v>
      </c>
      <c r="L255" s="112">
        <f t="shared" ref="L255:N265" si="1166">I255+C255*0.14</f>
        <v>2441.5999999999995</v>
      </c>
      <c r="M255" s="112">
        <f t="shared" si="1166"/>
        <v>9955.4</v>
      </c>
      <c r="N255" s="112">
        <f t="shared" si="1166"/>
        <v>12397</v>
      </c>
      <c r="O255" s="112">
        <v>2441.5999999999995</v>
      </c>
      <c r="P255" s="112">
        <v>9955.4</v>
      </c>
      <c r="Q255" s="112">
        <v>12397</v>
      </c>
      <c r="R255" s="112">
        <f t="shared" si="1126"/>
        <v>2790.7487999999994</v>
      </c>
      <c r="S255" s="112">
        <f t="shared" ref="S255:T265" si="1167">+M255*1.143</f>
        <v>11379.022199999999</v>
      </c>
      <c r="T255" s="112">
        <f t="shared" si="1167"/>
        <v>14169.771000000001</v>
      </c>
      <c r="U255" s="112">
        <f t="shared" ref="U255:W265" si="1168">+R255+(C255*0.1)</f>
        <v>2965.1487999999995</v>
      </c>
      <c r="V255" s="112">
        <f t="shared" si="1168"/>
        <v>12090.1222</v>
      </c>
      <c r="W255" s="112">
        <f t="shared" si="1168"/>
        <v>15055.271000000001</v>
      </c>
      <c r="X255" s="112">
        <f t="shared" ref="X255:Z265" si="1169">+U255+(C255*0.15)</f>
        <v>3226.7487999999994</v>
      </c>
      <c r="Y255" s="112">
        <f t="shared" si="1169"/>
        <v>13156.772199999999</v>
      </c>
      <c r="Z255" s="112">
        <f t="shared" si="1169"/>
        <v>16383.521000000001</v>
      </c>
      <c r="AA255" s="112">
        <v>3715</v>
      </c>
      <c r="AB255" s="112">
        <v>15148</v>
      </c>
      <c r="AC255" s="112">
        <v>18863</v>
      </c>
      <c r="AD255" s="112">
        <f t="shared" ref="AD255:AE265" si="1170">+ROUND(AA255*(1+0.25),0)</f>
        <v>4644</v>
      </c>
      <c r="AE255" s="112">
        <f t="shared" si="1170"/>
        <v>18935</v>
      </c>
      <c r="AF255" s="112">
        <f t="shared" si="1131"/>
        <v>23579</v>
      </c>
      <c r="AG255" s="112">
        <f t="shared" si="1132"/>
        <v>5387</v>
      </c>
      <c r="AH255" s="157">
        <f t="shared" si="1133"/>
        <v>21965</v>
      </c>
      <c r="AI255" s="112">
        <f t="shared" si="1134"/>
        <v>27352</v>
      </c>
      <c r="AJ255" s="112">
        <f t="shared" ref="AJ255:AK265" si="1171">AG255</f>
        <v>5387</v>
      </c>
      <c r="AK255" s="112">
        <f t="shared" si="1171"/>
        <v>21965</v>
      </c>
      <c r="AL255" s="112">
        <f t="shared" si="1136"/>
        <v>27352</v>
      </c>
      <c r="AM255" s="112">
        <f t="shared" si="1162"/>
        <v>5387</v>
      </c>
      <c r="AN255" s="112">
        <f t="shared" si="1162"/>
        <v>21965</v>
      </c>
      <c r="AO255" s="112">
        <v>2500</v>
      </c>
      <c r="AP255" s="112">
        <f t="shared" si="1137"/>
        <v>29852</v>
      </c>
      <c r="AQ255" s="154">
        <f t="shared" si="1138"/>
        <v>5629.42</v>
      </c>
      <c r="AR255" s="109">
        <f t="shared" si="1139"/>
        <v>24468.23</v>
      </c>
      <c r="AS255" s="112">
        <v>2500</v>
      </c>
      <c r="AT255" s="112">
        <f t="shared" si="1140"/>
        <v>32597.65</v>
      </c>
      <c r="AU255" s="109">
        <f t="shared" ref="AU255:AV265" si="1172">ROUND(AQ255+(AM255*4%),2)</f>
        <v>5844.9</v>
      </c>
      <c r="AV255" s="109">
        <f t="shared" si="1172"/>
        <v>25346.83</v>
      </c>
      <c r="AW255" s="112">
        <v>2500</v>
      </c>
      <c r="AX255" s="112">
        <f t="shared" si="1142"/>
        <v>33691.730000000003</v>
      </c>
      <c r="AY255" s="109">
        <f t="shared" si="1143"/>
        <v>6312.49</v>
      </c>
      <c r="AZ255" s="109">
        <f t="shared" si="1144"/>
        <v>28641.919999999998</v>
      </c>
      <c r="BA255" s="112">
        <v>2500</v>
      </c>
      <c r="BB255" s="112">
        <f t="shared" si="1145"/>
        <v>37454.409999999996</v>
      </c>
      <c r="BC255" s="109">
        <f t="shared" si="1146"/>
        <v>6880.61</v>
      </c>
      <c r="BD255" s="109">
        <f t="shared" si="1147"/>
        <v>31219.69</v>
      </c>
      <c r="BE255" s="112">
        <v>2500</v>
      </c>
      <c r="BF255" s="112">
        <f t="shared" si="1148"/>
        <v>40600.299999999996</v>
      </c>
      <c r="BG255" s="109">
        <f t="shared" si="1149"/>
        <v>7196.23</v>
      </c>
      <c r="BH255" s="109">
        <f t="shared" si="1150"/>
        <v>32651.79</v>
      </c>
      <c r="BI255" s="112">
        <v>2500</v>
      </c>
      <c r="BJ255" s="112">
        <f t="shared" si="1151"/>
        <v>42348.020000000004</v>
      </c>
      <c r="BK255" s="109">
        <f t="shared" si="1152"/>
        <v>7511.85</v>
      </c>
      <c r="BL255" s="109">
        <f t="shared" si="1153"/>
        <v>34083.89</v>
      </c>
      <c r="BM255" s="112">
        <v>2500</v>
      </c>
      <c r="BN255" s="112">
        <f t="shared" si="1154"/>
        <v>44095.74</v>
      </c>
      <c r="BO255" s="109">
        <f t="shared" si="1155"/>
        <v>7701.22</v>
      </c>
      <c r="BP255" s="109">
        <f t="shared" si="1156"/>
        <v>34943.15</v>
      </c>
      <c r="BQ255" s="109">
        <v>2500</v>
      </c>
      <c r="BR255" s="112">
        <f t="shared" si="1157"/>
        <v>45144.37</v>
      </c>
      <c r="BS255" s="110"/>
      <c r="BT255" s="75">
        <f t="shared" si="1163"/>
        <v>2.9999255444365044E-2</v>
      </c>
      <c r="BU255" s="75">
        <f t="shared" si="1163"/>
        <v>3.0000083793265329E-2</v>
      </c>
      <c r="BV255" s="75"/>
    </row>
    <row r="256" spans="1:74" ht="15" customHeight="1" x14ac:dyDescent="0.25">
      <c r="A256" s="76" t="s">
        <v>406</v>
      </c>
      <c r="B256" s="77" t="s">
        <v>407</v>
      </c>
      <c r="C256" s="112">
        <v>1744</v>
      </c>
      <c r="D256" s="112">
        <v>7111</v>
      </c>
      <c r="E256" s="112">
        <v>8855</v>
      </c>
      <c r="F256" s="112">
        <f t="shared" si="1164"/>
        <v>2092.7999999999997</v>
      </c>
      <c r="G256" s="112">
        <f t="shared" si="1164"/>
        <v>8533.1999999999989</v>
      </c>
      <c r="H256" s="112">
        <f t="shared" si="1164"/>
        <v>10626</v>
      </c>
      <c r="I256" s="112">
        <f t="shared" si="1165"/>
        <v>2197.4399999999996</v>
      </c>
      <c r="J256" s="112">
        <f t="shared" si="1165"/>
        <v>8959.8599999999988</v>
      </c>
      <c r="K256" s="112">
        <f t="shared" si="1165"/>
        <v>11157.3</v>
      </c>
      <c r="L256" s="112">
        <f t="shared" si="1166"/>
        <v>2441.5999999999995</v>
      </c>
      <c r="M256" s="112">
        <f t="shared" si="1166"/>
        <v>9955.4</v>
      </c>
      <c r="N256" s="112">
        <f t="shared" si="1166"/>
        <v>12397</v>
      </c>
      <c r="O256" s="112">
        <v>2441.5999999999995</v>
      </c>
      <c r="P256" s="112">
        <v>9955.4</v>
      </c>
      <c r="Q256" s="112">
        <v>12397</v>
      </c>
      <c r="R256" s="112">
        <f t="shared" si="1126"/>
        <v>2790.7487999999994</v>
      </c>
      <c r="S256" s="112">
        <f t="shared" si="1167"/>
        <v>11379.022199999999</v>
      </c>
      <c r="T256" s="112">
        <f t="shared" si="1167"/>
        <v>14169.771000000001</v>
      </c>
      <c r="U256" s="112">
        <f t="shared" si="1168"/>
        <v>2965.1487999999995</v>
      </c>
      <c r="V256" s="112">
        <f t="shared" si="1168"/>
        <v>12090.1222</v>
      </c>
      <c r="W256" s="112">
        <f t="shared" si="1168"/>
        <v>15055.271000000001</v>
      </c>
      <c r="X256" s="112">
        <f t="shared" si="1169"/>
        <v>3226.7487999999994</v>
      </c>
      <c r="Y256" s="112">
        <f t="shared" si="1169"/>
        <v>13156.772199999999</v>
      </c>
      <c r="Z256" s="112">
        <f t="shared" si="1169"/>
        <v>16383.521000000001</v>
      </c>
      <c r="AA256" s="112">
        <v>3715</v>
      </c>
      <c r="AB256" s="112">
        <v>15148</v>
      </c>
      <c r="AC256" s="112">
        <v>18863</v>
      </c>
      <c r="AD256" s="112">
        <f t="shared" si="1170"/>
        <v>4644</v>
      </c>
      <c r="AE256" s="112">
        <f t="shared" si="1170"/>
        <v>18935</v>
      </c>
      <c r="AF256" s="112">
        <f t="shared" si="1131"/>
        <v>23579</v>
      </c>
      <c r="AG256" s="112">
        <f t="shared" si="1132"/>
        <v>5387</v>
      </c>
      <c r="AH256" s="157">
        <f t="shared" si="1133"/>
        <v>21965</v>
      </c>
      <c r="AI256" s="112">
        <f t="shared" si="1134"/>
        <v>27352</v>
      </c>
      <c r="AJ256" s="112">
        <f t="shared" si="1171"/>
        <v>5387</v>
      </c>
      <c r="AK256" s="112">
        <f t="shared" si="1171"/>
        <v>21965</v>
      </c>
      <c r="AL256" s="112">
        <f t="shared" si="1136"/>
        <v>27352</v>
      </c>
      <c r="AM256" s="112">
        <f t="shared" si="1162"/>
        <v>5387</v>
      </c>
      <c r="AN256" s="112">
        <f t="shared" si="1162"/>
        <v>21965</v>
      </c>
      <c r="AO256" s="112">
        <v>2500</v>
      </c>
      <c r="AP256" s="112">
        <f t="shared" si="1137"/>
        <v>29852</v>
      </c>
      <c r="AQ256" s="154">
        <f t="shared" si="1138"/>
        <v>5629.42</v>
      </c>
      <c r="AR256" s="109">
        <f t="shared" si="1139"/>
        <v>24468.23</v>
      </c>
      <c r="AS256" s="112">
        <v>2500</v>
      </c>
      <c r="AT256" s="112">
        <f t="shared" si="1140"/>
        <v>32597.65</v>
      </c>
      <c r="AU256" s="109">
        <f t="shared" si="1172"/>
        <v>5844.9</v>
      </c>
      <c r="AV256" s="109">
        <f t="shared" si="1172"/>
        <v>25346.83</v>
      </c>
      <c r="AW256" s="112">
        <v>2500</v>
      </c>
      <c r="AX256" s="112">
        <f t="shared" si="1142"/>
        <v>33691.730000000003</v>
      </c>
      <c r="AY256" s="109">
        <f t="shared" si="1143"/>
        <v>6312.49</v>
      </c>
      <c r="AZ256" s="109">
        <f t="shared" si="1144"/>
        <v>28641.919999999998</v>
      </c>
      <c r="BA256" s="112">
        <v>2500</v>
      </c>
      <c r="BB256" s="112">
        <f t="shared" si="1145"/>
        <v>37454.409999999996</v>
      </c>
      <c r="BC256" s="109">
        <f t="shared" si="1146"/>
        <v>6880.61</v>
      </c>
      <c r="BD256" s="109">
        <f t="shared" si="1147"/>
        <v>31219.69</v>
      </c>
      <c r="BE256" s="112">
        <v>2500</v>
      </c>
      <c r="BF256" s="112">
        <f t="shared" si="1148"/>
        <v>40600.299999999996</v>
      </c>
      <c r="BG256" s="109">
        <f t="shared" si="1149"/>
        <v>7196.23</v>
      </c>
      <c r="BH256" s="109">
        <f t="shared" si="1150"/>
        <v>32651.79</v>
      </c>
      <c r="BI256" s="112">
        <v>2500</v>
      </c>
      <c r="BJ256" s="112">
        <f t="shared" si="1151"/>
        <v>42348.020000000004</v>
      </c>
      <c r="BK256" s="109">
        <f t="shared" si="1152"/>
        <v>7511.85</v>
      </c>
      <c r="BL256" s="109">
        <f t="shared" si="1153"/>
        <v>34083.89</v>
      </c>
      <c r="BM256" s="112">
        <v>2500</v>
      </c>
      <c r="BN256" s="112">
        <f t="shared" si="1154"/>
        <v>44095.74</v>
      </c>
      <c r="BO256" s="109">
        <f t="shared" si="1155"/>
        <v>7701.22</v>
      </c>
      <c r="BP256" s="109">
        <f t="shared" si="1156"/>
        <v>34943.15</v>
      </c>
      <c r="BQ256" s="109">
        <v>2500</v>
      </c>
      <c r="BR256" s="112">
        <f t="shared" si="1157"/>
        <v>45144.37</v>
      </c>
      <c r="BS256" s="110"/>
      <c r="BT256" s="75">
        <f t="shared" si="1163"/>
        <v>2.9999255444365044E-2</v>
      </c>
      <c r="BU256" s="75">
        <f t="shared" si="1163"/>
        <v>3.0000083793265329E-2</v>
      </c>
      <c r="BV256" s="75"/>
    </row>
    <row r="257" spans="1:74" ht="15" customHeight="1" x14ac:dyDescent="0.25">
      <c r="A257" s="76" t="s">
        <v>408</v>
      </c>
      <c r="B257" s="77" t="s">
        <v>409</v>
      </c>
      <c r="C257" s="112">
        <v>1744</v>
      </c>
      <c r="D257" s="112">
        <v>7111</v>
      </c>
      <c r="E257" s="112">
        <v>8855</v>
      </c>
      <c r="F257" s="112">
        <f t="shared" si="1164"/>
        <v>2092.7999999999997</v>
      </c>
      <c r="G257" s="112">
        <f t="shared" si="1164"/>
        <v>8533.1999999999989</v>
      </c>
      <c r="H257" s="112">
        <f t="shared" si="1164"/>
        <v>10626</v>
      </c>
      <c r="I257" s="112">
        <f t="shared" si="1165"/>
        <v>2197.4399999999996</v>
      </c>
      <c r="J257" s="112">
        <f t="shared" si="1165"/>
        <v>8959.8599999999988</v>
      </c>
      <c r="K257" s="112">
        <f t="shared" si="1165"/>
        <v>11157.3</v>
      </c>
      <c r="L257" s="112">
        <f t="shared" si="1166"/>
        <v>2441.5999999999995</v>
      </c>
      <c r="M257" s="112">
        <f t="shared" si="1166"/>
        <v>9955.4</v>
      </c>
      <c r="N257" s="112">
        <f t="shared" si="1166"/>
        <v>12397</v>
      </c>
      <c r="O257" s="112">
        <v>2441.5999999999995</v>
      </c>
      <c r="P257" s="112">
        <v>9955.4</v>
      </c>
      <c r="Q257" s="112">
        <v>12397</v>
      </c>
      <c r="R257" s="112">
        <f t="shared" si="1126"/>
        <v>2790.7487999999994</v>
      </c>
      <c r="S257" s="112">
        <f t="shared" si="1167"/>
        <v>11379.022199999999</v>
      </c>
      <c r="T257" s="112">
        <f t="shared" si="1167"/>
        <v>14169.771000000001</v>
      </c>
      <c r="U257" s="112">
        <f t="shared" si="1168"/>
        <v>2965.1487999999995</v>
      </c>
      <c r="V257" s="112">
        <f t="shared" si="1168"/>
        <v>12090.1222</v>
      </c>
      <c r="W257" s="112">
        <f t="shared" si="1168"/>
        <v>15055.271000000001</v>
      </c>
      <c r="X257" s="112">
        <f t="shared" si="1169"/>
        <v>3226.7487999999994</v>
      </c>
      <c r="Y257" s="112">
        <f t="shared" si="1169"/>
        <v>13156.772199999999</v>
      </c>
      <c r="Z257" s="112">
        <f t="shared" si="1169"/>
        <v>16383.521000000001</v>
      </c>
      <c r="AA257" s="112">
        <v>3715</v>
      </c>
      <c r="AB257" s="112">
        <v>15148</v>
      </c>
      <c r="AC257" s="112">
        <v>18863</v>
      </c>
      <c r="AD257" s="112">
        <f t="shared" si="1170"/>
        <v>4644</v>
      </c>
      <c r="AE257" s="112">
        <f t="shared" si="1170"/>
        <v>18935</v>
      </c>
      <c r="AF257" s="112">
        <f t="shared" si="1131"/>
        <v>23579</v>
      </c>
      <c r="AG257" s="112">
        <f t="shared" si="1132"/>
        <v>5387</v>
      </c>
      <c r="AH257" s="157">
        <f t="shared" si="1133"/>
        <v>21965</v>
      </c>
      <c r="AI257" s="112">
        <f t="shared" si="1134"/>
        <v>27352</v>
      </c>
      <c r="AJ257" s="112">
        <f t="shared" si="1171"/>
        <v>5387</v>
      </c>
      <c r="AK257" s="112">
        <f t="shared" si="1171"/>
        <v>21965</v>
      </c>
      <c r="AL257" s="112">
        <f t="shared" si="1136"/>
        <v>27352</v>
      </c>
      <c r="AM257" s="112">
        <f t="shared" si="1162"/>
        <v>5387</v>
      </c>
      <c r="AN257" s="112">
        <f t="shared" si="1162"/>
        <v>21965</v>
      </c>
      <c r="AO257" s="112">
        <v>2500</v>
      </c>
      <c r="AP257" s="112">
        <f t="shared" si="1137"/>
        <v>29852</v>
      </c>
      <c r="AQ257" s="154">
        <f t="shared" si="1138"/>
        <v>5629.42</v>
      </c>
      <c r="AR257" s="109">
        <f t="shared" si="1139"/>
        <v>24468.23</v>
      </c>
      <c r="AS257" s="112">
        <v>2500</v>
      </c>
      <c r="AT257" s="112">
        <f t="shared" si="1140"/>
        <v>32597.65</v>
      </c>
      <c r="AU257" s="109">
        <f t="shared" si="1172"/>
        <v>5844.9</v>
      </c>
      <c r="AV257" s="109">
        <f t="shared" si="1172"/>
        <v>25346.83</v>
      </c>
      <c r="AW257" s="112">
        <v>2500</v>
      </c>
      <c r="AX257" s="112">
        <f t="shared" si="1142"/>
        <v>33691.730000000003</v>
      </c>
      <c r="AY257" s="109">
        <f t="shared" si="1143"/>
        <v>6312.49</v>
      </c>
      <c r="AZ257" s="109">
        <f t="shared" si="1144"/>
        <v>28641.919999999998</v>
      </c>
      <c r="BA257" s="112">
        <v>2500</v>
      </c>
      <c r="BB257" s="112">
        <f t="shared" si="1145"/>
        <v>37454.409999999996</v>
      </c>
      <c r="BC257" s="109">
        <f t="shared" si="1146"/>
        <v>6880.61</v>
      </c>
      <c r="BD257" s="109">
        <f t="shared" si="1147"/>
        <v>31219.69</v>
      </c>
      <c r="BE257" s="112">
        <v>2500</v>
      </c>
      <c r="BF257" s="112">
        <f t="shared" si="1148"/>
        <v>40600.299999999996</v>
      </c>
      <c r="BG257" s="109">
        <f t="shared" si="1149"/>
        <v>7196.23</v>
      </c>
      <c r="BH257" s="109">
        <f t="shared" si="1150"/>
        <v>32651.79</v>
      </c>
      <c r="BI257" s="112">
        <v>2500</v>
      </c>
      <c r="BJ257" s="112">
        <f t="shared" si="1151"/>
        <v>42348.020000000004</v>
      </c>
      <c r="BK257" s="109">
        <f t="shared" si="1152"/>
        <v>7511.85</v>
      </c>
      <c r="BL257" s="109">
        <f t="shared" si="1153"/>
        <v>34083.89</v>
      </c>
      <c r="BM257" s="112">
        <v>2500</v>
      </c>
      <c r="BN257" s="112">
        <f t="shared" si="1154"/>
        <v>44095.74</v>
      </c>
      <c r="BO257" s="109">
        <f t="shared" si="1155"/>
        <v>7701.22</v>
      </c>
      <c r="BP257" s="109">
        <f t="shared" si="1156"/>
        <v>34943.15</v>
      </c>
      <c r="BQ257" s="109">
        <v>2500</v>
      </c>
      <c r="BR257" s="112">
        <f t="shared" si="1157"/>
        <v>45144.37</v>
      </c>
      <c r="BS257" s="110"/>
      <c r="BT257" s="75">
        <f t="shared" si="1163"/>
        <v>2.9999255444365044E-2</v>
      </c>
      <c r="BU257" s="75">
        <f t="shared" si="1163"/>
        <v>3.0000083793265329E-2</v>
      </c>
      <c r="BV257" s="75"/>
    </row>
    <row r="258" spans="1:74" ht="15" customHeight="1" x14ac:dyDescent="0.25">
      <c r="A258" s="76" t="s">
        <v>410</v>
      </c>
      <c r="B258" s="77" t="s">
        <v>411</v>
      </c>
      <c r="C258" s="112">
        <v>1744</v>
      </c>
      <c r="D258" s="112">
        <v>7709</v>
      </c>
      <c r="E258" s="112">
        <v>9453</v>
      </c>
      <c r="F258" s="112">
        <f t="shared" si="1164"/>
        <v>2092.7999999999997</v>
      </c>
      <c r="G258" s="112">
        <f t="shared" si="1164"/>
        <v>9250.7999999999993</v>
      </c>
      <c r="H258" s="112">
        <f t="shared" si="1164"/>
        <v>11343.6</v>
      </c>
      <c r="I258" s="112">
        <f t="shared" si="1165"/>
        <v>2197.4399999999996</v>
      </c>
      <c r="J258" s="112">
        <f t="shared" si="1165"/>
        <v>9713.34</v>
      </c>
      <c r="K258" s="112">
        <f t="shared" si="1165"/>
        <v>11910.78</v>
      </c>
      <c r="L258" s="112">
        <f t="shared" si="1166"/>
        <v>2441.5999999999995</v>
      </c>
      <c r="M258" s="112">
        <f t="shared" si="1166"/>
        <v>10792.6</v>
      </c>
      <c r="N258" s="112">
        <f t="shared" si="1166"/>
        <v>13234.2</v>
      </c>
      <c r="O258" s="112">
        <v>2441.5999999999995</v>
      </c>
      <c r="P258" s="112">
        <v>10792.6</v>
      </c>
      <c r="Q258" s="112">
        <v>13234.2</v>
      </c>
      <c r="R258" s="112">
        <f t="shared" si="1126"/>
        <v>2790.7487999999994</v>
      </c>
      <c r="S258" s="112">
        <f t="shared" si="1167"/>
        <v>12335.941800000001</v>
      </c>
      <c r="T258" s="112">
        <f t="shared" si="1167"/>
        <v>15126.690600000002</v>
      </c>
      <c r="U258" s="112">
        <f t="shared" si="1168"/>
        <v>2965.1487999999995</v>
      </c>
      <c r="V258" s="112">
        <f t="shared" si="1168"/>
        <v>13106.8418</v>
      </c>
      <c r="W258" s="112">
        <f t="shared" si="1168"/>
        <v>16071.990600000001</v>
      </c>
      <c r="X258" s="112">
        <f t="shared" si="1169"/>
        <v>3226.7487999999994</v>
      </c>
      <c r="Y258" s="112">
        <f t="shared" si="1169"/>
        <v>14263.191800000001</v>
      </c>
      <c r="Z258" s="112">
        <f t="shared" si="1169"/>
        <v>17489.940600000002</v>
      </c>
      <c r="AA258" s="112">
        <v>3715</v>
      </c>
      <c r="AB258" s="112">
        <v>16422</v>
      </c>
      <c r="AC258" s="112">
        <v>20137</v>
      </c>
      <c r="AD258" s="112">
        <f t="shared" si="1170"/>
        <v>4644</v>
      </c>
      <c r="AE258" s="112">
        <f t="shared" si="1170"/>
        <v>20528</v>
      </c>
      <c r="AF258" s="112">
        <f t="shared" si="1131"/>
        <v>25172</v>
      </c>
      <c r="AG258" s="112">
        <f t="shared" si="1132"/>
        <v>5387</v>
      </c>
      <c r="AH258" s="157">
        <f t="shared" si="1133"/>
        <v>23812</v>
      </c>
      <c r="AI258" s="112">
        <f t="shared" si="1134"/>
        <v>29199</v>
      </c>
      <c r="AJ258" s="112">
        <f t="shared" si="1171"/>
        <v>5387</v>
      </c>
      <c r="AK258" s="112">
        <f t="shared" si="1171"/>
        <v>23812</v>
      </c>
      <c r="AL258" s="112">
        <f t="shared" si="1136"/>
        <v>29199</v>
      </c>
      <c r="AM258" s="112">
        <f t="shared" si="1162"/>
        <v>5387</v>
      </c>
      <c r="AN258" s="112">
        <f t="shared" si="1162"/>
        <v>23812</v>
      </c>
      <c r="AO258" s="112">
        <v>2500</v>
      </c>
      <c r="AP258" s="112">
        <f t="shared" si="1137"/>
        <v>31699</v>
      </c>
      <c r="AQ258" s="154">
        <f t="shared" si="1138"/>
        <v>5629.42</v>
      </c>
      <c r="AR258" s="109">
        <f t="shared" si="1139"/>
        <v>26525.74</v>
      </c>
      <c r="AS258" s="112">
        <v>2500</v>
      </c>
      <c r="AT258" s="112">
        <f t="shared" si="1140"/>
        <v>34655.160000000003</v>
      </c>
      <c r="AU258" s="109">
        <f t="shared" si="1172"/>
        <v>5844.9</v>
      </c>
      <c r="AV258" s="109">
        <f t="shared" si="1172"/>
        <v>27478.22</v>
      </c>
      <c r="AW258" s="112">
        <v>2500</v>
      </c>
      <c r="AX258" s="112">
        <f t="shared" si="1142"/>
        <v>35823.120000000003</v>
      </c>
      <c r="AY258" s="109">
        <f t="shared" si="1143"/>
        <v>6312.49</v>
      </c>
      <c r="AZ258" s="109">
        <f t="shared" si="1144"/>
        <v>31050.39</v>
      </c>
      <c r="BA258" s="112">
        <v>2500</v>
      </c>
      <c r="BB258" s="112">
        <f t="shared" si="1145"/>
        <v>39862.879999999997</v>
      </c>
      <c r="BC258" s="109">
        <f t="shared" si="1146"/>
        <v>6880.61</v>
      </c>
      <c r="BD258" s="109">
        <f t="shared" si="1147"/>
        <v>33844.93</v>
      </c>
      <c r="BE258" s="112">
        <v>2500</v>
      </c>
      <c r="BF258" s="112">
        <f t="shared" si="1148"/>
        <v>43225.54</v>
      </c>
      <c r="BG258" s="109">
        <f t="shared" si="1149"/>
        <v>7196.23</v>
      </c>
      <c r="BH258" s="109">
        <f t="shared" si="1150"/>
        <v>35397.449999999997</v>
      </c>
      <c r="BI258" s="112">
        <v>2500</v>
      </c>
      <c r="BJ258" s="112">
        <f t="shared" si="1151"/>
        <v>45093.679999999993</v>
      </c>
      <c r="BK258" s="109">
        <f t="shared" si="1152"/>
        <v>7511.85</v>
      </c>
      <c r="BL258" s="109">
        <f t="shared" si="1153"/>
        <v>36949.97</v>
      </c>
      <c r="BM258" s="112">
        <v>2500</v>
      </c>
      <c r="BN258" s="112">
        <f t="shared" si="1154"/>
        <v>46961.82</v>
      </c>
      <c r="BO258" s="109">
        <f t="shared" si="1155"/>
        <v>7701.22</v>
      </c>
      <c r="BP258" s="109">
        <f t="shared" si="1156"/>
        <v>37881.480000000003</v>
      </c>
      <c r="BQ258" s="109">
        <v>2500</v>
      </c>
      <c r="BR258" s="112">
        <f t="shared" si="1157"/>
        <v>48082.700000000004</v>
      </c>
      <c r="BS258" s="110"/>
      <c r="BT258" s="75">
        <f t="shared" si="1163"/>
        <v>2.9999255444365044E-2</v>
      </c>
      <c r="BU258" s="75">
        <f t="shared" si="1163"/>
        <v>2.9999945250285168E-2</v>
      </c>
      <c r="BV258" s="75"/>
    </row>
    <row r="259" spans="1:74" ht="15" customHeight="1" x14ac:dyDescent="0.25">
      <c r="A259" s="76" t="s">
        <v>412</v>
      </c>
      <c r="B259" s="77" t="s">
        <v>413</v>
      </c>
      <c r="C259" s="112">
        <v>1744</v>
      </c>
      <c r="D259" s="112">
        <v>7709</v>
      </c>
      <c r="E259" s="112">
        <v>9453</v>
      </c>
      <c r="F259" s="112">
        <f t="shared" si="1164"/>
        <v>2092.7999999999997</v>
      </c>
      <c r="G259" s="112">
        <f t="shared" si="1164"/>
        <v>9250.7999999999993</v>
      </c>
      <c r="H259" s="112">
        <f t="shared" si="1164"/>
        <v>11343.6</v>
      </c>
      <c r="I259" s="112">
        <f t="shared" si="1165"/>
        <v>2197.4399999999996</v>
      </c>
      <c r="J259" s="112">
        <f t="shared" si="1165"/>
        <v>9713.34</v>
      </c>
      <c r="K259" s="112">
        <f t="shared" si="1165"/>
        <v>11910.78</v>
      </c>
      <c r="L259" s="112">
        <f t="shared" si="1166"/>
        <v>2441.5999999999995</v>
      </c>
      <c r="M259" s="112">
        <f t="shared" si="1166"/>
        <v>10792.6</v>
      </c>
      <c r="N259" s="112">
        <f t="shared" si="1166"/>
        <v>13234.2</v>
      </c>
      <c r="O259" s="112">
        <v>2441.5999999999995</v>
      </c>
      <c r="P259" s="112">
        <v>10792.6</v>
      </c>
      <c r="Q259" s="112">
        <v>13234.2</v>
      </c>
      <c r="R259" s="112">
        <f t="shared" si="1126"/>
        <v>2790.7487999999994</v>
      </c>
      <c r="S259" s="112">
        <f t="shared" si="1167"/>
        <v>12335.941800000001</v>
      </c>
      <c r="T259" s="112">
        <f t="shared" si="1167"/>
        <v>15126.690600000002</v>
      </c>
      <c r="U259" s="112">
        <f t="shared" si="1168"/>
        <v>2965.1487999999995</v>
      </c>
      <c r="V259" s="112">
        <f t="shared" si="1168"/>
        <v>13106.8418</v>
      </c>
      <c r="W259" s="112">
        <f t="shared" si="1168"/>
        <v>16071.990600000001</v>
      </c>
      <c r="X259" s="112">
        <f t="shared" si="1169"/>
        <v>3226.7487999999994</v>
      </c>
      <c r="Y259" s="112">
        <f t="shared" si="1169"/>
        <v>14263.191800000001</v>
      </c>
      <c r="Z259" s="112">
        <f t="shared" si="1169"/>
        <v>17489.940600000002</v>
      </c>
      <c r="AA259" s="112">
        <v>3715</v>
      </c>
      <c r="AB259" s="112">
        <v>16422</v>
      </c>
      <c r="AC259" s="112">
        <v>20137</v>
      </c>
      <c r="AD259" s="112">
        <f t="shared" si="1170"/>
        <v>4644</v>
      </c>
      <c r="AE259" s="112">
        <f t="shared" si="1170"/>
        <v>20528</v>
      </c>
      <c r="AF259" s="112">
        <f t="shared" si="1131"/>
        <v>25172</v>
      </c>
      <c r="AG259" s="112">
        <f t="shared" si="1132"/>
        <v>5387</v>
      </c>
      <c r="AH259" s="157">
        <f t="shared" si="1133"/>
        <v>23812</v>
      </c>
      <c r="AI259" s="112">
        <f t="shared" si="1134"/>
        <v>29199</v>
      </c>
      <c r="AJ259" s="112">
        <f t="shared" si="1171"/>
        <v>5387</v>
      </c>
      <c r="AK259" s="112">
        <f t="shared" si="1171"/>
        <v>23812</v>
      </c>
      <c r="AL259" s="112">
        <f t="shared" si="1136"/>
        <v>29199</v>
      </c>
      <c r="AM259" s="112">
        <f t="shared" si="1162"/>
        <v>5387</v>
      </c>
      <c r="AN259" s="112">
        <f t="shared" si="1162"/>
        <v>23812</v>
      </c>
      <c r="AO259" s="112">
        <v>2500</v>
      </c>
      <c r="AP259" s="112">
        <f t="shared" si="1137"/>
        <v>31699</v>
      </c>
      <c r="AQ259" s="154">
        <f t="shared" si="1138"/>
        <v>5629.42</v>
      </c>
      <c r="AR259" s="109">
        <f t="shared" si="1139"/>
        <v>26525.74</v>
      </c>
      <c r="AS259" s="112">
        <v>2500</v>
      </c>
      <c r="AT259" s="112">
        <f t="shared" si="1140"/>
        <v>34655.160000000003</v>
      </c>
      <c r="AU259" s="109">
        <f t="shared" si="1172"/>
        <v>5844.9</v>
      </c>
      <c r="AV259" s="109">
        <f t="shared" si="1172"/>
        <v>27478.22</v>
      </c>
      <c r="AW259" s="112">
        <v>2500</v>
      </c>
      <c r="AX259" s="112">
        <f t="shared" si="1142"/>
        <v>35823.120000000003</v>
      </c>
      <c r="AY259" s="109">
        <f t="shared" si="1143"/>
        <v>6312.49</v>
      </c>
      <c r="AZ259" s="109">
        <f t="shared" si="1144"/>
        <v>31050.39</v>
      </c>
      <c r="BA259" s="112">
        <v>2500</v>
      </c>
      <c r="BB259" s="112">
        <f t="shared" si="1145"/>
        <v>39862.879999999997</v>
      </c>
      <c r="BC259" s="109">
        <f t="shared" si="1146"/>
        <v>6880.61</v>
      </c>
      <c r="BD259" s="109">
        <f t="shared" si="1147"/>
        <v>33844.93</v>
      </c>
      <c r="BE259" s="112">
        <v>2500</v>
      </c>
      <c r="BF259" s="112">
        <f t="shared" si="1148"/>
        <v>43225.54</v>
      </c>
      <c r="BG259" s="109">
        <f t="shared" si="1149"/>
        <v>7196.23</v>
      </c>
      <c r="BH259" s="109">
        <f t="shared" si="1150"/>
        <v>35397.449999999997</v>
      </c>
      <c r="BI259" s="112">
        <v>2500</v>
      </c>
      <c r="BJ259" s="112">
        <f t="shared" si="1151"/>
        <v>45093.679999999993</v>
      </c>
      <c r="BK259" s="109">
        <f t="shared" si="1152"/>
        <v>7511.85</v>
      </c>
      <c r="BL259" s="109">
        <f t="shared" si="1153"/>
        <v>36949.97</v>
      </c>
      <c r="BM259" s="112">
        <v>2500</v>
      </c>
      <c r="BN259" s="112">
        <f t="shared" si="1154"/>
        <v>46961.82</v>
      </c>
      <c r="BO259" s="109">
        <f t="shared" si="1155"/>
        <v>7701.22</v>
      </c>
      <c r="BP259" s="109">
        <f t="shared" si="1156"/>
        <v>37881.480000000003</v>
      </c>
      <c r="BQ259" s="109">
        <v>2500</v>
      </c>
      <c r="BR259" s="112">
        <f t="shared" si="1157"/>
        <v>48082.700000000004</v>
      </c>
      <c r="BS259" s="110"/>
      <c r="BT259" s="75">
        <f t="shared" si="1163"/>
        <v>2.9999255444365044E-2</v>
      </c>
      <c r="BU259" s="75">
        <f t="shared" si="1163"/>
        <v>2.9999945250285168E-2</v>
      </c>
      <c r="BV259" s="75"/>
    </row>
    <row r="260" spans="1:74" ht="15" customHeight="1" x14ac:dyDescent="0.25">
      <c r="A260" s="76" t="s">
        <v>414</v>
      </c>
      <c r="B260" s="77" t="s">
        <v>415</v>
      </c>
      <c r="C260" s="112">
        <v>1744</v>
      </c>
      <c r="D260" s="112">
        <v>7709</v>
      </c>
      <c r="E260" s="112">
        <v>9453</v>
      </c>
      <c r="F260" s="112">
        <f t="shared" si="1164"/>
        <v>2092.7999999999997</v>
      </c>
      <c r="G260" s="112">
        <f t="shared" si="1164"/>
        <v>9250.7999999999993</v>
      </c>
      <c r="H260" s="112">
        <f t="shared" si="1164"/>
        <v>11343.6</v>
      </c>
      <c r="I260" s="112">
        <f t="shared" si="1165"/>
        <v>2197.4399999999996</v>
      </c>
      <c r="J260" s="112">
        <f t="shared" si="1165"/>
        <v>9713.34</v>
      </c>
      <c r="K260" s="112">
        <f t="shared" si="1165"/>
        <v>11910.78</v>
      </c>
      <c r="L260" s="112">
        <f t="shared" si="1166"/>
        <v>2441.5999999999995</v>
      </c>
      <c r="M260" s="112">
        <f t="shared" si="1166"/>
        <v>10792.6</v>
      </c>
      <c r="N260" s="112">
        <f t="shared" si="1166"/>
        <v>13234.2</v>
      </c>
      <c r="O260" s="112">
        <v>2441.5999999999995</v>
      </c>
      <c r="P260" s="112">
        <v>10792.6</v>
      </c>
      <c r="Q260" s="112">
        <v>13234.2</v>
      </c>
      <c r="R260" s="112">
        <f t="shared" si="1126"/>
        <v>2790.7487999999994</v>
      </c>
      <c r="S260" s="112">
        <f t="shared" si="1167"/>
        <v>12335.941800000001</v>
      </c>
      <c r="T260" s="112">
        <f t="shared" si="1167"/>
        <v>15126.690600000002</v>
      </c>
      <c r="U260" s="112">
        <f t="shared" si="1168"/>
        <v>2965.1487999999995</v>
      </c>
      <c r="V260" s="112">
        <f t="shared" si="1168"/>
        <v>13106.8418</v>
      </c>
      <c r="W260" s="112">
        <f t="shared" si="1168"/>
        <v>16071.990600000001</v>
      </c>
      <c r="X260" s="112">
        <f t="shared" si="1169"/>
        <v>3226.7487999999994</v>
      </c>
      <c r="Y260" s="112">
        <f t="shared" si="1169"/>
        <v>14263.191800000001</v>
      </c>
      <c r="Z260" s="112">
        <f t="shared" si="1169"/>
        <v>17489.940600000002</v>
      </c>
      <c r="AA260" s="112">
        <v>3715</v>
      </c>
      <c r="AB260" s="112">
        <v>16422</v>
      </c>
      <c r="AC260" s="112">
        <v>20137</v>
      </c>
      <c r="AD260" s="112">
        <f t="shared" si="1170"/>
        <v>4644</v>
      </c>
      <c r="AE260" s="112">
        <f t="shared" si="1170"/>
        <v>20528</v>
      </c>
      <c r="AF260" s="112">
        <f t="shared" si="1131"/>
        <v>25172</v>
      </c>
      <c r="AG260" s="112">
        <f t="shared" si="1132"/>
        <v>5387</v>
      </c>
      <c r="AH260" s="157">
        <f t="shared" si="1133"/>
        <v>23812</v>
      </c>
      <c r="AI260" s="112">
        <f t="shared" si="1134"/>
        <v>29199</v>
      </c>
      <c r="AJ260" s="112">
        <f t="shared" si="1171"/>
        <v>5387</v>
      </c>
      <c r="AK260" s="112">
        <f t="shared" si="1171"/>
        <v>23812</v>
      </c>
      <c r="AL260" s="112">
        <f t="shared" si="1136"/>
        <v>29199</v>
      </c>
      <c r="AM260" s="112">
        <f t="shared" si="1162"/>
        <v>5387</v>
      </c>
      <c r="AN260" s="112">
        <f t="shared" si="1162"/>
        <v>23812</v>
      </c>
      <c r="AO260" s="112">
        <v>2500</v>
      </c>
      <c r="AP260" s="112">
        <f t="shared" si="1137"/>
        <v>31699</v>
      </c>
      <c r="AQ260" s="154">
        <f t="shared" si="1138"/>
        <v>5629.42</v>
      </c>
      <c r="AR260" s="109">
        <f t="shared" si="1139"/>
        <v>26525.74</v>
      </c>
      <c r="AS260" s="112">
        <v>2500</v>
      </c>
      <c r="AT260" s="112">
        <f t="shared" si="1140"/>
        <v>34655.160000000003</v>
      </c>
      <c r="AU260" s="109">
        <f t="shared" si="1172"/>
        <v>5844.9</v>
      </c>
      <c r="AV260" s="109">
        <f t="shared" si="1172"/>
        <v>27478.22</v>
      </c>
      <c r="AW260" s="112">
        <v>2500</v>
      </c>
      <c r="AX260" s="112">
        <f t="shared" si="1142"/>
        <v>35823.120000000003</v>
      </c>
      <c r="AY260" s="109">
        <f t="shared" si="1143"/>
        <v>6312.49</v>
      </c>
      <c r="AZ260" s="109">
        <f t="shared" si="1144"/>
        <v>31050.39</v>
      </c>
      <c r="BA260" s="112">
        <v>2500</v>
      </c>
      <c r="BB260" s="112">
        <f t="shared" si="1145"/>
        <v>39862.879999999997</v>
      </c>
      <c r="BC260" s="109">
        <f t="shared" si="1146"/>
        <v>6880.61</v>
      </c>
      <c r="BD260" s="109">
        <f t="shared" si="1147"/>
        <v>33844.93</v>
      </c>
      <c r="BE260" s="112">
        <v>2500</v>
      </c>
      <c r="BF260" s="112">
        <f t="shared" si="1148"/>
        <v>43225.54</v>
      </c>
      <c r="BG260" s="109">
        <f t="shared" si="1149"/>
        <v>7196.23</v>
      </c>
      <c r="BH260" s="109">
        <f t="shared" si="1150"/>
        <v>35397.449999999997</v>
      </c>
      <c r="BI260" s="112">
        <v>2500</v>
      </c>
      <c r="BJ260" s="112">
        <f t="shared" si="1151"/>
        <v>45093.679999999993</v>
      </c>
      <c r="BK260" s="109">
        <f t="shared" si="1152"/>
        <v>7511.85</v>
      </c>
      <c r="BL260" s="109">
        <f t="shared" si="1153"/>
        <v>36949.97</v>
      </c>
      <c r="BM260" s="112">
        <v>2500</v>
      </c>
      <c r="BN260" s="112">
        <f t="shared" si="1154"/>
        <v>46961.82</v>
      </c>
      <c r="BO260" s="109">
        <f t="shared" si="1155"/>
        <v>7701.22</v>
      </c>
      <c r="BP260" s="109">
        <f t="shared" si="1156"/>
        <v>37881.480000000003</v>
      </c>
      <c r="BQ260" s="109">
        <v>2500</v>
      </c>
      <c r="BR260" s="112">
        <f t="shared" si="1157"/>
        <v>48082.700000000004</v>
      </c>
      <c r="BS260" s="110"/>
      <c r="BT260" s="75">
        <f t="shared" si="1163"/>
        <v>2.9999255444365044E-2</v>
      </c>
      <c r="BU260" s="75">
        <f t="shared" si="1163"/>
        <v>2.9999945250285168E-2</v>
      </c>
      <c r="BV260" s="75"/>
    </row>
    <row r="261" spans="1:74" ht="15" customHeight="1" x14ac:dyDescent="0.25">
      <c r="A261" s="76" t="s">
        <v>416</v>
      </c>
      <c r="B261" s="77" t="s">
        <v>417</v>
      </c>
      <c r="C261" s="112">
        <v>1744</v>
      </c>
      <c r="D261" s="112">
        <v>7111</v>
      </c>
      <c r="E261" s="112">
        <v>8855</v>
      </c>
      <c r="F261" s="112">
        <f t="shared" si="1164"/>
        <v>2092.7999999999997</v>
      </c>
      <c r="G261" s="112">
        <f t="shared" si="1164"/>
        <v>8533.1999999999989</v>
      </c>
      <c r="H261" s="112">
        <f t="shared" si="1164"/>
        <v>10626</v>
      </c>
      <c r="I261" s="112">
        <f t="shared" si="1165"/>
        <v>2197.4399999999996</v>
      </c>
      <c r="J261" s="112">
        <f t="shared" si="1165"/>
        <v>8959.8599999999988</v>
      </c>
      <c r="K261" s="112">
        <f t="shared" si="1165"/>
        <v>11157.3</v>
      </c>
      <c r="L261" s="112">
        <f t="shared" si="1166"/>
        <v>2441.5999999999995</v>
      </c>
      <c r="M261" s="112">
        <f t="shared" si="1166"/>
        <v>9955.4</v>
      </c>
      <c r="N261" s="112">
        <f t="shared" si="1166"/>
        <v>12397</v>
      </c>
      <c r="O261" s="112">
        <v>2441.5999999999995</v>
      </c>
      <c r="P261" s="112">
        <v>9955.4</v>
      </c>
      <c r="Q261" s="112">
        <v>12397</v>
      </c>
      <c r="R261" s="112">
        <f t="shared" si="1126"/>
        <v>2790.7487999999994</v>
      </c>
      <c r="S261" s="112">
        <f t="shared" si="1167"/>
        <v>11379.022199999999</v>
      </c>
      <c r="T261" s="112">
        <f t="shared" si="1167"/>
        <v>14169.771000000001</v>
      </c>
      <c r="U261" s="112">
        <f t="shared" si="1168"/>
        <v>2965.1487999999995</v>
      </c>
      <c r="V261" s="112">
        <f t="shared" si="1168"/>
        <v>12090.1222</v>
      </c>
      <c r="W261" s="112">
        <f t="shared" si="1168"/>
        <v>15055.271000000001</v>
      </c>
      <c r="X261" s="112">
        <f t="shared" si="1169"/>
        <v>3226.7487999999994</v>
      </c>
      <c r="Y261" s="112">
        <f t="shared" si="1169"/>
        <v>13156.772199999999</v>
      </c>
      <c r="Z261" s="112">
        <f t="shared" si="1169"/>
        <v>16383.521000000001</v>
      </c>
      <c r="AA261" s="112">
        <v>3715</v>
      </c>
      <c r="AB261" s="112">
        <v>15148</v>
      </c>
      <c r="AC261" s="112">
        <v>18863</v>
      </c>
      <c r="AD261" s="112">
        <f t="shared" si="1170"/>
        <v>4644</v>
      </c>
      <c r="AE261" s="112">
        <f t="shared" si="1170"/>
        <v>18935</v>
      </c>
      <c r="AF261" s="112">
        <f t="shared" si="1131"/>
        <v>23579</v>
      </c>
      <c r="AG261" s="112">
        <f t="shared" si="1132"/>
        <v>5387</v>
      </c>
      <c r="AH261" s="157">
        <f t="shared" si="1133"/>
        <v>21965</v>
      </c>
      <c r="AI261" s="112">
        <f t="shared" si="1134"/>
        <v>27352</v>
      </c>
      <c r="AJ261" s="112">
        <f t="shared" si="1171"/>
        <v>5387</v>
      </c>
      <c r="AK261" s="112">
        <f t="shared" si="1171"/>
        <v>21965</v>
      </c>
      <c r="AL261" s="112">
        <f t="shared" si="1136"/>
        <v>27352</v>
      </c>
      <c r="AM261" s="112">
        <f t="shared" si="1162"/>
        <v>5387</v>
      </c>
      <c r="AN261" s="112">
        <f t="shared" si="1162"/>
        <v>21965</v>
      </c>
      <c r="AO261" s="112">
        <v>2500</v>
      </c>
      <c r="AP261" s="112">
        <f t="shared" si="1137"/>
        <v>29852</v>
      </c>
      <c r="AQ261" s="154">
        <f t="shared" si="1138"/>
        <v>5629.42</v>
      </c>
      <c r="AR261" s="109">
        <f t="shared" si="1139"/>
        <v>24468.23</v>
      </c>
      <c r="AS261" s="112">
        <v>2500</v>
      </c>
      <c r="AT261" s="112">
        <f t="shared" si="1140"/>
        <v>32597.65</v>
      </c>
      <c r="AU261" s="109">
        <f t="shared" si="1172"/>
        <v>5844.9</v>
      </c>
      <c r="AV261" s="109">
        <f t="shared" si="1172"/>
        <v>25346.83</v>
      </c>
      <c r="AW261" s="112">
        <v>2500</v>
      </c>
      <c r="AX261" s="112">
        <f t="shared" si="1142"/>
        <v>33691.730000000003</v>
      </c>
      <c r="AY261" s="109">
        <f t="shared" si="1143"/>
        <v>6312.49</v>
      </c>
      <c r="AZ261" s="109">
        <f t="shared" si="1144"/>
        <v>28641.919999999998</v>
      </c>
      <c r="BA261" s="112">
        <v>2500</v>
      </c>
      <c r="BB261" s="112">
        <f t="shared" si="1145"/>
        <v>37454.409999999996</v>
      </c>
      <c r="BC261" s="109">
        <f t="shared" si="1146"/>
        <v>6880.61</v>
      </c>
      <c r="BD261" s="109">
        <f t="shared" si="1147"/>
        <v>31219.69</v>
      </c>
      <c r="BE261" s="112">
        <v>2500</v>
      </c>
      <c r="BF261" s="112">
        <f t="shared" si="1148"/>
        <v>40600.299999999996</v>
      </c>
      <c r="BG261" s="109">
        <f t="shared" si="1149"/>
        <v>7196.23</v>
      </c>
      <c r="BH261" s="109">
        <f t="shared" si="1150"/>
        <v>32651.79</v>
      </c>
      <c r="BI261" s="112">
        <v>2500</v>
      </c>
      <c r="BJ261" s="112">
        <f t="shared" si="1151"/>
        <v>42348.020000000004</v>
      </c>
      <c r="BK261" s="109">
        <f t="shared" si="1152"/>
        <v>7511.85</v>
      </c>
      <c r="BL261" s="109">
        <f t="shared" si="1153"/>
        <v>34083.89</v>
      </c>
      <c r="BM261" s="112">
        <v>2500</v>
      </c>
      <c r="BN261" s="112">
        <f t="shared" si="1154"/>
        <v>44095.74</v>
      </c>
      <c r="BO261" s="109">
        <f t="shared" si="1155"/>
        <v>7701.22</v>
      </c>
      <c r="BP261" s="109">
        <f t="shared" si="1156"/>
        <v>34943.15</v>
      </c>
      <c r="BQ261" s="109">
        <v>2500</v>
      </c>
      <c r="BR261" s="112">
        <f t="shared" si="1157"/>
        <v>45144.37</v>
      </c>
      <c r="BS261" s="110"/>
      <c r="BT261" s="75">
        <f t="shared" si="1163"/>
        <v>2.9999255444365044E-2</v>
      </c>
      <c r="BU261" s="75">
        <f t="shared" si="1163"/>
        <v>3.0000083793265329E-2</v>
      </c>
      <c r="BV261" s="75"/>
    </row>
    <row r="262" spans="1:74" ht="15" customHeight="1" x14ac:dyDescent="0.25">
      <c r="A262" s="76" t="s">
        <v>418</v>
      </c>
      <c r="B262" s="158" t="s">
        <v>419</v>
      </c>
      <c r="C262" s="112">
        <v>3813</v>
      </c>
      <c r="D262" s="112">
        <v>17186</v>
      </c>
      <c r="E262" s="112">
        <v>20999</v>
      </c>
      <c r="F262" s="112">
        <f t="shared" si="1164"/>
        <v>4575.5999999999995</v>
      </c>
      <c r="G262" s="112">
        <f t="shared" si="1164"/>
        <v>20623.2</v>
      </c>
      <c r="H262" s="112">
        <f t="shared" si="1164"/>
        <v>25198.799999999999</v>
      </c>
      <c r="I262" s="112">
        <f t="shared" si="1165"/>
        <v>4804.3799999999992</v>
      </c>
      <c r="J262" s="112">
        <f t="shared" si="1165"/>
        <v>21654.36</v>
      </c>
      <c r="K262" s="112">
        <f t="shared" si="1165"/>
        <v>26458.739999999998</v>
      </c>
      <c r="L262" s="112">
        <f t="shared" si="1166"/>
        <v>5338.1999999999989</v>
      </c>
      <c r="M262" s="112">
        <f t="shared" si="1166"/>
        <v>24060.400000000001</v>
      </c>
      <c r="N262" s="112">
        <f t="shared" si="1166"/>
        <v>29398.6</v>
      </c>
      <c r="O262" s="112">
        <v>5338.1999999999989</v>
      </c>
      <c r="P262" s="112">
        <v>24060.400000000001</v>
      </c>
      <c r="Q262" s="112">
        <v>29398.6</v>
      </c>
      <c r="R262" s="112">
        <f t="shared" si="1126"/>
        <v>6101.5625999999993</v>
      </c>
      <c r="S262" s="112">
        <f t="shared" si="1167"/>
        <v>27501.037200000002</v>
      </c>
      <c r="T262" s="112">
        <f t="shared" si="1167"/>
        <v>33602.599799999996</v>
      </c>
      <c r="U262" s="112">
        <f t="shared" si="1168"/>
        <v>6482.8625999999995</v>
      </c>
      <c r="V262" s="112">
        <f t="shared" si="1168"/>
        <v>29219.637200000001</v>
      </c>
      <c r="W262" s="112">
        <f t="shared" si="1168"/>
        <v>35702.499799999998</v>
      </c>
      <c r="X262" s="112">
        <f t="shared" si="1169"/>
        <v>7054.8125999999993</v>
      </c>
      <c r="Y262" s="112">
        <f t="shared" si="1169"/>
        <v>31797.537200000002</v>
      </c>
      <c r="Z262" s="112">
        <f t="shared" si="1169"/>
        <v>38852.349799999996</v>
      </c>
      <c r="AA262" s="112">
        <v>8122</v>
      </c>
      <c r="AB262" s="112">
        <v>36610</v>
      </c>
      <c r="AC262" s="112">
        <v>44732</v>
      </c>
      <c r="AD262" s="112">
        <f t="shared" si="1170"/>
        <v>10153</v>
      </c>
      <c r="AE262" s="112">
        <f t="shared" si="1170"/>
        <v>45763</v>
      </c>
      <c r="AF262" s="112">
        <f t="shared" si="1131"/>
        <v>55916</v>
      </c>
      <c r="AG262" s="112">
        <f t="shared" si="1132"/>
        <v>11777</v>
      </c>
      <c r="AH262" s="157">
        <f t="shared" si="1133"/>
        <v>53085</v>
      </c>
      <c r="AI262" s="112">
        <f t="shared" si="1134"/>
        <v>64862</v>
      </c>
      <c r="AJ262" s="112">
        <f t="shared" si="1171"/>
        <v>11777</v>
      </c>
      <c r="AK262" s="112">
        <f t="shared" si="1171"/>
        <v>53085</v>
      </c>
      <c r="AL262" s="112">
        <f t="shared" si="1136"/>
        <v>64862</v>
      </c>
      <c r="AM262" s="112">
        <f t="shared" si="1162"/>
        <v>11777</v>
      </c>
      <c r="AN262" s="112">
        <f t="shared" si="1162"/>
        <v>53085</v>
      </c>
      <c r="AO262" s="112">
        <v>2500</v>
      </c>
      <c r="AP262" s="112">
        <f t="shared" si="1137"/>
        <v>67362</v>
      </c>
      <c r="AQ262" s="154">
        <f t="shared" si="1138"/>
        <v>12306.97</v>
      </c>
      <c r="AR262" s="109">
        <f t="shared" si="1139"/>
        <v>59134.83</v>
      </c>
      <c r="AS262" s="112">
        <v>2500</v>
      </c>
      <c r="AT262" s="112">
        <f t="shared" si="1140"/>
        <v>73941.8</v>
      </c>
      <c r="AU262" s="109">
        <f t="shared" si="1172"/>
        <v>12778.05</v>
      </c>
      <c r="AV262" s="109">
        <f t="shared" si="1172"/>
        <v>61258.23</v>
      </c>
      <c r="AW262" s="112">
        <v>2500</v>
      </c>
      <c r="AX262" s="112">
        <f t="shared" si="1142"/>
        <v>76536.28</v>
      </c>
      <c r="AY262" s="109">
        <f t="shared" si="1143"/>
        <v>13800.29</v>
      </c>
      <c r="AZ262" s="109">
        <f t="shared" si="1144"/>
        <v>69221.8</v>
      </c>
      <c r="BA262" s="112">
        <v>2500</v>
      </c>
      <c r="BB262" s="112">
        <f t="shared" si="1145"/>
        <v>85522.09</v>
      </c>
      <c r="BC262" s="109">
        <f t="shared" si="1146"/>
        <v>15042.32</v>
      </c>
      <c r="BD262" s="109">
        <f t="shared" si="1147"/>
        <v>75451.759999999995</v>
      </c>
      <c r="BE262" s="112">
        <v>2500</v>
      </c>
      <c r="BF262" s="112">
        <f t="shared" si="1148"/>
        <v>92994.079999999987</v>
      </c>
      <c r="BG262" s="109">
        <f t="shared" si="1149"/>
        <v>15732.33</v>
      </c>
      <c r="BH262" s="109">
        <f t="shared" si="1150"/>
        <v>78912.850000000006</v>
      </c>
      <c r="BI262" s="112">
        <v>2500</v>
      </c>
      <c r="BJ262" s="112">
        <f t="shared" si="1151"/>
        <v>97145.180000000008</v>
      </c>
      <c r="BK262" s="109">
        <f t="shared" si="1152"/>
        <v>16422.34</v>
      </c>
      <c r="BL262" s="109">
        <f t="shared" si="1153"/>
        <v>82373.94</v>
      </c>
      <c r="BM262" s="112">
        <v>2500</v>
      </c>
      <c r="BN262" s="112">
        <f t="shared" si="1154"/>
        <v>101296.28</v>
      </c>
      <c r="BO262" s="109">
        <f t="shared" si="1155"/>
        <v>16836.349999999999</v>
      </c>
      <c r="BP262" s="109">
        <f t="shared" si="1156"/>
        <v>84450.59</v>
      </c>
      <c r="BQ262" s="109">
        <v>2500</v>
      </c>
      <c r="BR262" s="112">
        <f t="shared" si="1157"/>
        <v>103786.94</v>
      </c>
      <c r="BS262" s="110"/>
      <c r="BT262" s="75">
        <f t="shared" si="1163"/>
        <v>3.0000094200918849E-2</v>
      </c>
      <c r="BU262" s="75">
        <f t="shared" si="1163"/>
        <v>2.9999942214735734E-2</v>
      </c>
      <c r="BV262" s="75"/>
    </row>
    <row r="263" spans="1:74" ht="15" customHeight="1" x14ac:dyDescent="0.25">
      <c r="A263" s="76" t="s">
        <v>420</v>
      </c>
      <c r="B263" s="158" t="s">
        <v>421</v>
      </c>
      <c r="C263" s="112">
        <v>3813</v>
      </c>
      <c r="D263" s="112">
        <v>15286</v>
      </c>
      <c r="E263" s="112">
        <v>19099</v>
      </c>
      <c r="F263" s="112">
        <f t="shared" si="1164"/>
        <v>4575.5999999999995</v>
      </c>
      <c r="G263" s="112">
        <f t="shared" si="1164"/>
        <v>18343.2</v>
      </c>
      <c r="H263" s="112">
        <f t="shared" si="1164"/>
        <v>22918.799999999999</v>
      </c>
      <c r="I263" s="112">
        <f t="shared" si="1165"/>
        <v>4804.3799999999992</v>
      </c>
      <c r="J263" s="112">
        <f t="shared" si="1165"/>
        <v>19260.36</v>
      </c>
      <c r="K263" s="112">
        <f t="shared" si="1165"/>
        <v>24064.739999999998</v>
      </c>
      <c r="L263" s="112">
        <f t="shared" si="1166"/>
        <v>5338.1999999999989</v>
      </c>
      <c r="M263" s="112">
        <f t="shared" si="1166"/>
        <v>21400.400000000001</v>
      </c>
      <c r="N263" s="112">
        <f t="shared" si="1166"/>
        <v>26738.6</v>
      </c>
      <c r="O263" s="112">
        <v>5338.1999999999989</v>
      </c>
      <c r="P263" s="112">
        <v>21400.400000000001</v>
      </c>
      <c r="Q263" s="112">
        <v>26738.6</v>
      </c>
      <c r="R263" s="112">
        <f t="shared" si="1126"/>
        <v>6101.5625999999993</v>
      </c>
      <c r="S263" s="112">
        <f t="shared" si="1167"/>
        <v>24460.657200000001</v>
      </c>
      <c r="T263" s="112">
        <f t="shared" si="1167"/>
        <v>30562.219799999999</v>
      </c>
      <c r="U263" s="112">
        <f t="shared" si="1168"/>
        <v>6482.8625999999995</v>
      </c>
      <c r="V263" s="112">
        <f t="shared" si="1168"/>
        <v>25989.2572</v>
      </c>
      <c r="W263" s="112">
        <f t="shared" si="1168"/>
        <v>32472.1198</v>
      </c>
      <c r="X263" s="112">
        <f t="shared" si="1169"/>
        <v>7054.8125999999993</v>
      </c>
      <c r="Y263" s="112">
        <f t="shared" si="1169"/>
        <v>28282.157200000001</v>
      </c>
      <c r="Z263" s="112">
        <f t="shared" si="1169"/>
        <v>35336.969799999999</v>
      </c>
      <c r="AA263" s="112">
        <v>8122</v>
      </c>
      <c r="AB263" s="112">
        <v>32562</v>
      </c>
      <c r="AC263" s="112">
        <v>40684</v>
      </c>
      <c r="AD263" s="112">
        <f t="shared" si="1170"/>
        <v>10153</v>
      </c>
      <c r="AE263" s="112">
        <f t="shared" si="1170"/>
        <v>40703</v>
      </c>
      <c r="AF263" s="112">
        <f t="shared" si="1131"/>
        <v>50856</v>
      </c>
      <c r="AG263" s="112">
        <f t="shared" si="1132"/>
        <v>11777</v>
      </c>
      <c r="AH263" s="157">
        <f t="shared" si="1133"/>
        <v>47215</v>
      </c>
      <c r="AI263" s="112">
        <f t="shared" si="1134"/>
        <v>58992</v>
      </c>
      <c r="AJ263" s="112">
        <f t="shared" si="1171"/>
        <v>11777</v>
      </c>
      <c r="AK263" s="112">
        <f t="shared" si="1171"/>
        <v>47215</v>
      </c>
      <c r="AL263" s="112">
        <f t="shared" si="1136"/>
        <v>58992</v>
      </c>
      <c r="AM263" s="112">
        <f t="shared" si="1162"/>
        <v>11777</v>
      </c>
      <c r="AN263" s="112">
        <f t="shared" si="1162"/>
        <v>47215</v>
      </c>
      <c r="AO263" s="112">
        <v>2500</v>
      </c>
      <c r="AP263" s="112">
        <f t="shared" si="1137"/>
        <v>61492</v>
      </c>
      <c r="AQ263" s="154">
        <f t="shared" si="1138"/>
        <v>12306.97</v>
      </c>
      <c r="AR263" s="109">
        <f t="shared" si="1139"/>
        <v>52595.88</v>
      </c>
      <c r="AS263" s="112">
        <v>2500</v>
      </c>
      <c r="AT263" s="112">
        <f t="shared" si="1140"/>
        <v>67402.850000000006</v>
      </c>
      <c r="AU263" s="109">
        <f t="shared" si="1172"/>
        <v>12778.05</v>
      </c>
      <c r="AV263" s="109">
        <f t="shared" si="1172"/>
        <v>54484.480000000003</v>
      </c>
      <c r="AW263" s="112">
        <v>2500</v>
      </c>
      <c r="AX263" s="112">
        <f t="shared" si="1142"/>
        <v>69762.53</v>
      </c>
      <c r="AY263" s="109">
        <f t="shared" si="1143"/>
        <v>13800.29</v>
      </c>
      <c r="AZ263" s="109">
        <f t="shared" si="1144"/>
        <v>61567.46</v>
      </c>
      <c r="BA263" s="112">
        <v>2500</v>
      </c>
      <c r="BB263" s="112">
        <f t="shared" si="1145"/>
        <v>77867.75</v>
      </c>
      <c r="BC263" s="109">
        <f t="shared" si="1146"/>
        <v>15042.32</v>
      </c>
      <c r="BD263" s="109">
        <f t="shared" si="1147"/>
        <v>67108.53</v>
      </c>
      <c r="BE263" s="112">
        <v>2500</v>
      </c>
      <c r="BF263" s="112">
        <f t="shared" si="1148"/>
        <v>84650.85</v>
      </c>
      <c r="BG263" s="109">
        <f t="shared" si="1149"/>
        <v>15732.33</v>
      </c>
      <c r="BH263" s="109">
        <f t="shared" si="1150"/>
        <v>70186.899999999994</v>
      </c>
      <c r="BI263" s="112">
        <v>2500</v>
      </c>
      <c r="BJ263" s="112">
        <f t="shared" si="1151"/>
        <v>88419.23</v>
      </c>
      <c r="BK263" s="109">
        <f t="shared" si="1152"/>
        <v>16422.34</v>
      </c>
      <c r="BL263" s="109">
        <f t="shared" si="1153"/>
        <v>73265.27</v>
      </c>
      <c r="BM263" s="112">
        <v>2500</v>
      </c>
      <c r="BN263" s="112">
        <f t="shared" si="1154"/>
        <v>92187.61</v>
      </c>
      <c r="BO263" s="109">
        <f t="shared" si="1155"/>
        <v>16836.349999999999</v>
      </c>
      <c r="BP263" s="109">
        <f t="shared" si="1156"/>
        <v>75112.289999999994</v>
      </c>
      <c r="BQ263" s="109">
        <v>2500</v>
      </c>
      <c r="BR263" s="112">
        <f t="shared" si="1157"/>
        <v>94448.639999999985</v>
      </c>
      <c r="BS263" s="110"/>
      <c r="BT263" s="75">
        <f t="shared" si="1163"/>
        <v>3.0000094200918849E-2</v>
      </c>
      <c r="BU263" s="75">
        <f t="shared" si="1163"/>
        <v>2.999993827908427E-2</v>
      </c>
      <c r="BV263" s="75"/>
    </row>
    <row r="264" spans="1:74" ht="15" customHeight="1" x14ac:dyDescent="0.25">
      <c r="A264" s="76" t="s">
        <v>422</v>
      </c>
      <c r="B264" s="158" t="s">
        <v>423</v>
      </c>
      <c r="C264" s="112">
        <v>3813</v>
      </c>
      <c r="D264" s="112">
        <v>10532</v>
      </c>
      <c r="E264" s="112">
        <v>14345</v>
      </c>
      <c r="F264" s="112">
        <f t="shared" si="1164"/>
        <v>4575.5999999999995</v>
      </c>
      <c r="G264" s="112">
        <f t="shared" si="1164"/>
        <v>12638.4</v>
      </c>
      <c r="H264" s="112">
        <f t="shared" si="1164"/>
        <v>17214</v>
      </c>
      <c r="I264" s="112">
        <f t="shared" si="1165"/>
        <v>4804.3799999999992</v>
      </c>
      <c r="J264" s="112">
        <f t="shared" si="1165"/>
        <v>13270.32</v>
      </c>
      <c r="K264" s="112">
        <f t="shared" si="1165"/>
        <v>18074.7</v>
      </c>
      <c r="L264" s="112">
        <f t="shared" si="1166"/>
        <v>5338.1999999999989</v>
      </c>
      <c r="M264" s="112">
        <f t="shared" si="1166"/>
        <v>14744.8</v>
      </c>
      <c r="N264" s="112">
        <f t="shared" si="1166"/>
        <v>20083</v>
      </c>
      <c r="O264" s="112">
        <v>5338.1999999999989</v>
      </c>
      <c r="P264" s="112">
        <v>14744.8</v>
      </c>
      <c r="Q264" s="112">
        <v>20083</v>
      </c>
      <c r="R264" s="112">
        <f t="shared" si="1126"/>
        <v>6101.5625999999993</v>
      </c>
      <c r="S264" s="112">
        <f t="shared" si="1167"/>
        <v>16853.306399999998</v>
      </c>
      <c r="T264" s="112">
        <f t="shared" si="1167"/>
        <v>22954.868999999999</v>
      </c>
      <c r="U264" s="112">
        <f t="shared" si="1168"/>
        <v>6482.8625999999995</v>
      </c>
      <c r="V264" s="112">
        <f t="shared" si="1168"/>
        <v>17906.506399999998</v>
      </c>
      <c r="W264" s="112">
        <f t="shared" si="1168"/>
        <v>24389.368999999999</v>
      </c>
      <c r="X264" s="112">
        <f t="shared" si="1169"/>
        <v>7054.8125999999993</v>
      </c>
      <c r="Y264" s="112">
        <f t="shared" si="1169"/>
        <v>19486.306399999998</v>
      </c>
      <c r="Z264" s="112">
        <f t="shared" si="1169"/>
        <v>26541.118999999999</v>
      </c>
      <c r="AA264" s="112">
        <v>8122</v>
      </c>
      <c r="AB264" s="112">
        <v>22435</v>
      </c>
      <c r="AC264" s="112">
        <v>30557</v>
      </c>
      <c r="AD264" s="112">
        <f t="shared" si="1170"/>
        <v>10153</v>
      </c>
      <c r="AE264" s="112">
        <f t="shared" si="1170"/>
        <v>28044</v>
      </c>
      <c r="AF264" s="112">
        <f t="shared" si="1131"/>
        <v>38197</v>
      </c>
      <c r="AG264" s="112">
        <f t="shared" si="1132"/>
        <v>11777</v>
      </c>
      <c r="AH264" s="157">
        <f t="shared" si="1133"/>
        <v>32531</v>
      </c>
      <c r="AI264" s="112">
        <f t="shared" si="1134"/>
        <v>44308</v>
      </c>
      <c r="AJ264" s="112">
        <f t="shared" si="1171"/>
        <v>11777</v>
      </c>
      <c r="AK264" s="112">
        <f t="shared" si="1171"/>
        <v>32531</v>
      </c>
      <c r="AL264" s="112">
        <f t="shared" si="1136"/>
        <v>44308</v>
      </c>
      <c r="AM264" s="112">
        <f t="shared" si="1162"/>
        <v>11777</v>
      </c>
      <c r="AN264" s="112">
        <f t="shared" si="1162"/>
        <v>32531</v>
      </c>
      <c r="AO264" s="112">
        <v>2500</v>
      </c>
      <c r="AP264" s="112">
        <f t="shared" si="1137"/>
        <v>46808</v>
      </c>
      <c r="AQ264" s="154">
        <f t="shared" si="1138"/>
        <v>12306.97</v>
      </c>
      <c r="AR264" s="109">
        <f t="shared" si="1139"/>
        <v>36238.400000000001</v>
      </c>
      <c r="AS264" s="112">
        <v>2500</v>
      </c>
      <c r="AT264" s="112">
        <f t="shared" si="1140"/>
        <v>51045.37</v>
      </c>
      <c r="AU264" s="109">
        <f t="shared" si="1172"/>
        <v>12778.05</v>
      </c>
      <c r="AV264" s="109">
        <f t="shared" si="1172"/>
        <v>37539.64</v>
      </c>
      <c r="AW264" s="112">
        <v>2500</v>
      </c>
      <c r="AX264" s="112">
        <f t="shared" si="1142"/>
        <v>52817.69</v>
      </c>
      <c r="AY264" s="109">
        <f t="shared" si="1143"/>
        <v>13800.29</v>
      </c>
      <c r="AZ264" s="109">
        <f t="shared" si="1144"/>
        <v>42419.79</v>
      </c>
      <c r="BA264" s="112">
        <v>2500</v>
      </c>
      <c r="BB264" s="112">
        <f t="shared" si="1145"/>
        <v>58720.08</v>
      </c>
      <c r="BC264" s="109">
        <f t="shared" si="1146"/>
        <v>15042.32</v>
      </c>
      <c r="BD264" s="109">
        <f t="shared" si="1147"/>
        <v>46237.57</v>
      </c>
      <c r="BE264" s="112">
        <v>2500</v>
      </c>
      <c r="BF264" s="112">
        <f t="shared" si="1148"/>
        <v>63779.89</v>
      </c>
      <c r="BG264" s="109">
        <f t="shared" si="1149"/>
        <v>15732.33</v>
      </c>
      <c r="BH264" s="109">
        <f t="shared" si="1150"/>
        <v>48358.559999999998</v>
      </c>
      <c r="BI264" s="112">
        <v>2500</v>
      </c>
      <c r="BJ264" s="112">
        <f t="shared" si="1151"/>
        <v>66590.89</v>
      </c>
      <c r="BK264" s="109">
        <f t="shared" si="1152"/>
        <v>16422.34</v>
      </c>
      <c r="BL264" s="109">
        <f t="shared" si="1153"/>
        <v>50479.55</v>
      </c>
      <c r="BM264" s="112">
        <v>2500</v>
      </c>
      <c r="BN264" s="112">
        <f t="shared" si="1154"/>
        <v>69401.89</v>
      </c>
      <c r="BO264" s="109">
        <f t="shared" si="1155"/>
        <v>16836.349999999999</v>
      </c>
      <c r="BP264" s="109">
        <f t="shared" si="1156"/>
        <v>51752.14</v>
      </c>
      <c r="BQ264" s="109">
        <v>2500</v>
      </c>
      <c r="BR264" s="112">
        <f t="shared" si="1157"/>
        <v>71088.489999999991</v>
      </c>
      <c r="BS264" s="110"/>
      <c r="BT264" s="75">
        <f t="shared" si="1163"/>
        <v>3.0000094200918849E-2</v>
      </c>
      <c r="BU264" s="75">
        <f t="shared" si="1163"/>
        <v>2.9999912776560101E-2</v>
      </c>
      <c r="BV264" s="75"/>
    </row>
    <row r="265" spans="1:74" ht="15" customHeight="1" x14ac:dyDescent="0.25">
      <c r="A265" s="76" t="s">
        <v>424</v>
      </c>
      <c r="B265" s="158" t="s">
        <v>425</v>
      </c>
      <c r="C265" s="112">
        <v>3813</v>
      </c>
      <c r="D265" s="112">
        <v>14334</v>
      </c>
      <c r="E265" s="112">
        <v>18147</v>
      </c>
      <c r="F265" s="112">
        <f t="shared" si="1164"/>
        <v>4575.5999999999995</v>
      </c>
      <c r="G265" s="112">
        <f t="shared" si="1164"/>
        <v>17200.8</v>
      </c>
      <c r="H265" s="112">
        <f t="shared" si="1164"/>
        <v>21776.399999999998</v>
      </c>
      <c r="I265" s="112">
        <f t="shared" si="1165"/>
        <v>4804.3799999999992</v>
      </c>
      <c r="J265" s="112">
        <f t="shared" si="1165"/>
        <v>18060.84</v>
      </c>
      <c r="K265" s="112">
        <f t="shared" si="1165"/>
        <v>22865.219999999998</v>
      </c>
      <c r="L265" s="112">
        <f t="shared" si="1166"/>
        <v>5338.1999999999989</v>
      </c>
      <c r="M265" s="112">
        <f t="shared" si="1166"/>
        <v>20067.599999999999</v>
      </c>
      <c r="N265" s="112">
        <f t="shared" si="1166"/>
        <v>25405.8</v>
      </c>
      <c r="O265" s="112">
        <v>5338.1999999999989</v>
      </c>
      <c r="P265" s="112">
        <v>20067.599999999999</v>
      </c>
      <c r="Q265" s="112">
        <v>25405.8</v>
      </c>
      <c r="R265" s="112">
        <f t="shared" si="1126"/>
        <v>6101.5625999999993</v>
      </c>
      <c r="S265" s="112">
        <f t="shared" si="1167"/>
        <v>22937.266799999998</v>
      </c>
      <c r="T265" s="112">
        <f t="shared" si="1167"/>
        <v>29038.829399999999</v>
      </c>
      <c r="U265" s="112">
        <f t="shared" si="1168"/>
        <v>6482.8625999999995</v>
      </c>
      <c r="V265" s="112">
        <f t="shared" si="1168"/>
        <v>24370.666799999999</v>
      </c>
      <c r="W265" s="112">
        <f t="shared" si="1168"/>
        <v>30853.529399999999</v>
      </c>
      <c r="X265" s="112">
        <f t="shared" si="1169"/>
        <v>7054.8125999999993</v>
      </c>
      <c r="Y265" s="112">
        <f t="shared" si="1169"/>
        <v>26520.766799999998</v>
      </c>
      <c r="Z265" s="112">
        <f t="shared" si="1169"/>
        <v>33575.579400000002</v>
      </c>
      <c r="AA265" s="112">
        <v>8122</v>
      </c>
      <c r="AB265" s="112">
        <v>30534</v>
      </c>
      <c r="AC265" s="112">
        <v>38656</v>
      </c>
      <c r="AD265" s="112">
        <f t="shared" si="1170"/>
        <v>10153</v>
      </c>
      <c r="AE265" s="112">
        <f t="shared" si="1170"/>
        <v>38168</v>
      </c>
      <c r="AF265" s="112">
        <f t="shared" si="1131"/>
        <v>48321</v>
      </c>
      <c r="AG265" s="112">
        <f t="shared" si="1132"/>
        <v>11777</v>
      </c>
      <c r="AH265" s="157">
        <f t="shared" si="1133"/>
        <v>44275</v>
      </c>
      <c r="AI265" s="112">
        <f t="shared" si="1134"/>
        <v>56052</v>
      </c>
      <c r="AJ265" s="112">
        <f t="shared" si="1171"/>
        <v>11777</v>
      </c>
      <c r="AK265" s="112">
        <f t="shared" si="1171"/>
        <v>44275</v>
      </c>
      <c r="AL265" s="112">
        <f t="shared" si="1136"/>
        <v>56052</v>
      </c>
      <c r="AM265" s="112">
        <f t="shared" si="1162"/>
        <v>11777</v>
      </c>
      <c r="AN265" s="112">
        <f t="shared" si="1162"/>
        <v>44275</v>
      </c>
      <c r="AO265" s="112">
        <v>2500</v>
      </c>
      <c r="AP265" s="112">
        <f t="shared" si="1137"/>
        <v>58552</v>
      </c>
      <c r="AQ265" s="154">
        <f t="shared" si="1138"/>
        <v>12306.97</v>
      </c>
      <c r="AR265" s="109">
        <f t="shared" si="1139"/>
        <v>49320.78</v>
      </c>
      <c r="AS265" s="112">
        <v>2500</v>
      </c>
      <c r="AT265" s="112">
        <f t="shared" si="1140"/>
        <v>64127.75</v>
      </c>
      <c r="AU265" s="109">
        <f t="shared" si="1172"/>
        <v>12778.05</v>
      </c>
      <c r="AV265" s="109">
        <f t="shared" si="1172"/>
        <v>51091.78</v>
      </c>
      <c r="AW265" s="112">
        <v>2500</v>
      </c>
      <c r="AX265" s="112">
        <f t="shared" si="1142"/>
        <v>66369.83</v>
      </c>
      <c r="AY265" s="109">
        <f t="shared" si="1143"/>
        <v>13800.29</v>
      </c>
      <c r="AZ265" s="109">
        <f t="shared" si="1144"/>
        <v>57733.71</v>
      </c>
      <c r="BA265" s="112">
        <v>2500</v>
      </c>
      <c r="BB265" s="112">
        <f t="shared" si="1145"/>
        <v>74034</v>
      </c>
      <c r="BC265" s="109">
        <f t="shared" si="1146"/>
        <v>15042.32</v>
      </c>
      <c r="BD265" s="109">
        <f t="shared" si="1147"/>
        <v>62929.74</v>
      </c>
      <c r="BE265" s="112">
        <v>2500</v>
      </c>
      <c r="BF265" s="112">
        <f t="shared" si="1148"/>
        <v>80472.06</v>
      </c>
      <c r="BG265" s="109">
        <f t="shared" si="1149"/>
        <v>15732.33</v>
      </c>
      <c r="BH265" s="109">
        <f t="shared" si="1150"/>
        <v>65816.429999999993</v>
      </c>
      <c r="BI265" s="112">
        <v>2500</v>
      </c>
      <c r="BJ265" s="112">
        <f t="shared" si="1151"/>
        <v>84048.76</v>
      </c>
      <c r="BK265" s="109">
        <f t="shared" si="1152"/>
        <v>16422.34</v>
      </c>
      <c r="BL265" s="109">
        <f t="shared" si="1153"/>
        <v>68703.12</v>
      </c>
      <c r="BM265" s="112">
        <v>2500</v>
      </c>
      <c r="BN265" s="112">
        <f t="shared" si="1154"/>
        <v>87625.459999999992</v>
      </c>
      <c r="BO265" s="109">
        <f t="shared" si="1155"/>
        <v>16836.349999999999</v>
      </c>
      <c r="BP265" s="109">
        <f t="shared" si="1156"/>
        <v>70435.13</v>
      </c>
      <c r="BQ265" s="109">
        <v>2500</v>
      </c>
      <c r="BR265" s="112">
        <f t="shared" si="1157"/>
        <v>89771.48000000001</v>
      </c>
      <c r="BS265" s="110"/>
      <c r="BT265" s="75">
        <f t="shared" si="1163"/>
        <v>3.0000094200918849E-2</v>
      </c>
      <c r="BU265" s="75">
        <f t="shared" si="1163"/>
        <v>2.9999977482826054E-2</v>
      </c>
      <c r="BV265" s="75"/>
    </row>
    <row r="266" spans="1:74" ht="15.75" customHeight="1" x14ac:dyDescent="0.25">
      <c r="A266" s="70" t="s">
        <v>2454</v>
      </c>
      <c r="B266" s="111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105"/>
      <c r="O266" s="73"/>
      <c r="P266" s="73"/>
      <c r="Q266" s="73"/>
      <c r="R266" s="73"/>
      <c r="S266" s="73"/>
      <c r="T266" s="105"/>
      <c r="U266" s="73"/>
      <c r="V266" s="73"/>
      <c r="W266" s="73"/>
      <c r="X266" s="73"/>
      <c r="Y266" s="73"/>
      <c r="Z266" s="105"/>
      <c r="AA266" s="73"/>
      <c r="AB266" s="73"/>
      <c r="AC266" s="105"/>
      <c r="AD266" s="73"/>
      <c r="AE266" s="73"/>
      <c r="AF266" s="105"/>
      <c r="AG266" s="73"/>
      <c r="AH266" s="73"/>
      <c r="AI266" s="105"/>
      <c r="AJ266" s="105"/>
      <c r="AK266" s="105"/>
      <c r="AL266" s="105"/>
      <c r="AM266" s="105"/>
      <c r="AN266" s="105"/>
      <c r="AO266" s="105"/>
      <c r="AP266" s="105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5"/>
      <c r="BB266" s="105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5"/>
      <c r="BN266" s="105"/>
      <c r="BO266" s="105"/>
      <c r="BP266" s="105"/>
      <c r="BQ266" s="105"/>
      <c r="BR266" s="105"/>
      <c r="BS266" s="108"/>
      <c r="BT266" s="75" t="e">
        <f t="shared" si="1163"/>
        <v>#DIV/0!</v>
      </c>
      <c r="BU266" s="75" t="e">
        <f t="shared" si="1163"/>
        <v>#DIV/0!</v>
      </c>
      <c r="BV266" s="75"/>
    </row>
    <row r="267" spans="1:74" ht="15" customHeight="1" x14ac:dyDescent="0.25">
      <c r="A267" s="76" t="s">
        <v>426</v>
      </c>
      <c r="B267" s="77" t="s">
        <v>427</v>
      </c>
      <c r="C267" s="112">
        <v>5589</v>
      </c>
      <c r="D267" s="112">
        <v>12338</v>
      </c>
      <c r="E267" s="112">
        <v>17927</v>
      </c>
      <c r="F267" s="112">
        <f t="shared" ref="F267:H273" si="1173">C267*1.2</f>
        <v>6706.8</v>
      </c>
      <c r="G267" s="112">
        <f t="shared" si="1173"/>
        <v>14805.599999999999</v>
      </c>
      <c r="H267" s="112">
        <f t="shared" si="1173"/>
        <v>21512.399999999998</v>
      </c>
      <c r="I267" s="112">
        <f t="shared" ref="I267:K273" si="1174">F267+C267*0.06</f>
        <v>7042.14</v>
      </c>
      <c r="J267" s="112">
        <f t="shared" si="1174"/>
        <v>15545.88</v>
      </c>
      <c r="K267" s="112">
        <f t="shared" si="1174"/>
        <v>22588.019999999997</v>
      </c>
      <c r="L267" s="112">
        <f t="shared" ref="L267:N273" si="1175">I267+C267*0.14</f>
        <v>7824.6</v>
      </c>
      <c r="M267" s="112">
        <f t="shared" si="1175"/>
        <v>17273.2</v>
      </c>
      <c r="N267" s="112">
        <f t="shared" si="1175"/>
        <v>25097.799999999996</v>
      </c>
      <c r="O267" s="112">
        <v>7824.6</v>
      </c>
      <c r="P267" s="112">
        <v>17273.2</v>
      </c>
      <c r="Q267" s="112">
        <v>25097.799999999996</v>
      </c>
      <c r="R267" s="112">
        <f t="shared" ref="R267:R273" si="1176">+O267*1.143</f>
        <v>8943.5178000000014</v>
      </c>
      <c r="S267" s="112">
        <f t="shared" ref="S267:T273" si="1177">+M267*1.143</f>
        <v>19743.267600000003</v>
      </c>
      <c r="T267" s="112">
        <f t="shared" si="1177"/>
        <v>28686.785399999997</v>
      </c>
      <c r="U267" s="112">
        <f t="shared" ref="U267:W273" si="1178">+R267+(C267*0.1)</f>
        <v>9502.4178000000011</v>
      </c>
      <c r="V267" s="112">
        <f t="shared" si="1178"/>
        <v>20977.067600000002</v>
      </c>
      <c r="W267" s="112">
        <f t="shared" si="1178"/>
        <v>30479.485399999998</v>
      </c>
      <c r="X267" s="112">
        <f t="shared" ref="X267:Z273" si="1179">+U267+(C267*0.15)</f>
        <v>10340.767800000001</v>
      </c>
      <c r="Y267" s="112">
        <f t="shared" si="1179"/>
        <v>22827.767600000003</v>
      </c>
      <c r="Z267" s="112">
        <f t="shared" si="1179"/>
        <v>33168.535400000001</v>
      </c>
      <c r="AA267" s="112">
        <v>11906</v>
      </c>
      <c r="AB267" s="112">
        <v>26282</v>
      </c>
      <c r="AC267" s="112">
        <v>38188</v>
      </c>
      <c r="AD267" s="112">
        <f t="shared" ref="AD267:AE273" si="1180">+ROUND(AA267*(1+0.25),0)</f>
        <v>14883</v>
      </c>
      <c r="AE267" s="112">
        <f t="shared" si="1180"/>
        <v>32853</v>
      </c>
      <c r="AF267" s="112">
        <f t="shared" ref="AF267:AF273" si="1181">+AE267+AD267</f>
        <v>47736</v>
      </c>
      <c r="AG267" s="112">
        <f t="shared" ref="AG267:AG273" si="1182">+ROUND(AD267+AA267*0.2,0)</f>
        <v>17264</v>
      </c>
      <c r="AH267" s="157">
        <f t="shared" ref="AH267:AH273" si="1183">ROUND(+AE267+AB267*0.2,0)</f>
        <v>38109</v>
      </c>
      <c r="AI267" s="112">
        <f t="shared" ref="AI267:AI273" si="1184">+AH267+AG267</f>
        <v>55373</v>
      </c>
      <c r="AJ267" s="112">
        <f t="shared" ref="AJ267:AK273" si="1185">AG267</f>
        <v>17264</v>
      </c>
      <c r="AK267" s="112">
        <f t="shared" si="1185"/>
        <v>38109</v>
      </c>
      <c r="AL267" s="112">
        <f t="shared" ref="AL267:AL273" si="1186">AJ267+AK267</f>
        <v>55373</v>
      </c>
      <c r="AM267" s="112">
        <f t="shared" ref="AM267:AN273" si="1187">AJ267</f>
        <v>17264</v>
      </c>
      <c r="AN267" s="112">
        <f t="shared" si="1187"/>
        <v>38109</v>
      </c>
      <c r="AO267" s="112">
        <v>2500</v>
      </c>
      <c r="AP267" s="112">
        <f t="shared" ref="AP267:AP273" si="1188">AM267+AN267+AO267</f>
        <v>57873</v>
      </c>
      <c r="AQ267" s="154">
        <f t="shared" ref="AQ267:AQ273" si="1189">ROUND(AM267*(1+4.5%),2)</f>
        <v>18040.88</v>
      </c>
      <c r="AR267" s="109">
        <f t="shared" ref="AR267:AR273" si="1190">ROUND(AN267*(1+4.5%)+(AB267*10%),2)</f>
        <v>42452.11</v>
      </c>
      <c r="AS267" s="112">
        <v>2500</v>
      </c>
      <c r="AT267" s="112">
        <f t="shared" ref="AT267:AT273" si="1191">AQ267+AR267+AS267</f>
        <v>62992.990000000005</v>
      </c>
      <c r="AU267" s="109">
        <f t="shared" ref="AU267:AV273" si="1192">ROUND(AQ267+(AM267*4%),2)</f>
        <v>18731.439999999999</v>
      </c>
      <c r="AV267" s="109">
        <f t="shared" si="1192"/>
        <v>43976.47</v>
      </c>
      <c r="AW267" s="112">
        <v>2500</v>
      </c>
      <c r="AX267" s="112">
        <f t="shared" ref="AX267:AX273" si="1193">AU267+AV267+AW267</f>
        <v>65207.91</v>
      </c>
      <c r="AY267" s="109">
        <f t="shared" ref="AY267:AY273" si="1194">ROUND(AU267+(AU267*$AY$3),2)</f>
        <v>20229.96</v>
      </c>
      <c r="AZ267" s="109">
        <f t="shared" ref="AZ267:AZ273" si="1195">ROUND(AV267+(AV267*$AZ$5),2)</f>
        <v>49693.41</v>
      </c>
      <c r="BA267" s="112">
        <v>2500</v>
      </c>
      <c r="BB267" s="112">
        <f t="shared" ref="BB267:BB273" si="1196">AY267+AZ267+BA267</f>
        <v>72423.37</v>
      </c>
      <c r="BC267" s="109">
        <f t="shared" ref="BC267:BC273" si="1197">ROUND(AY267+(AY267*$BC$3),2)</f>
        <v>22050.66</v>
      </c>
      <c r="BD267" s="109">
        <f t="shared" ref="BD267:BD273" si="1198">ROUND(AZ267+(AZ267*$BD$5),2)</f>
        <v>54165.82</v>
      </c>
      <c r="BE267" s="112">
        <v>2500</v>
      </c>
      <c r="BF267" s="112">
        <f t="shared" ref="BF267:BF273" si="1199">BC267+BD267+BE267</f>
        <v>78716.479999999996</v>
      </c>
      <c r="BG267" s="109">
        <f t="shared" ref="BG267:BG273" si="1200">ROUND(BC267+ $AY267*$BG$3,2)</f>
        <v>23062.16</v>
      </c>
      <c r="BH267" s="109">
        <f t="shared" ref="BH267:BH273" si="1201">ROUND(BD267+ $AZ267*$BH$5,2)</f>
        <v>56650.49</v>
      </c>
      <c r="BI267" s="112">
        <v>2500</v>
      </c>
      <c r="BJ267" s="112">
        <f t="shared" ref="BJ267:BJ273" si="1202">BG267+BH267+BI267</f>
        <v>82212.649999999994</v>
      </c>
      <c r="BK267" s="109">
        <f t="shared" ref="BK267:BK273" si="1203">ROUND(BG267+ $AY267*$BK$3,2)</f>
        <v>24073.66</v>
      </c>
      <c r="BL267" s="109">
        <f t="shared" ref="BL267:BL273" si="1204">ROUND(BH267+ $AZ267*$BL$5,2)</f>
        <v>59135.16</v>
      </c>
      <c r="BM267" s="112">
        <v>2500</v>
      </c>
      <c r="BN267" s="112">
        <f t="shared" ref="BN267:BN273" si="1205">BK267+BL267+BM267</f>
        <v>85708.82</v>
      </c>
      <c r="BO267" s="109">
        <f t="shared" ref="BO267:BO273" si="1206">ROUND(BK267+ $AY267*$BO$3,2)</f>
        <v>24680.560000000001</v>
      </c>
      <c r="BP267" s="109">
        <f t="shared" ref="BP267:BP273" si="1207">ROUND(BL267+ $AZ267*$BP$4,2)</f>
        <v>60625.96</v>
      </c>
      <c r="BQ267" s="109">
        <v>2500</v>
      </c>
      <c r="BR267" s="112">
        <f t="shared" ref="BR267:BR273" si="1208">+BO267+BP267+BQ267</f>
        <v>87806.52</v>
      </c>
      <c r="BS267" s="110"/>
      <c r="BT267" s="75">
        <f t="shared" si="1163"/>
        <v>3.0000059317962145E-2</v>
      </c>
      <c r="BU267" s="75">
        <f t="shared" si="1163"/>
        <v>2.9999953716196886E-2</v>
      </c>
      <c r="BV267" s="75"/>
    </row>
    <row r="268" spans="1:74" ht="15" customHeight="1" x14ac:dyDescent="0.25">
      <c r="A268" s="76" t="s">
        <v>428</v>
      </c>
      <c r="B268" s="77" t="s">
        <v>429</v>
      </c>
      <c r="C268" s="112">
        <v>5589</v>
      </c>
      <c r="D268" s="112">
        <v>12338</v>
      </c>
      <c r="E268" s="112">
        <v>17927</v>
      </c>
      <c r="F268" s="112">
        <f t="shared" si="1173"/>
        <v>6706.8</v>
      </c>
      <c r="G268" s="112">
        <f t="shared" si="1173"/>
        <v>14805.599999999999</v>
      </c>
      <c r="H268" s="112">
        <f t="shared" si="1173"/>
        <v>21512.399999999998</v>
      </c>
      <c r="I268" s="112">
        <f t="shared" si="1174"/>
        <v>7042.14</v>
      </c>
      <c r="J268" s="112">
        <f t="shared" si="1174"/>
        <v>15545.88</v>
      </c>
      <c r="K268" s="112">
        <f t="shared" si="1174"/>
        <v>22588.019999999997</v>
      </c>
      <c r="L268" s="112">
        <f t="shared" si="1175"/>
        <v>7824.6</v>
      </c>
      <c r="M268" s="112">
        <f t="shared" si="1175"/>
        <v>17273.2</v>
      </c>
      <c r="N268" s="112">
        <f t="shared" si="1175"/>
        <v>25097.799999999996</v>
      </c>
      <c r="O268" s="112">
        <v>7824.6</v>
      </c>
      <c r="P268" s="112">
        <v>17273.2</v>
      </c>
      <c r="Q268" s="112">
        <v>25097.799999999996</v>
      </c>
      <c r="R268" s="112">
        <f t="shared" si="1176"/>
        <v>8943.5178000000014</v>
      </c>
      <c r="S268" s="112">
        <f t="shared" si="1177"/>
        <v>19743.267600000003</v>
      </c>
      <c r="T268" s="112">
        <f t="shared" si="1177"/>
        <v>28686.785399999997</v>
      </c>
      <c r="U268" s="112">
        <f t="shared" si="1178"/>
        <v>9502.4178000000011</v>
      </c>
      <c r="V268" s="112">
        <f t="shared" si="1178"/>
        <v>20977.067600000002</v>
      </c>
      <c r="W268" s="112">
        <f t="shared" si="1178"/>
        <v>30479.485399999998</v>
      </c>
      <c r="X268" s="112">
        <f t="shared" si="1179"/>
        <v>10340.767800000001</v>
      </c>
      <c r="Y268" s="112">
        <f t="shared" si="1179"/>
        <v>22827.767600000003</v>
      </c>
      <c r="Z268" s="112">
        <f t="shared" si="1179"/>
        <v>33168.535400000001</v>
      </c>
      <c r="AA268" s="112">
        <v>11906</v>
      </c>
      <c r="AB268" s="112">
        <v>26282</v>
      </c>
      <c r="AC268" s="112">
        <v>38188</v>
      </c>
      <c r="AD268" s="112">
        <f t="shared" si="1180"/>
        <v>14883</v>
      </c>
      <c r="AE268" s="112">
        <f t="shared" si="1180"/>
        <v>32853</v>
      </c>
      <c r="AF268" s="112">
        <f t="shared" si="1181"/>
        <v>47736</v>
      </c>
      <c r="AG268" s="112">
        <f t="shared" si="1182"/>
        <v>17264</v>
      </c>
      <c r="AH268" s="157">
        <f t="shared" si="1183"/>
        <v>38109</v>
      </c>
      <c r="AI268" s="112">
        <f t="shared" si="1184"/>
        <v>55373</v>
      </c>
      <c r="AJ268" s="112">
        <f t="shared" si="1185"/>
        <v>17264</v>
      </c>
      <c r="AK268" s="112">
        <f t="shared" si="1185"/>
        <v>38109</v>
      </c>
      <c r="AL268" s="112">
        <f t="shared" si="1186"/>
        <v>55373</v>
      </c>
      <c r="AM268" s="112">
        <f t="shared" si="1187"/>
        <v>17264</v>
      </c>
      <c r="AN268" s="112">
        <f t="shared" si="1187"/>
        <v>38109</v>
      </c>
      <c r="AO268" s="112">
        <v>2500</v>
      </c>
      <c r="AP268" s="112">
        <f t="shared" si="1188"/>
        <v>57873</v>
      </c>
      <c r="AQ268" s="154">
        <f t="shared" si="1189"/>
        <v>18040.88</v>
      </c>
      <c r="AR268" s="109">
        <f t="shared" si="1190"/>
        <v>42452.11</v>
      </c>
      <c r="AS268" s="112">
        <v>2500</v>
      </c>
      <c r="AT268" s="112">
        <f t="shared" si="1191"/>
        <v>62992.990000000005</v>
      </c>
      <c r="AU268" s="109">
        <f t="shared" si="1192"/>
        <v>18731.439999999999</v>
      </c>
      <c r="AV268" s="109">
        <f t="shared" si="1192"/>
        <v>43976.47</v>
      </c>
      <c r="AW268" s="112">
        <v>2500</v>
      </c>
      <c r="AX268" s="112">
        <f t="shared" si="1193"/>
        <v>65207.91</v>
      </c>
      <c r="AY268" s="109">
        <f t="shared" si="1194"/>
        <v>20229.96</v>
      </c>
      <c r="AZ268" s="109">
        <f t="shared" si="1195"/>
        <v>49693.41</v>
      </c>
      <c r="BA268" s="112">
        <v>2500</v>
      </c>
      <c r="BB268" s="112">
        <f t="shared" si="1196"/>
        <v>72423.37</v>
      </c>
      <c r="BC268" s="109">
        <f t="shared" si="1197"/>
        <v>22050.66</v>
      </c>
      <c r="BD268" s="109">
        <f t="shared" si="1198"/>
        <v>54165.82</v>
      </c>
      <c r="BE268" s="112">
        <v>2500</v>
      </c>
      <c r="BF268" s="112">
        <f t="shared" si="1199"/>
        <v>78716.479999999996</v>
      </c>
      <c r="BG268" s="109">
        <f t="shared" si="1200"/>
        <v>23062.16</v>
      </c>
      <c r="BH268" s="109">
        <f t="shared" si="1201"/>
        <v>56650.49</v>
      </c>
      <c r="BI268" s="112">
        <v>2500</v>
      </c>
      <c r="BJ268" s="112">
        <f t="shared" si="1202"/>
        <v>82212.649999999994</v>
      </c>
      <c r="BK268" s="109">
        <f t="shared" si="1203"/>
        <v>24073.66</v>
      </c>
      <c r="BL268" s="109">
        <f t="shared" si="1204"/>
        <v>59135.16</v>
      </c>
      <c r="BM268" s="112">
        <v>2500</v>
      </c>
      <c r="BN268" s="112">
        <f t="shared" si="1205"/>
        <v>85708.82</v>
      </c>
      <c r="BO268" s="109">
        <f t="shared" si="1206"/>
        <v>24680.560000000001</v>
      </c>
      <c r="BP268" s="109">
        <f t="shared" si="1207"/>
        <v>60625.96</v>
      </c>
      <c r="BQ268" s="109">
        <v>2500</v>
      </c>
      <c r="BR268" s="112">
        <f t="shared" si="1208"/>
        <v>87806.52</v>
      </c>
      <c r="BS268" s="110"/>
      <c r="BT268" s="75">
        <f t="shared" si="1163"/>
        <v>3.0000059317962145E-2</v>
      </c>
      <c r="BU268" s="75">
        <f t="shared" si="1163"/>
        <v>2.9999953716196886E-2</v>
      </c>
      <c r="BV268" s="75"/>
    </row>
    <row r="269" spans="1:74" ht="15" customHeight="1" x14ac:dyDescent="0.25">
      <c r="A269" s="76" t="s">
        <v>430</v>
      </c>
      <c r="B269" s="77" t="s">
        <v>431</v>
      </c>
      <c r="C269" s="112">
        <v>5589</v>
      </c>
      <c r="D269" s="112">
        <v>12338</v>
      </c>
      <c r="E269" s="112">
        <v>17927</v>
      </c>
      <c r="F269" s="112">
        <f t="shared" si="1173"/>
        <v>6706.8</v>
      </c>
      <c r="G269" s="112">
        <f t="shared" si="1173"/>
        <v>14805.599999999999</v>
      </c>
      <c r="H269" s="112">
        <f t="shared" si="1173"/>
        <v>21512.399999999998</v>
      </c>
      <c r="I269" s="112">
        <f t="shared" si="1174"/>
        <v>7042.14</v>
      </c>
      <c r="J269" s="112">
        <f t="shared" si="1174"/>
        <v>15545.88</v>
      </c>
      <c r="K269" s="112">
        <f t="shared" si="1174"/>
        <v>22588.019999999997</v>
      </c>
      <c r="L269" s="112">
        <f t="shared" si="1175"/>
        <v>7824.6</v>
      </c>
      <c r="M269" s="112">
        <f t="shared" si="1175"/>
        <v>17273.2</v>
      </c>
      <c r="N269" s="112">
        <f t="shared" si="1175"/>
        <v>25097.799999999996</v>
      </c>
      <c r="O269" s="112">
        <v>7824.6</v>
      </c>
      <c r="P269" s="112">
        <v>17273.2</v>
      </c>
      <c r="Q269" s="112">
        <v>25097.799999999996</v>
      </c>
      <c r="R269" s="112">
        <f t="shared" si="1176"/>
        <v>8943.5178000000014</v>
      </c>
      <c r="S269" s="112">
        <f t="shared" si="1177"/>
        <v>19743.267600000003</v>
      </c>
      <c r="T269" s="112">
        <f t="shared" si="1177"/>
        <v>28686.785399999997</v>
      </c>
      <c r="U269" s="112">
        <f t="shared" si="1178"/>
        <v>9502.4178000000011</v>
      </c>
      <c r="V269" s="112">
        <f t="shared" si="1178"/>
        <v>20977.067600000002</v>
      </c>
      <c r="W269" s="112">
        <f t="shared" si="1178"/>
        <v>30479.485399999998</v>
      </c>
      <c r="X269" s="112">
        <f t="shared" si="1179"/>
        <v>10340.767800000001</v>
      </c>
      <c r="Y269" s="112">
        <f t="shared" si="1179"/>
        <v>22827.767600000003</v>
      </c>
      <c r="Z269" s="112">
        <f t="shared" si="1179"/>
        <v>33168.535400000001</v>
      </c>
      <c r="AA269" s="112">
        <v>11906</v>
      </c>
      <c r="AB269" s="112">
        <v>26282</v>
      </c>
      <c r="AC269" s="112">
        <v>38188</v>
      </c>
      <c r="AD269" s="112">
        <f t="shared" si="1180"/>
        <v>14883</v>
      </c>
      <c r="AE269" s="112">
        <f t="shared" si="1180"/>
        <v>32853</v>
      </c>
      <c r="AF269" s="112">
        <f t="shared" si="1181"/>
        <v>47736</v>
      </c>
      <c r="AG269" s="112">
        <f t="shared" si="1182"/>
        <v>17264</v>
      </c>
      <c r="AH269" s="157">
        <f t="shared" si="1183"/>
        <v>38109</v>
      </c>
      <c r="AI269" s="112">
        <f t="shared" si="1184"/>
        <v>55373</v>
      </c>
      <c r="AJ269" s="112">
        <f t="shared" si="1185"/>
        <v>17264</v>
      </c>
      <c r="AK269" s="112">
        <f t="shared" si="1185"/>
        <v>38109</v>
      </c>
      <c r="AL269" s="112">
        <f t="shared" si="1186"/>
        <v>55373</v>
      </c>
      <c r="AM269" s="112">
        <f t="shared" si="1187"/>
        <v>17264</v>
      </c>
      <c r="AN269" s="112">
        <f t="shared" si="1187"/>
        <v>38109</v>
      </c>
      <c r="AO269" s="112">
        <v>2500</v>
      </c>
      <c r="AP269" s="112">
        <f t="shared" si="1188"/>
        <v>57873</v>
      </c>
      <c r="AQ269" s="154">
        <f t="shared" si="1189"/>
        <v>18040.88</v>
      </c>
      <c r="AR269" s="109">
        <f t="shared" si="1190"/>
        <v>42452.11</v>
      </c>
      <c r="AS269" s="112">
        <v>2500</v>
      </c>
      <c r="AT269" s="112">
        <f t="shared" si="1191"/>
        <v>62992.990000000005</v>
      </c>
      <c r="AU269" s="109">
        <f t="shared" si="1192"/>
        <v>18731.439999999999</v>
      </c>
      <c r="AV269" s="109">
        <f t="shared" si="1192"/>
        <v>43976.47</v>
      </c>
      <c r="AW269" s="112">
        <v>2500</v>
      </c>
      <c r="AX269" s="112">
        <f t="shared" si="1193"/>
        <v>65207.91</v>
      </c>
      <c r="AY269" s="109">
        <f t="shared" si="1194"/>
        <v>20229.96</v>
      </c>
      <c r="AZ269" s="109">
        <f t="shared" si="1195"/>
        <v>49693.41</v>
      </c>
      <c r="BA269" s="112">
        <v>2500</v>
      </c>
      <c r="BB269" s="112">
        <f t="shared" si="1196"/>
        <v>72423.37</v>
      </c>
      <c r="BC269" s="109">
        <f t="shared" si="1197"/>
        <v>22050.66</v>
      </c>
      <c r="BD269" s="109">
        <f t="shared" si="1198"/>
        <v>54165.82</v>
      </c>
      <c r="BE269" s="112">
        <v>2500</v>
      </c>
      <c r="BF269" s="112">
        <f t="shared" si="1199"/>
        <v>78716.479999999996</v>
      </c>
      <c r="BG269" s="109">
        <f t="shared" si="1200"/>
        <v>23062.16</v>
      </c>
      <c r="BH269" s="109">
        <f t="shared" si="1201"/>
        <v>56650.49</v>
      </c>
      <c r="BI269" s="112">
        <v>2500</v>
      </c>
      <c r="BJ269" s="112">
        <f t="shared" si="1202"/>
        <v>82212.649999999994</v>
      </c>
      <c r="BK269" s="109">
        <f t="shared" si="1203"/>
        <v>24073.66</v>
      </c>
      <c r="BL269" s="109">
        <f t="shared" si="1204"/>
        <v>59135.16</v>
      </c>
      <c r="BM269" s="112">
        <v>2500</v>
      </c>
      <c r="BN269" s="112">
        <f t="shared" si="1205"/>
        <v>85708.82</v>
      </c>
      <c r="BO269" s="109">
        <f t="shared" si="1206"/>
        <v>24680.560000000001</v>
      </c>
      <c r="BP269" s="109">
        <f t="shared" si="1207"/>
        <v>60625.96</v>
      </c>
      <c r="BQ269" s="109">
        <v>2500</v>
      </c>
      <c r="BR269" s="112">
        <f t="shared" si="1208"/>
        <v>87806.52</v>
      </c>
      <c r="BS269" s="110"/>
      <c r="BT269" s="75">
        <f t="shared" ref="BT269:BU284" si="1209">+(BO269-BK269)/AY269</f>
        <v>3.0000059317962145E-2</v>
      </c>
      <c r="BU269" s="75">
        <f t="shared" si="1209"/>
        <v>2.9999953716196886E-2</v>
      </c>
      <c r="BV269" s="75"/>
    </row>
    <row r="270" spans="1:74" ht="15" customHeight="1" x14ac:dyDescent="0.25">
      <c r="A270" s="76" t="s">
        <v>432</v>
      </c>
      <c r="B270" s="77" t="s">
        <v>433</v>
      </c>
      <c r="C270" s="112">
        <v>5589</v>
      </c>
      <c r="D270" s="112">
        <v>12338</v>
      </c>
      <c r="E270" s="112">
        <v>17927</v>
      </c>
      <c r="F270" s="112">
        <f t="shared" si="1173"/>
        <v>6706.8</v>
      </c>
      <c r="G270" s="112">
        <f t="shared" si="1173"/>
        <v>14805.599999999999</v>
      </c>
      <c r="H270" s="112">
        <f t="shared" si="1173"/>
        <v>21512.399999999998</v>
      </c>
      <c r="I270" s="112">
        <f t="shared" si="1174"/>
        <v>7042.14</v>
      </c>
      <c r="J270" s="112">
        <f t="shared" si="1174"/>
        <v>15545.88</v>
      </c>
      <c r="K270" s="112">
        <f t="shared" si="1174"/>
        <v>22588.019999999997</v>
      </c>
      <c r="L270" s="112">
        <f t="shared" si="1175"/>
        <v>7824.6</v>
      </c>
      <c r="M270" s="112">
        <f t="shared" si="1175"/>
        <v>17273.2</v>
      </c>
      <c r="N270" s="112">
        <f t="shared" si="1175"/>
        <v>25097.799999999996</v>
      </c>
      <c r="O270" s="112">
        <v>7824.6</v>
      </c>
      <c r="P270" s="112">
        <v>17273.2</v>
      </c>
      <c r="Q270" s="112">
        <v>25097.799999999996</v>
      </c>
      <c r="R270" s="112">
        <f t="shared" si="1176"/>
        <v>8943.5178000000014</v>
      </c>
      <c r="S270" s="112">
        <f t="shared" si="1177"/>
        <v>19743.267600000003</v>
      </c>
      <c r="T270" s="112">
        <f t="shared" si="1177"/>
        <v>28686.785399999997</v>
      </c>
      <c r="U270" s="112">
        <f t="shared" si="1178"/>
        <v>9502.4178000000011</v>
      </c>
      <c r="V270" s="112">
        <f t="shared" si="1178"/>
        <v>20977.067600000002</v>
      </c>
      <c r="W270" s="112">
        <f t="shared" si="1178"/>
        <v>30479.485399999998</v>
      </c>
      <c r="X270" s="112">
        <f t="shared" si="1179"/>
        <v>10340.767800000001</v>
      </c>
      <c r="Y270" s="112">
        <f t="shared" si="1179"/>
        <v>22827.767600000003</v>
      </c>
      <c r="Z270" s="112">
        <f t="shared" si="1179"/>
        <v>33168.535400000001</v>
      </c>
      <c r="AA270" s="112">
        <v>11906</v>
      </c>
      <c r="AB270" s="112">
        <v>26282</v>
      </c>
      <c r="AC270" s="112">
        <v>38188</v>
      </c>
      <c r="AD270" s="112">
        <f t="shared" si="1180"/>
        <v>14883</v>
      </c>
      <c r="AE270" s="112">
        <f t="shared" si="1180"/>
        <v>32853</v>
      </c>
      <c r="AF270" s="112">
        <f t="shared" si="1181"/>
        <v>47736</v>
      </c>
      <c r="AG270" s="112">
        <f t="shared" si="1182"/>
        <v>17264</v>
      </c>
      <c r="AH270" s="157">
        <f t="shared" si="1183"/>
        <v>38109</v>
      </c>
      <c r="AI270" s="112">
        <f t="shared" si="1184"/>
        <v>55373</v>
      </c>
      <c r="AJ270" s="112">
        <f t="shared" si="1185"/>
        <v>17264</v>
      </c>
      <c r="AK270" s="112">
        <f t="shared" si="1185"/>
        <v>38109</v>
      </c>
      <c r="AL270" s="112">
        <f t="shared" si="1186"/>
        <v>55373</v>
      </c>
      <c r="AM270" s="112">
        <f t="shared" si="1187"/>
        <v>17264</v>
      </c>
      <c r="AN270" s="112">
        <f t="shared" si="1187"/>
        <v>38109</v>
      </c>
      <c r="AO270" s="112">
        <v>2500</v>
      </c>
      <c r="AP270" s="112">
        <f t="shared" si="1188"/>
        <v>57873</v>
      </c>
      <c r="AQ270" s="154">
        <f t="shared" si="1189"/>
        <v>18040.88</v>
      </c>
      <c r="AR270" s="109">
        <f t="shared" si="1190"/>
        <v>42452.11</v>
      </c>
      <c r="AS270" s="112">
        <v>2500</v>
      </c>
      <c r="AT270" s="112">
        <f t="shared" si="1191"/>
        <v>62992.990000000005</v>
      </c>
      <c r="AU270" s="109">
        <f t="shared" si="1192"/>
        <v>18731.439999999999</v>
      </c>
      <c r="AV270" s="109">
        <f t="shared" si="1192"/>
        <v>43976.47</v>
      </c>
      <c r="AW270" s="112">
        <v>2500</v>
      </c>
      <c r="AX270" s="112">
        <f t="shared" si="1193"/>
        <v>65207.91</v>
      </c>
      <c r="AY270" s="109">
        <f t="shared" si="1194"/>
        <v>20229.96</v>
      </c>
      <c r="AZ270" s="109">
        <f t="shared" si="1195"/>
        <v>49693.41</v>
      </c>
      <c r="BA270" s="112">
        <v>2500</v>
      </c>
      <c r="BB270" s="112">
        <f t="shared" si="1196"/>
        <v>72423.37</v>
      </c>
      <c r="BC270" s="109">
        <f t="shared" si="1197"/>
        <v>22050.66</v>
      </c>
      <c r="BD270" s="109">
        <f t="shared" si="1198"/>
        <v>54165.82</v>
      </c>
      <c r="BE270" s="112">
        <v>2500</v>
      </c>
      <c r="BF270" s="112">
        <f t="shared" si="1199"/>
        <v>78716.479999999996</v>
      </c>
      <c r="BG270" s="109">
        <f t="shared" si="1200"/>
        <v>23062.16</v>
      </c>
      <c r="BH270" s="109">
        <f t="shared" si="1201"/>
        <v>56650.49</v>
      </c>
      <c r="BI270" s="112">
        <v>2500</v>
      </c>
      <c r="BJ270" s="112">
        <f t="shared" si="1202"/>
        <v>82212.649999999994</v>
      </c>
      <c r="BK270" s="109">
        <f t="shared" si="1203"/>
        <v>24073.66</v>
      </c>
      <c r="BL270" s="109">
        <f t="shared" si="1204"/>
        <v>59135.16</v>
      </c>
      <c r="BM270" s="112">
        <v>2500</v>
      </c>
      <c r="BN270" s="112">
        <f t="shared" si="1205"/>
        <v>85708.82</v>
      </c>
      <c r="BO270" s="109">
        <f t="shared" si="1206"/>
        <v>24680.560000000001</v>
      </c>
      <c r="BP270" s="109">
        <f t="shared" si="1207"/>
        <v>60625.96</v>
      </c>
      <c r="BQ270" s="109">
        <v>2500</v>
      </c>
      <c r="BR270" s="112">
        <f t="shared" si="1208"/>
        <v>87806.52</v>
      </c>
      <c r="BS270" s="110"/>
      <c r="BT270" s="75">
        <f t="shared" si="1209"/>
        <v>3.0000059317962145E-2</v>
      </c>
      <c r="BU270" s="75">
        <f t="shared" si="1209"/>
        <v>2.9999953716196886E-2</v>
      </c>
      <c r="BV270" s="75"/>
    </row>
    <row r="271" spans="1:74" ht="15" customHeight="1" x14ac:dyDescent="0.25">
      <c r="A271" s="76" t="s">
        <v>434</v>
      </c>
      <c r="B271" s="77" t="s">
        <v>435</v>
      </c>
      <c r="C271" s="112">
        <v>5589</v>
      </c>
      <c r="D271" s="112">
        <v>12338</v>
      </c>
      <c r="E271" s="112">
        <v>17927</v>
      </c>
      <c r="F271" s="112">
        <f t="shared" si="1173"/>
        <v>6706.8</v>
      </c>
      <c r="G271" s="112">
        <f t="shared" si="1173"/>
        <v>14805.599999999999</v>
      </c>
      <c r="H271" s="112">
        <f t="shared" si="1173"/>
        <v>21512.399999999998</v>
      </c>
      <c r="I271" s="112">
        <f t="shared" si="1174"/>
        <v>7042.14</v>
      </c>
      <c r="J271" s="112">
        <f t="shared" si="1174"/>
        <v>15545.88</v>
      </c>
      <c r="K271" s="112">
        <f t="shared" si="1174"/>
        <v>22588.019999999997</v>
      </c>
      <c r="L271" s="112">
        <f t="shared" si="1175"/>
        <v>7824.6</v>
      </c>
      <c r="M271" s="112">
        <f t="shared" si="1175"/>
        <v>17273.2</v>
      </c>
      <c r="N271" s="112">
        <f t="shared" si="1175"/>
        <v>25097.799999999996</v>
      </c>
      <c r="O271" s="112">
        <v>7824.6</v>
      </c>
      <c r="P271" s="112">
        <v>17273.2</v>
      </c>
      <c r="Q271" s="112">
        <v>25097.799999999996</v>
      </c>
      <c r="R271" s="112">
        <f t="shared" si="1176"/>
        <v>8943.5178000000014</v>
      </c>
      <c r="S271" s="112">
        <f t="shared" si="1177"/>
        <v>19743.267600000003</v>
      </c>
      <c r="T271" s="112">
        <f t="shared" si="1177"/>
        <v>28686.785399999997</v>
      </c>
      <c r="U271" s="112">
        <f t="shared" si="1178"/>
        <v>9502.4178000000011</v>
      </c>
      <c r="V271" s="112">
        <f t="shared" si="1178"/>
        <v>20977.067600000002</v>
      </c>
      <c r="W271" s="112">
        <f t="shared" si="1178"/>
        <v>30479.485399999998</v>
      </c>
      <c r="X271" s="112">
        <f t="shared" si="1179"/>
        <v>10340.767800000001</v>
      </c>
      <c r="Y271" s="112">
        <f t="shared" si="1179"/>
        <v>22827.767600000003</v>
      </c>
      <c r="Z271" s="112">
        <f t="shared" si="1179"/>
        <v>33168.535400000001</v>
      </c>
      <c r="AA271" s="112">
        <v>11906</v>
      </c>
      <c r="AB271" s="112">
        <v>26282</v>
      </c>
      <c r="AC271" s="112">
        <v>38188</v>
      </c>
      <c r="AD271" s="112">
        <f t="shared" si="1180"/>
        <v>14883</v>
      </c>
      <c r="AE271" s="112">
        <f t="shared" si="1180"/>
        <v>32853</v>
      </c>
      <c r="AF271" s="112">
        <f t="shared" si="1181"/>
        <v>47736</v>
      </c>
      <c r="AG271" s="112">
        <f t="shared" si="1182"/>
        <v>17264</v>
      </c>
      <c r="AH271" s="157">
        <f t="shared" si="1183"/>
        <v>38109</v>
      </c>
      <c r="AI271" s="112">
        <f t="shared" si="1184"/>
        <v>55373</v>
      </c>
      <c r="AJ271" s="112">
        <f t="shared" si="1185"/>
        <v>17264</v>
      </c>
      <c r="AK271" s="112">
        <f t="shared" si="1185"/>
        <v>38109</v>
      </c>
      <c r="AL271" s="112">
        <f t="shared" si="1186"/>
        <v>55373</v>
      </c>
      <c r="AM271" s="112">
        <f t="shared" si="1187"/>
        <v>17264</v>
      </c>
      <c r="AN271" s="112">
        <f t="shared" si="1187"/>
        <v>38109</v>
      </c>
      <c r="AO271" s="112">
        <v>2500</v>
      </c>
      <c r="AP271" s="112">
        <f t="shared" si="1188"/>
        <v>57873</v>
      </c>
      <c r="AQ271" s="154">
        <f t="shared" si="1189"/>
        <v>18040.88</v>
      </c>
      <c r="AR271" s="109">
        <f t="shared" si="1190"/>
        <v>42452.11</v>
      </c>
      <c r="AS271" s="112">
        <v>2500</v>
      </c>
      <c r="AT271" s="112">
        <f t="shared" si="1191"/>
        <v>62992.990000000005</v>
      </c>
      <c r="AU271" s="109">
        <f t="shared" si="1192"/>
        <v>18731.439999999999</v>
      </c>
      <c r="AV271" s="109">
        <f t="shared" si="1192"/>
        <v>43976.47</v>
      </c>
      <c r="AW271" s="112">
        <v>2500</v>
      </c>
      <c r="AX271" s="112">
        <f t="shared" si="1193"/>
        <v>65207.91</v>
      </c>
      <c r="AY271" s="109">
        <f t="shared" si="1194"/>
        <v>20229.96</v>
      </c>
      <c r="AZ271" s="109">
        <f t="shared" si="1195"/>
        <v>49693.41</v>
      </c>
      <c r="BA271" s="112">
        <v>2500</v>
      </c>
      <c r="BB271" s="112">
        <f t="shared" si="1196"/>
        <v>72423.37</v>
      </c>
      <c r="BC271" s="109">
        <f t="shared" si="1197"/>
        <v>22050.66</v>
      </c>
      <c r="BD271" s="109">
        <f t="shared" si="1198"/>
        <v>54165.82</v>
      </c>
      <c r="BE271" s="112">
        <v>2500</v>
      </c>
      <c r="BF271" s="112">
        <f t="shared" si="1199"/>
        <v>78716.479999999996</v>
      </c>
      <c r="BG271" s="109">
        <f t="shared" si="1200"/>
        <v>23062.16</v>
      </c>
      <c r="BH271" s="109">
        <f t="shared" si="1201"/>
        <v>56650.49</v>
      </c>
      <c r="BI271" s="112">
        <v>2500</v>
      </c>
      <c r="BJ271" s="112">
        <f t="shared" si="1202"/>
        <v>82212.649999999994</v>
      </c>
      <c r="BK271" s="109">
        <f t="shared" si="1203"/>
        <v>24073.66</v>
      </c>
      <c r="BL271" s="109">
        <f t="shared" si="1204"/>
        <v>59135.16</v>
      </c>
      <c r="BM271" s="112">
        <v>2500</v>
      </c>
      <c r="BN271" s="112">
        <f t="shared" si="1205"/>
        <v>85708.82</v>
      </c>
      <c r="BO271" s="109">
        <f t="shared" si="1206"/>
        <v>24680.560000000001</v>
      </c>
      <c r="BP271" s="109">
        <f t="shared" si="1207"/>
        <v>60625.96</v>
      </c>
      <c r="BQ271" s="109">
        <v>2500</v>
      </c>
      <c r="BR271" s="112">
        <f t="shared" si="1208"/>
        <v>87806.52</v>
      </c>
      <c r="BS271" s="110"/>
      <c r="BT271" s="75">
        <f t="shared" si="1209"/>
        <v>3.0000059317962145E-2</v>
      </c>
      <c r="BU271" s="75">
        <f t="shared" si="1209"/>
        <v>2.9999953716196886E-2</v>
      </c>
      <c r="BV271" s="75"/>
    </row>
    <row r="272" spans="1:74" ht="15" customHeight="1" x14ac:dyDescent="0.25">
      <c r="A272" s="76" t="s">
        <v>436</v>
      </c>
      <c r="B272" s="77" t="s">
        <v>437</v>
      </c>
      <c r="C272" s="112">
        <v>5589</v>
      </c>
      <c r="D272" s="112">
        <v>12338</v>
      </c>
      <c r="E272" s="112">
        <v>17927</v>
      </c>
      <c r="F272" s="112">
        <f t="shared" si="1173"/>
        <v>6706.8</v>
      </c>
      <c r="G272" s="112">
        <f t="shared" si="1173"/>
        <v>14805.599999999999</v>
      </c>
      <c r="H272" s="112">
        <f t="shared" si="1173"/>
        <v>21512.399999999998</v>
      </c>
      <c r="I272" s="112">
        <f t="shared" si="1174"/>
        <v>7042.14</v>
      </c>
      <c r="J272" s="112">
        <f t="shared" si="1174"/>
        <v>15545.88</v>
      </c>
      <c r="K272" s="112">
        <f t="shared" si="1174"/>
        <v>22588.019999999997</v>
      </c>
      <c r="L272" s="112">
        <f t="shared" si="1175"/>
        <v>7824.6</v>
      </c>
      <c r="M272" s="112">
        <f t="shared" si="1175"/>
        <v>17273.2</v>
      </c>
      <c r="N272" s="112">
        <f t="shared" si="1175"/>
        <v>25097.799999999996</v>
      </c>
      <c r="O272" s="112">
        <v>7824.6</v>
      </c>
      <c r="P272" s="112">
        <v>17273.2</v>
      </c>
      <c r="Q272" s="112">
        <v>25097.799999999996</v>
      </c>
      <c r="R272" s="112">
        <f t="shared" si="1176"/>
        <v>8943.5178000000014</v>
      </c>
      <c r="S272" s="112">
        <f t="shared" si="1177"/>
        <v>19743.267600000003</v>
      </c>
      <c r="T272" s="112">
        <f t="shared" si="1177"/>
        <v>28686.785399999997</v>
      </c>
      <c r="U272" s="112">
        <f t="shared" si="1178"/>
        <v>9502.4178000000011</v>
      </c>
      <c r="V272" s="112">
        <f t="shared" si="1178"/>
        <v>20977.067600000002</v>
      </c>
      <c r="W272" s="112">
        <f t="shared" si="1178"/>
        <v>30479.485399999998</v>
      </c>
      <c r="X272" s="112">
        <f t="shared" si="1179"/>
        <v>10340.767800000001</v>
      </c>
      <c r="Y272" s="112">
        <f t="shared" si="1179"/>
        <v>22827.767600000003</v>
      </c>
      <c r="Z272" s="112">
        <f t="shared" si="1179"/>
        <v>33168.535400000001</v>
      </c>
      <c r="AA272" s="112">
        <v>11906</v>
      </c>
      <c r="AB272" s="112">
        <v>26282</v>
      </c>
      <c r="AC272" s="112">
        <v>38188</v>
      </c>
      <c r="AD272" s="112">
        <f t="shared" si="1180"/>
        <v>14883</v>
      </c>
      <c r="AE272" s="112">
        <f t="shared" si="1180"/>
        <v>32853</v>
      </c>
      <c r="AF272" s="112">
        <f t="shared" si="1181"/>
        <v>47736</v>
      </c>
      <c r="AG272" s="112">
        <f t="shared" si="1182"/>
        <v>17264</v>
      </c>
      <c r="AH272" s="157">
        <f t="shared" si="1183"/>
        <v>38109</v>
      </c>
      <c r="AI272" s="112">
        <f t="shared" si="1184"/>
        <v>55373</v>
      </c>
      <c r="AJ272" s="112">
        <f t="shared" si="1185"/>
        <v>17264</v>
      </c>
      <c r="AK272" s="112">
        <f t="shared" si="1185"/>
        <v>38109</v>
      </c>
      <c r="AL272" s="112">
        <f t="shared" si="1186"/>
        <v>55373</v>
      </c>
      <c r="AM272" s="112">
        <f t="shared" si="1187"/>
        <v>17264</v>
      </c>
      <c r="AN272" s="112">
        <f t="shared" si="1187"/>
        <v>38109</v>
      </c>
      <c r="AO272" s="112">
        <v>2500</v>
      </c>
      <c r="AP272" s="112">
        <f t="shared" si="1188"/>
        <v>57873</v>
      </c>
      <c r="AQ272" s="154">
        <f t="shared" si="1189"/>
        <v>18040.88</v>
      </c>
      <c r="AR272" s="109">
        <f t="shared" si="1190"/>
        <v>42452.11</v>
      </c>
      <c r="AS272" s="112">
        <v>2500</v>
      </c>
      <c r="AT272" s="112">
        <f t="shared" si="1191"/>
        <v>62992.990000000005</v>
      </c>
      <c r="AU272" s="109">
        <f t="shared" si="1192"/>
        <v>18731.439999999999</v>
      </c>
      <c r="AV272" s="109">
        <f t="shared" si="1192"/>
        <v>43976.47</v>
      </c>
      <c r="AW272" s="112">
        <v>2500</v>
      </c>
      <c r="AX272" s="112">
        <f t="shared" si="1193"/>
        <v>65207.91</v>
      </c>
      <c r="AY272" s="109">
        <f t="shared" si="1194"/>
        <v>20229.96</v>
      </c>
      <c r="AZ272" s="109">
        <f t="shared" si="1195"/>
        <v>49693.41</v>
      </c>
      <c r="BA272" s="112">
        <v>2500</v>
      </c>
      <c r="BB272" s="112">
        <f t="shared" si="1196"/>
        <v>72423.37</v>
      </c>
      <c r="BC272" s="109">
        <f t="shared" si="1197"/>
        <v>22050.66</v>
      </c>
      <c r="BD272" s="109">
        <f t="shared" si="1198"/>
        <v>54165.82</v>
      </c>
      <c r="BE272" s="112">
        <v>2500</v>
      </c>
      <c r="BF272" s="112">
        <f t="shared" si="1199"/>
        <v>78716.479999999996</v>
      </c>
      <c r="BG272" s="109">
        <f t="shared" si="1200"/>
        <v>23062.16</v>
      </c>
      <c r="BH272" s="109">
        <f t="shared" si="1201"/>
        <v>56650.49</v>
      </c>
      <c r="BI272" s="112">
        <v>2500</v>
      </c>
      <c r="BJ272" s="112">
        <f t="shared" si="1202"/>
        <v>82212.649999999994</v>
      </c>
      <c r="BK272" s="109">
        <f t="shared" si="1203"/>
        <v>24073.66</v>
      </c>
      <c r="BL272" s="109">
        <f t="shared" si="1204"/>
        <v>59135.16</v>
      </c>
      <c r="BM272" s="112">
        <v>2500</v>
      </c>
      <c r="BN272" s="112">
        <f t="shared" si="1205"/>
        <v>85708.82</v>
      </c>
      <c r="BO272" s="109">
        <f t="shared" si="1206"/>
        <v>24680.560000000001</v>
      </c>
      <c r="BP272" s="109">
        <f t="shared" si="1207"/>
        <v>60625.96</v>
      </c>
      <c r="BQ272" s="109">
        <v>2500</v>
      </c>
      <c r="BR272" s="112">
        <f t="shared" si="1208"/>
        <v>87806.52</v>
      </c>
      <c r="BS272" s="110"/>
      <c r="BT272" s="75">
        <f t="shared" si="1209"/>
        <v>3.0000059317962145E-2</v>
      </c>
      <c r="BU272" s="75">
        <f t="shared" si="1209"/>
        <v>2.9999953716196886E-2</v>
      </c>
      <c r="BV272" s="75"/>
    </row>
    <row r="273" spans="1:74" ht="30" customHeight="1" x14ac:dyDescent="0.25">
      <c r="A273" s="76" t="s">
        <v>438</v>
      </c>
      <c r="B273" s="77" t="s">
        <v>439</v>
      </c>
      <c r="C273" s="112">
        <v>5589</v>
      </c>
      <c r="D273" s="112">
        <v>12338</v>
      </c>
      <c r="E273" s="112">
        <v>17927</v>
      </c>
      <c r="F273" s="112">
        <f t="shared" si="1173"/>
        <v>6706.8</v>
      </c>
      <c r="G273" s="112">
        <f t="shared" si="1173"/>
        <v>14805.599999999999</v>
      </c>
      <c r="H273" s="112">
        <f t="shared" si="1173"/>
        <v>21512.399999999998</v>
      </c>
      <c r="I273" s="112">
        <f t="shared" si="1174"/>
        <v>7042.14</v>
      </c>
      <c r="J273" s="112">
        <f t="shared" si="1174"/>
        <v>15545.88</v>
      </c>
      <c r="K273" s="112">
        <f t="shared" si="1174"/>
        <v>22588.019999999997</v>
      </c>
      <c r="L273" s="112">
        <f t="shared" si="1175"/>
        <v>7824.6</v>
      </c>
      <c r="M273" s="112">
        <f t="shared" si="1175"/>
        <v>17273.2</v>
      </c>
      <c r="N273" s="112">
        <f t="shared" si="1175"/>
        <v>25097.799999999996</v>
      </c>
      <c r="O273" s="112">
        <v>7824.6</v>
      </c>
      <c r="P273" s="112">
        <v>17273.2</v>
      </c>
      <c r="Q273" s="112">
        <v>25097.799999999996</v>
      </c>
      <c r="R273" s="112">
        <f t="shared" si="1176"/>
        <v>8943.5178000000014</v>
      </c>
      <c r="S273" s="112">
        <f t="shared" si="1177"/>
        <v>19743.267600000003</v>
      </c>
      <c r="T273" s="112">
        <f t="shared" si="1177"/>
        <v>28686.785399999997</v>
      </c>
      <c r="U273" s="112">
        <f t="shared" si="1178"/>
        <v>9502.4178000000011</v>
      </c>
      <c r="V273" s="112">
        <f t="shared" si="1178"/>
        <v>20977.067600000002</v>
      </c>
      <c r="W273" s="112">
        <f t="shared" si="1178"/>
        <v>30479.485399999998</v>
      </c>
      <c r="X273" s="112">
        <f t="shared" si="1179"/>
        <v>10340.767800000001</v>
      </c>
      <c r="Y273" s="112">
        <f t="shared" si="1179"/>
        <v>22827.767600000003</v>
      </c>
      <c r="Z273" s="112">
        <f t="shared" si="1179"/>
        <v>33168.535400000001</v>
      </c>
      <c r="AA273" s="112">
        <v>11906</v>
      </c>
      <c r="AB273" s="112">
        <v>26282</v>
      </c>
      <c r="AC273" s="112">
        <v>38188</v>
      </c>
      <c r="AD273" s="112">
        <f t="shared" si="1180"/>
        <v>14883</v>
      </c>
      <c r="AE273" s="112">
        <f t="shared" si="1180"/>
        <v>32853</v>
      </c>
      <c r="AF273" s="112">
        <f t="shared" si="1181"/>
        <v>47736</v>
      </c>
      <c r="AG273" s="112">
        <f t="shared" si="1182"/>
        <v>17264</v>
      </c>
      <c r="AH273" s="157">
        <f t="shared" si="1183"/>
        <v>38109</v>
      </c>
      <c r="AI273" s="112">
        <f t="shared" si="1184"/>
        <v>55373</v>
      </c>
      <c r="AJ273" s="112">
        <f t="shared" si="1185"/>
        <v>17264</v>
      </c>
      <c r="AK273" s="112">
        <f t="shared" si="1185"/>
        <v>38109</v>
      </c>
      <c r="AL273" s="112">
        <f t="shared" si="1186"/>
        <v>55373</v>
      </c>
      <c r="AM273" s="112">
        <f t="shared" si="1187"/>
        <v>17264</v>
      </c>
      <c r="AN273" s="112">
        <f t="shared" si="1187"/>
        <v>38109</v>
      </c>
      <c r="AO273" s="112">
        <v>2500</v>
      </c>
      <c r="AP273" s="112">
        <f t="shared" si="1188"/>
        <v>57873</v>
      </c>
      <c r="AQ273" s="154">
        <f t="shared" si="1189"/>
        <v>18040.88</v>
      </c>
      <c r="AR273" s="109">
        <f t="shared" si="1190"/>
        <v>42452.11</v>
      </c>
      <c r="AS273" s="112">
        <v>2500</v>
      </c>
      <c r="AT273" s="112">
        <f t="shared" si="1191"/>
        <v>62992.990000000005</v>
      </c>
      <c r="AU273" s="109">
        <f t="shared" si="1192"/>
        <v>18731.439999999999</v>
      </c>
      <c r="AV273" s="109">
        <f t="shared" si="1192"/>
        <v>43976.47</v>
      </c>
      <c r="AW273" s="112">
        <v>2500</v>
      </c>
      <c r="AX273" s="112">
        <f t="shared" si="1193"/>
        <v>65207.91</v>
      </c>
      <c r="AY273" s="109">
        <f t="shared" si="1194"/>
        <v>20229.96</v>
      </c>
      <c r="AZ273" s="109">
        <f t="shared" si="1195"/>
        <v>49693.41</v>
      </c>
      <c r="BA273" s="112">
        <v>2500</v>
      </c>
      <c r="BB273" s="112">
        <f t="shared" si="1196"/>
        <v>72423.37</v>
      </c>
      <c r="BC273" s="109">
        <f t="shared" si="1197"/>
        <v>22050.66</v>
      </c>
      <c r="BD273" s="109">
        <f t="shared" si="1198"/>
        <v>54165.82</v>
      </c>
      <c r="BE273" s="112">
        <v>2500</v>
      </c>
      <c r="BF273" s="112">
        <f t="shared" si="1199"/>
        <v>78716.479999999996</v>
      </c>
      <c r="BG273" s="109">
        <f t="shared" si="1200"/>
        <v>23062.16</v>
      </c>
      <c r="BH273" s="109">
        <f t="shared" si="1201"/>
        <v>56650.49</v>
      </c>
      <c r="BI273" s="112">
        <v>2500</v>
      </c>
      <c r="BJ273" s="112">
        <f t="shared" si="1202"/>
        <v>82212.649999999994</v>
      </c>
      <c r="BK273" s="109">
        <f t="shared" si="1203"/>
        <v>24073.66</v>
      </c>
      <c r="BL273" s="109">
        <f t="shared" si="1204"/>
        <v>59135.16</v>
      </c>
      <c r="BM273" s="112">
        <v>2500</v>
      </c>
      <c r="BN273" s="112">
        <f t="shared" si="1205"/>
        <v>85708.82</v>
      </c>
      <c r="BO273" s="109">
        <f t="shared" si="1206"/>
        <v>24680.560000000001</v>
      </c>
      <c r="BP273" s="109">
        <f t="shared" si="1207"/>
        <v>60625.96</v>
      </c>
      <c r="BQ273" s="109">
        <v>2500</v>
      </c>
      <c r="BR273" s="112">
        <f t="shared" si="1208"/>
        <v>87806.52</v>
      </c>
      <c r="BS273" s="110"/>
      <c r="BT273" s="75">
        <f t="shared" si="1209"/>
        <v>3.0000059317962145E-2</v>
      </c>
      <c r="BU273" s="75">
        <f t="shared" si="1209"/>
        <v>2.9999953716196886E-2</v>
      </c>
      <c r="BV273" s="75"/>
    </row>
    <row r="274" spans="1:74" ht="15.75" customHeight="1" x14ac:dyDescent="0.25">
      <c r="A274" s="70" t="s">
        <v>2455</v>
      </c>
      <c r="B274" s="111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105"/>
      <c r="O274" s="73"/>
      <c r="P274" s="73"/>
      <c r="Q274" s="73"/>
      <c r="R274" s="73"/>
      <c r="S274" s="73"/>
      <c r="T274" s="105"/>
      <c r="U274" s="73"/>
      <c r="V274" s="73"/>
      <c r="W274" s="73"/>
      <c r="X274" s="73"/>
      <c r="Y274" s="73"/>
      <c r="Z274" s="105"/>
      <c r="AA274" s="73"/>
      <c r="AB274" s="73"/>
      <c r="AC274" s="105"/>
      <c r="AD274" s="73"/>
      <c r="AE274" s="73"/>
      <c r="AF274" s="105"/>
      <c r="AG274" s="73"/>
      <c r="AH274" s="73"/>
      <c r="AI274" s="105"/>
      <c r="AJ274" s="105"/>
      <c r="AK274" s="105"/>
      <c r="AL274" s="105"/>
      <c r="AM274" s="105"/>
      <c r="AN274" s="105"/>
      <c r="AO274" s="105"/>
      <c r="AP274" s="105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5"/>
      <c r="BB274" s="105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5"/>
      <c r="BN274" s="105"/>
      <c r="BO274" s="105"/>
      <c r="BP274" s="105"/>
      <c r="BQ274" s="105"/>
      <c r="BR274" s="105"/>
      <c r="BS274" s="108"/>
      <c r="BT274" s="75" t="e">
        <f t="shared" si="1209"/>
        <v>#DIV/0!</v>
      </c>
      <c r="BU274" s="75" t="e">
        <f t="shared" si="1209"/>
        <v>#DIV/0!</v>
      </c>
      <c r="BV274" s="75"/>
    </row>
    <row r="275" spans="1:74" ht="15" customHeight="1" x14ac:dyDescent="0.25">
      <c r="A275" s="76" t="s">
        <v>440</v>
      </c>
      <c r="B275" s="77" t="s">
        <v>441</v>
      </c>
      <c r="C275" s="112">
        <v>2257</v>
      </c>
      <c r="D275" s="112">
        <v>9616</v>
      </c>
      <c r="E275" s="112">
        <v>11873</v>
      </c>
      <c r="F275" s="112">
        <f t="shared" ref="F275:H290" si="1210">C275*1.2</f>
        <v>2708.4</v>
      </c>
      <c r="G275" s="112">
        <f t="shared" si="1210"/>
        <v>11539.199999999999</v>
      </c>
      <c r="H275" s="112">
        <f t="shared" si="1210"/>
        <v>14247.6</v>
      </c>
      <c r="I275" s="112">
        <f t="shared" ref="I275:K290" si="1211">F275+C275*0.06</f>
        <v>2843.82</v>
      </c>
      <c r="J275" s="112">
        <f t="shared" si="1211"/>
        <v>12116.159999999998</v>
      </c>
      <c r="K275" s="112">
        <f t="shared" si="1211"/>
        <v>14959.98</v>
      </c>
      <c r="L275" s="112">
        <f t="shared" ref="L275:N290" si="1212">I275+C275*0.14</f>
        <v>3159.8</v>
      </c>
      <c r="M275" s="112">
        <f t="shared" si="1212"/>
        <v>13462.399999999998</v>
      </c>
      <c r="N275" s="112">
        <f t="shared" si="1212"/>
        <v>16622.2</v>
      </c>
      <c r="O275" s="112">
        <v>3159.8</v>
      </c>
      <c r="P275" s="112">
        <v>13462.399999999998</v>
      </c>
      <c r="Q275" s="112">
        <v>16622.2</v>
      </c>
      <c r="R275" s="112">
        <f t="shared" ref="R275:R302" si="1213">+O275*1.143</f>
        <v>3611.6514000000002</v>
      </c>
      <c r="S275" s="112">
        <f t="shared" ref="S275:T290" si="1214">+M275*1.143</f>
        <v>15387.523199999998</v>
      </c>
      <c r="T275" s="112">
        <f t="shared" si="1214"/>
        <v>18999.174600000002</v>
      </c>
      <c r="U275" s="112">
        <f t="shared" ref="U275:W290" si="1215">+R275+(C275*0.1)</f>
        <v>3837.3514</v>
      </c>
      <c r="V275" s="112">
        <f t="shared" si="1215"/>
        <v>16349.123199999998</v>
      </c>
      <c r="W275" s="112">
        <f t="shared" si="1215"/>
        <v>20186.474600000001</v>
      </c>
      <c r="X275" s="112">
        <f t="shared" ref="X275:Z290" si="1216">+U275+(C275*0.15)</f>
        <v>4175.9013999999997</v>
      </c>
      <c r="Y275" s="112">
        <f t="shared" si="1216"/>
        <v>17791.5232</v>
      </c>
      <c r="Z275" s="112">
        <f t="shared" si="1216"/>
        <v>21967.424600000002</v>
      </c>
      <c r="AA275" s="112">
        <v>4808</v>
      </c>
      <c r="AB275" s="112">
        <v>20484</v>
      </c>
      <c r="AC275" s="112">
        <v>25292</v>
      </c>
      <c r="AD275" s="112">
        <f t="shared" ref="AD275:AE290" si="1217">+ROUND(AA275*(1+0.25),0)</f>
        <v>6010</v>
      </c>
      <c r="AE275" s="112">
        <f t="shared" si="1217"/>
        <v>25605</v>
      </c>
      <c r="AF275" s="112">
        <f t="shared" ref="AF275:AF302" si="1218">+AE275+AD275</f>
        <v>31615</v>
      </c>
      <c r="AG275" s="112">
        <f t="shared" ref="AG275:AG302" si="1219">+ROUND(AD275+AA275*0.2,0)</f>
        <v>6972</v>
      </c>
      <c r="AH275" s="157">
        <f t="shared" ref="AH275:AH302" si="1220">ROUND(+AE275+AB275*0.2,0)</f>
        <v>29702</v>
      </c>
      <c r="AI275" s="112">
        <f t="shared" ref="AI275:AI302" si="1221">+AH275+AG275</f>
        <v>36674</v>
      </c>
      <c r="AJ275" s="112">
        <f t="shared" ref="AJ275:AK290" si="1222">AG275</f>
        <v>6972</v>
      </c>
      <c r="AK275" s="112">
        <f t="shared" si="1222"/>
        <v>29702</v>
      </c>
      <c r="AL275" s="112">
        <f t="shared" ref="AL275:AL302" si="1223">AJ275+AK275</f>
        <v>36674</v>
      </c>
      <c r="AM275" s="112">
        <f>AJ275+2500</f>
        <v>9472</v>
      </c>
      <c r="AN275" s="112">
        <f>AK275</f>
        <v>29702</v>
      </c>
      <c r="AO275" s="112"/>
      <c r="AP275" s="112">
        <f t="shared" ref="AP275:AP302" si="1224">AM275+AN275+AO275</f>
        <v>39174</v>
      </c>
      <c r="AQ275" s="154">
        <f t="shared" ref="AQ275:AQ302" si="1225">ROUND(AM275*(1+4.5%),2)</f>
        <v>9898.24</v>
      </c>
      <c r="AR275" s="109">
        <f t="shared" ref="AR275:AR302" si="1226">ROUND(AN275*(1+4.5%)+(AB275*10%),2)</f>
        <v>33086.99</v>
      </c>
      <c r="AS275" s="112"/>
      <c r="AT275" s="112">
        <f t="shared" ref="AT275:AT302" si="1227">AQ275+AR275+AS275</f>
        <v>42985.229999999996</v>
      </c>
      <c r="AU275" s="109">
        <f t="shared" ref="AU275:AV290" si="1228">ROUND(AQ275+(AM275*4%),2)</f>
        <v>10277.120000000001</v>
      </c>
      <c r="AV275" s="109">
        <f t="shared" si="1228"/>
        <v>34275.07</v>
      </c>
      <c r="AW275" s="112"/>
      <c r="AX275" s="112">
        <f t="shared" ref="AX275:AX302" si="1229">AU275+AV275+AW275</f>
        <v>44552.19</v>
      </c>
      <c r="AY275" s="109">
        <f t="shared" ref="AY275:AY302" si="1230">ROUND(AU275+(AU275*$AY$3),2)</f>
        <v>11099.29</v>
      </c>
      <c r="AZ275" s="109">
        <f t="shared" ref="AZ275:AZ302" si="1231">ROUND(AV275+(AV275*$AZ$5),2)</f>
        <v>38730.83</v>
      </c>
      <c r="BA275" s="112"/>
      <c r="BB275" s="112">
        <f t="shared" ref="BB275:BB302" si="1232">AY275+AZ275+BA275</f>
        <v>49830.12</v>
      </c>
      <c r="BC275" s="109">
        <f t="shared" ref="BC275:BC302" si="1233">ROUND(AY275+(AY275*$BC$3),2)</f>
        <v>12098.23</v>
      </c>
      <c r="BD275" s="109">
        <f t="shared" ref="BD275:BD302" si="1234">ROUND(AZ275+(AZ275*$BD$5),2)</f>
        <v>42216.6</v>
      </c>
      <c r="BE275" s="112"/>
      <c r="BF275" s="112">
        <f t="shared" ref="BF275:BF302" si="1235">BC275+BD275+BE275</f>
        <v>54314.83</v>
      </c>
      <c r="BG275" s="109">
        <f t="shared" ref="BG275:BG302" si="1236">ROUND(BC275+ $AY275*$BG$3,2)</f>
        <v>12653.19</v>
      </c>
      <c r="BH275" s="109">
        <f t="shared" ref="BH275:BH302" si="1237">ROUND(BD275+ $AZ275*$BH$5,2)</f>
        <v>44153.14</v>
      </c>
      <c r="BI275" s="112"/>
      <c r="BJ275" s="112">
        <f t="shared" ref="BJ275:BJ302" si="1238">BG275+BH275+BI275</f>
        <v>56806.33</v>
      </c>
      <c r="BK275" s="109">
        <f t="shared" ref="BK275:BK302" si="1239">ROUND(BG275+ $AY275*$BK$3,2)</f>
        <v>13208.15</v>
      </c>
      <c r="BL275" s="109">
        <f t="shared" ref="BL275:BL302" si="1240">ROUND(BH275+ $AZ275*$BL$5,2)</f>
        <v>46089.68</v>
      </c>
      <c r="BM275" s="112"/>
      <c r="BN275" s="112">
        <f t="shared" ref="BN275:BN302" si="1241">BK275+BL275+BM275</f>
        <v>59297.83</v>
      </c>
      <c r="BO275" s="109">
        <f t="shared" ref="BO275:BO302" si="1242">ROUND(BK275+ $AY275*$BO$3,2)</f>
        <v>13541.13</v>
      </c>
      <c r="BP275" s="109">
        <f t="shared" ref="BP275:BP302" si="1243">ROUND(BL275+ $AZ275*$BP$4,2)</f>
        <v>47251.6</v>
      </c>
      <c r="BQ275" s="109"/>
      <c r="BR275" s="112">
        <f t="shared" ref="BR275:BR302" si="1244">+BO275+BP275+BQ275</f>
        <v>60792.729999999996</v>
      </c>
      <c r="BS275" s="110"/>
      <c r="BT275" s="75">
        <f t="shared" si="1209"/>
        <v>3.000011712460883E-2</v>
      </c>
      <c r="BU275" s="75">
        <f t="shared" si="1209"/>
        <v>2.9999873485799251E-2</v>
      </c>
      <c r="BV275" s="75"/>
    </row>
    <row r="276" spans="1:74" ht="15" customHeight="1" x14ac:dyDescent="0.25">
      <c r="A276" s="76" t="s">
        <v>442</v>
      </c>
      <c r="B276" s="77" t="s">
        <v>443</v>
      </c>
      <c r="C276" s="112">
        <v>2257</v>
      </c>
      <c r="D276" s="112">
        <v>9616</v>
      </c>
      <c r="E276" s="112">
        <v>11873</v>
      </c>
      <c r="F276" s="112">
        <f t="shared" si="1210"/>
        <v>2708.4</v>
      </c>
      <c r="G276" s="112">
        <f t="shared" si="1210"/>
        <v>11539.199999999999</v>
      </c>
      <c r="H276" s="112">
        <f t="shared" si="1210"/>
        <v>14247.6</v>
      </c>
      <c r="I276" s="112">
        <f t="shared" si="1211"/>
        <v>2843.82</v>
      </c>
      <c r="J276" s="112">
        <f t="shared" si="1211"/>
        <v>12116.159999999998</v>
      </c>
      <c r="K276" s="112">
        <f t="shared" si="1211"/>
        <v>14959.98</v>
      </c>
      <c r="L276" s="112">
        <f t="shared" si="1212"/>
        <v>3159.8</v>
      </c>
      <c r="M276" s="112">
        <f t="shared" si="1212"/>
        <v>13462.399999999998</v>
      </c>
      <c r="N276" s="112">
        <f t="shared" si="1212"/>
        <v>16622.2</v>
      </c>
      <c r="O276" s="112">
        <v>3159.8</v>
      </c>
      <c r="P276" s="112">
        <v>13462.399999999998</v>
      </c>
      <c r="Q276" s="112">
        <v>16622.2</v>
      </c>
      <c r="R276" s="112">
        <f t="shared" si="1213"/>
        <v>3611.6514000000002</v>
      </c>
      <c r="S276" s="112">
        <f t="shared" si="1214"/>
        <v>15387.523199999998</v>
      </c>
      <c r="T276" s="112">
        <f t="shared" si="1214"/>
        <v>18999.174600000002</v>
      </c>
      <c r="U276" s="112">
        <f t="shared" si="1215"/>
        <v>3837.3514</v>
      </c>
      <c r="V276" s="112">
        <f t="shared" si="1215"/>
        <v>16349.123199999998</v>
      </c>
      <c r="W276" s="112">
        <f t="shared" si="1215"/>
        <v>20186.474600000001</v>
      </c>
      <c r="X276" s="112">
        <f t="shared" si="1216"/>
        <v>4175.9013999999997</v>
      </c>
      <c r="Y276" s="112">
        <f t="shared" si="1216"/>
        <v>17791.5232</v>
      </c>
      <c r="Z276" s="112">
        <f t="shared" si="1216"/>
        <v>21967.424600000002</v>
      </c>
      <c r="AA276" s="112">
        <v>4808</v>
      </c>
      <c r="AB276" s="112">
        <v>20484</v>
      </c>
      <c r="AC276" s="112">
        <v>25292</v>
      </c>
      <c r="AD276" s="112">
        <f t="shared" si="1217"/>
        <v>6010</v>
      </c>
      <c r="AE276" s="112">
        <f t="shared" si="1217"/>
        <v>25605</v>
      </c>
      <c r="AF276" s="112">
        <f t="shared" si="1218"/>
        <v>31615</v>
      </c>
      <c r="AG276" s="112">
        <f t="shared" si="1219"/>
        <v>6972</v>
      </c>
      <c r="AH276" s="157">
        <f t="shared" si="1220"/>
        <v>29702</v>
      </c>
      <c r="AI276" s="112">
        <f t="shared" si="1221"/>
        <v>36674</v>
      </c>
      <c r="AJ276" s="112">
        <f t="shared" si="1222"/>
        <v>6972</v>
      </c>
      <c r="AK276" s="112">
        <f t="shared" si="1222"/>
        <v>29702</v>
      </c>
      <c r="AL276" s="112">
        <f t="shared" si="1223"/>
        <v>36674</v>
      </c>
      <c r="AM276" s="112">
        <f t="shared" ref="AM276:AN278" si="1245">AJ276</f>
        <v>6972</v>
      </c>
      <c r="AN276" s="112">
        <f t="shared" si="1245"/>
        <v>29702</v>
      </c>
      <c r="AO276" s="112">
        <v>2500</v>
      </c>
      <c r="AP276" s="112">
        <f t="shared" si="1224"/>
        <v>39174</v>
      </c>
      <c r="AQ276" s="154">
        <f t="shared" si="1225"/>
        <v>7285.74</v>
      </c>
      <c r="AR276" s="109">
        <f t="shared" si="1226"/>
        <v>33086.99</v>
      </c>
      <c r="AS276" s="112">
        <v>2500</v>
      </c>
      <c r="AT276" s="112">
        <f t="shared" si="1227"/>
        <v>42872.729999999996</v>
      </c>
      <c r="AU276" s="109">
        <f t="shared" si="1228"/>
        <v>7564.62</v>
      </c>
      <c r="AV276" s="109">
        <f t="shared" si="1228"/>
        <v>34275.07</v>
      </c>
      <c r="AW276" s="112">
        <v>2500</v>
      </c>
      <c r="AX276" s="112">
        <f t="shared" si="1229"/>
        <v>44339.69</v>
      </c>
      <c r="AY276" s="109">
        <f t="shared" si="1230"/>
        <v>8169.79</v>
      </c>
      <c r="AZ276" s="109">
        <f t="shared" si="1231"/>
        <v>38730.83</v>
      </c>
      <c r="BA276" s="112">
        <v>2500</v>
      </c>
      <c r="BB276" s="112">
        <f t="shared" si="1232"/>
        <v>49400.62</v>
      </c>
      <c r="BC276" s="109">
        <f t="shared" si="1233"/>
        <v>8905.07</v>
      </c>
      <c r="BD276" s="109">
        <f t="shared" si="1234"/>
        <v>42216.6</v>
      </c>
      <c r="BE276" s="112">
        <v>2500</v>
      </c>
      <c r="BF276" s="112">
        <f t="shared" si="1235"/>
        <v>53621.67</v>
      </c>
      <c r="BG276" s="109">
        <f t="shared" si="1236"/>
        <v>9313.56</v>
      </c>
      <c r="BH276" s="109">
        <f t="shared" si="1237"/>
        <v>44153.14</v>
      </c>
      <c r="BI276" s="112">
        <v>2500</v>
      </c>
      <c r="BJ276" s="112">
        <f t="shared" si="1238"/>
        <v>55966.7</v>
      </c>
      <c r="BK276" s="109">
        <f t="shared" si="1239"/>
        <v>9722.0499999999993</v>
      </c>
      <c r="BL276" s="109">
        <f t="shared" si="1240"/>
        <v>46089.68</v>
      </c>
      <c r="BM276" s="112">
        <v>2500</v>
      </c>
      <c r="BN276" s="112">
        <f t="shared" si="1241"/>
        <v>58311.729999999996</v>
      </c>
      <c r="BO276" s="109">
        <f t="shared" si="1242"/>
        <v>9967.14</v>
      </c>
      <c r="BP276" s="109">
        <f t="shared" si="1243"/>
        <v>47251.6</v>
      </c>
      <c r="BQ276" s="109">
        <v>2500</v>
      </c>
      <c r="BR276" s="112">
        <f t="shared" si="1244"/>
        <v>59718.74</v>
      </c>
      <c r="BS276" s="110"/>
      <c r="BT276" s="75">
        <f t="shared" si="1209"/>
        <v>2.9999547111982088E-2</v>
      </c>
      <c r="BU276" s="75">
        <f t="shared" si="1209"/>
        <v>2.9999873485799251E-2</v>
      </c>
      <c r="BV276" s="75"/>
    </row>
    <row r="277" spans="1:74" ht="15" customHeight="1" x14ac:dyDescent="0.25">
      <c r="A277" s="76" t="s">
        <v>444</v>
      </c>
      <c r="B277" s="77" t="s">
        <v>445</v>
      </c>
      <c r="C277" s="112">
        <v>2257</v>
      </c>
      <c r="D277" s="112">
        <v>9616</v>
      </c>
      <c r="E277" s="112">
        <v>11873</v>
      </c>
      <c r="F277" s="112">
        <f t="shared" si="1210"/>
        <v>2708.4</v>
      </c>
      <c r="G277" s="112">
        <f t="shared" si="1210"/>
        <v>11539.199999999999</v>
      </c>
      <c r="H277" s="112">
        <f t="shared" si="1210"/>
        <v>14247.6</v>
      </c>
      <c r="I277" s="112">
        <f t="shared" si="1211"/>
        <v>2843.82</v>
      </c>
      <c r="J277" s="112">
        <f t="shared" si="1211"/>
        <v>12116.159999999998</v>
      </c>
      <c r="K277" s="112">
        <f t="shared" si="1211"/>
        <v>14959.98</v>
      </c>
      <c r="L277" s="112">
        <f t="shared" si="1212"/>
        <v>3159.8</v>
      </c>
      <c r="M277" s="112">
        <f t="shared" si="1212"/>
        <v>13462.399999999998</v>
      </c>
      <c r="N277" s="112">
        <f t="shared" si="1212"/>
        <v>16622.2</v>
      </c>
      <c r="O277" s="112">
        <v>3159.8</v>
      </c>
      <c r="P277" s="112">
        <v>13462.399999999998</v>
      </c>
      <c r="Q277" s="112">
        <v>16622.2</v>
      </c>
      <c r="R277" s="112">
        <f t="shared" si="1213"/>
        <v>3611.6514000000002</v>
      </c>
      <c r="S277" s="112">
        <f t="shared" si="1214"/>
        <v>15387.523199999998</v>
      </c>
      <c r="T277" s="112">
        <f t="shared" si="1214"/>
        <v>18999.174600000002</v>
      </c>
      <c r="U277" s="112">
        <f t="shared" si="1215"/>
        <v>3837.3514</v>
      </c>
      <c r="V277" s="112">
        <f t="shared" si="1215"/>
        <v>16349.123199999998</v>
      </c>
      <c r="W277" s="112">
        <f t="shared" si="1215"/>
        <v>20186.474600000001</v>
      </c>
      <c r="X277" s="112">
        <f t="shared" si="1216"/>
        <v>4175.9013999999997</v>
      </c>
      <c r="Y277" s="112">
        <f t="shared" si="1216"/>
        <v>17791.5232</v>
      </c>
      <c r="Z277" s="112">
        <f t="shared" si="1216"/>
        <v>21967.424600000002</v>
      </c>
      <c r="AA277" s="112">
        <v>4808</v>
      </c>
      <c r="AB277" s="112">
        <v>20484</v>
      </c>
      <c r="AC277" s="112">
        <v>25292</v>
      </c>
      <c r="AD277" s="112">
        <f t="shared" si="1217"/>
        <v>6010</v>
      </c>
      <c r="AE277" s="112">
        <f t="shared" si="1217"/>
        <v>25605</v>
      </c>
      <c r="AF277" s="112">
        <f t="shared" si="1218"/>
        <v>31615</v>
      </c>
      <c r="AG277" s="112">
        <f t="shared" si="1219"/>
        <v>6972</v>
      </c>
      <c r="AH277" s="157">
        <f t="shared" si="1220"/>
        <v>29702</v>
      </c>
      <c r="AI277" s="112">
        <f t="shared" si="1221"/>
        <v>36674</v>
      </c>
      <c r="AJ277" s="112">
        <f t="shared" si="1222"/>
        <v>6972</v>
      </c>
      <c r="AK277" s="112">
        <f t="shared" si="1222"/>
        <v>29702</v>
      </c>
      <c r="AL277" s="112">
        <f t="shared" si="1223"/>
        <v>36674</v>
      </c>
      <c r="AM277" s="112">
        <f t="shared" ref="AM277:AM278" si="1246">AJ277+2500</f>
        <v>9472</v>
      </c>
      <c r="AN277" s="112">
        <f t="shared" si="1245"/>
        <v>29702</v>
      </c>
      <c r="AO277" s="112"/>
      <c r="AP277" s="112">
        <f t="shared" si="1224"/>
        <v>39174</v>
      </c>
      <c r="AQ277" s="154">
        <f t="shared" si="1225"/>
        <v>9898.24</v>
      </c>
      <c r="AR277" s="109">
        <f t="shared" si="1226"/>
        <v>33086.99</v>
      </c>
      <c r="AS277" s="112"/>
      <c r="AT277" s="112">
        <f t="shared" si="1227"/>
        <v>42985.229999999996</v>
      </c>
      <c r="AU277" s="109">
        <f t="shared" si="1228"/>
        <v>10277.120000000001</v>
      </c>
      <c r="AV277" s="109">
        <f t="shared" si="1228"/>
        <v>34275.07</v>
      </c>
      <c r="AW277" s="112"/>
      <c r="AX277" s="112">
        <f t="shared" si="1229"/>
        <v>44552.19</v>
      </c>
      <c r="AY277" s="109">
        <f t="shared" si="1230"/>
        <v>11099.29</v>
      </c>
      <c r="AZ277" s="109">
        <f t="shared" si="1231"/>
        <v>38730.83</v>
      </c>
      <c r="BA277" s="112"/>
      <c r="BB277" s="112">
        <f t="shared" si="1232"/>
        <v>49830.12</v>
      </c>
      <c r="BC277" s="109">
        <f t="shared" si="1233"/>
        <v>12098.23</v>
      </c>
      <c r="BD277" s="109">
        <f t="shared" si="1234"/>
        <v>42216.6</v>
      </c>
      <c r="BE277" s="112"/>
      <c r="BF277" s="112">
        <f t="shared" si="1235"/>
        <v>54314.83</v>
      </c>
      <c r="BG277" s="109">
        <f t="shared" si="1236"/>
        <v>12653.19</v>
      </c>
      <c r="BH277" s="109">
        <f t="shared" si="1237"/>
        <v>44153.14</v>
      </c>
      <c r="BI277" s="112"/>
      <c r="BJ277" s="112">
        <f t="shared" si="1238"/>
        <v>56806.33</v>
      </c>
      <c r="BK277" s="109">
        <f t="shared" si="1239"/>
        <v>13208.15</v>
      </c>
      <c r="BL277" s="109">
        <f t="shared" si="1240"/>
        <v>46089.68</v>
      </c>
      <c r="BM277" s="112"/>
      <c r="BN277" s="112">
        <f t="shared" si="1241"/>
        <v>59297.83</v>
      </c>
      <c r="BO277" s="109">
        <f t="shared" si="1242"/>
        <v>13541.13</v>
      </c>
      <c r="BP277" s="109">
        <f t="shared" si="1243"/>
        <v>47251.6</v>
      </c>
      <c r="BQ277" s="109"/>
      <c r="BR277" s="112">
        <f t="shared" si="1244"/>
        <v>60792.729999999996</v>
      </c>
      <c r="BS277" s="110"/>
      <c r="BT277" s="75">
        <f t="shared" si="1209"/>
        <v>3.000011712460883E-2</v>
      </c>
      <c r="BU277" s="75">
        <f t="shared" si="1209"/>
        <v>2.9999873485799251E-2</v>
      </c>
      <c r="BV277" s="75"/>
    </row>
    <row r="278" spans="1:74" ht="15" customHeight="1" x14ac:dyDescent="0.25">
      <c r="A278" s="76" t="s">
        <v>446</v>
      </c>
      <c r="B278" s="77" t="s">
        <v>447</v>
      </c>
      <c r="C278" s="112">
        <v>2257</v>
      </c>
      <c r="D278" s="112">
        <v>9616</v>
      </c>
      <c r="E278" s="112">
        <v>11873</v>
      </c>
      <c r="F278" s="112">
        <f t="shared" si="1210"/>
        <v>2708.4</v>
      </c>
      <c r="G278" s="112">
        <f t="shared" si="1210"/>
        <v>11539.199999999999</v>
      </c>
      <c r="H278" s="112">
        <f t="shared" si="1210"/>
        <v>14247.6</v>
      </c>
      <c r="I278" s="112">
        <f t="shared" si="1211"/>
        <v>2843.82</v>
      </c>
      <c r="J278" s="112">
        <f t="shared" si="1211"/>
        <v>12116.159999999998</v>
      </c>
      <c r="K278" s="112">
        <f t="shared" si="1211"/>
        <v>14959.98</v>
      </c>
      <c r="L278" s="112">
        <f t="shared" si="1212"/>
        <v>3159.8</v>
      </c>
      <c r="M278" s="112">
        <f t="shared" si="1212"/>
        <v>13462.399999999998</v>
      </c>
      <c r="N278" s="112">
        <f t="shared" si="1212"/>
        <v>16622.2</v>
      </c>
      <c r="O278" s="112">
        <v>3159.8</v>
      </c>
      <c r="P278" s="112">
        <v>13462.399999999998</v>
      </c>
      <c r="Q278" s="112">
        <v>16622.2</v>
      </c>
      <c r="R278" s="112">
        <f t="shared" si="1213"/>
        <v>3611.6514000000002</v>
      </c>
      <c r="S278" s="112">
        <f t="shared" si="1214"/>
        <v>15387.523199999998</v>
      </c>
      <c r="T278" s="112">
        <f t="shared" si="1214"/>
        <v>18999.174600000002</v>
      </c>
      <c r="U278" s="112">
        <f t="shared" si="1215"/>
        <v>3837.3514</v>
      </c>
      <c r="V278" s="112">
        <f t="shared" si="1215"/>
        <v>16349.123199999998</v>
      </c>
      <c r="W278" s="112">
        <f t="shared" si="1215"/>
        <v>20186.474600000001</v>
      </c>
      <c r="X278" s="112">
        <f t="shared" si="1216"/>
        <v>4175.9013999999997</v>
      </c>
      <c r="Y278" s="112">
        <f t="shared" si="1216"/>
        <v>17791.5232</v>
      </c>
      <c r="Z278" s="112">
        <f t="shared" si="1216"/>
        <v>21967.424600000002</v>
      </c>
      <c r="AA278" s="112">
        <v>4808</v>
      </c>
      <c r="AB278" s="112">
        <v>20484</v>
      </c>
      <c r="AC278" s="112">
        <v>25292</v>
      </c>
      <c r="AD278" s="112">
        <f t="shared" si="1217"/>
        <v>6010</v>
      </c>
      <c r="AE278" s="112">
        <f t="shared" si="1217"/>
        <v>25605</v>
      </c>
      <c r="AF278" s="112">
        <f t="shared" si="1218"/>
        <v>31615</v>
      </c>
      <c r="AG278" s="112">
        <f t="shared" si="1219"/>
        <v>6972</v>
      </c>
      <c r="AH278" s="157">
        <f t="shared" si="1220"/>
        <v>29702</v>
      </c>
      <c r="AI278" s="112">
        <f t="shared" si="1221"/>
        <v>36674</v>
      </c>
      <c r="AJ278" s="112">
        <f t="shared" si="1222"/>
        <v>6972</v>
      </c>
      <c r="AK278" s="112">
        <f t="shared" si="1222"/>
        <v>29702</v>
      </c>
      <c r="AL278" s="112">
        <f t="shared" si="1223"/>
        <v>36674</v>
      </c>
      <c r="AM278" s="112">
        <f t="shared" si="1246"/>
        <v>9472</v>
      </c>
      <c r="AN278" s="112">
        <f t="shared" si="1245"/>
        <v>29702</v>
      </c>
      <c r="AO278" s="112"/>
      <c r="AP278" s="112">
        <f t="shared" si="1224"/>
        <v>39174</v>
      </c>
      <c r="AQ278" s="154">
        <f t="shared" si="1225"/>
        <v>9898.24</v>
      </c>
      <c r="AR278" s="109">
        <f t="shared" si="1226"/>
        <v>33086.99</v>
      </c>
      <c r="AS278" s="112"/>
      <c r="AT278" s="112">
        <f t="shared" si="1227"/>
        <v>42985.229999999996</v>
      </c>
      <c r="AU278" s="109">
        <f t="shared" si="1228"/>
        <v>10277.120000000001</v>
      </c>
      <c r="AV278" s="109">
        <f t="shared" si="1228"/>
        <v>34275.07</v>
      </c>
      <c r="AW278" s="112"/>
      <c r="AX278" s="112">
        <f t="shared" si="1229"/>
        <v>44552.19</v>
      </c>
      <c r="AY278" s="109">
        <f t="shared" si="1230"/>
        <v>11099.29</v>
      </c>
      <c r="AZ278" s="109">
        <f t="shared" si="1231"/>
        <v>38730.83</v>
      </c>
      <c r="BA278" s="112"/>
      <c r="BB278" s="112">
        <f t="shared" si="1232"/>
        <v>49830.12</v>
      </c>
      <c r="BC278" s="109">
        <f t="shared" si="1233"/>
        <v>12098.23</v>
      </c>
      <c r="BD278" s="109">
        <f t="shared" si="1234"/>
        <v>42216.6</v>
      </c>
      <c r="BE278" s="112"/>
      <c r="BF278" s="112">
        <f t="shared" si="1235"/>
        <v>54314.83</v>
      </c>
      <c r="BG278" s="109">
        <f t="shared" si="1236"/>
        <v>12653.19</v>
      </c>
      <c r="BH278" s="109">
        <f t="shared" si="1237"/>
        <v>44153.14</v>
      </c>
      <c r="BI278" s="112"/>
      <c r="BJ278" s="112">
        <f t="shared" si="1238"/>
        <v>56806.33</v>
      </c>
      <c r="BK278" s="109">
        <f t="shared" si="1239"/>
        <v>13208.15</v>
      </c>
      <c r="BL278" s="109">
        <f t="shared" si="1240"/>
        <v>46089.68</v>
      </c>
      <c r="BM278" s="112"/>
      <c r="BN278" s="112">
        <f t="shared" si="1241"/>
        <v>59297.83</v>
      </c>
      <c r="BO278" s="109">
        <f t="shared" si="1242"/>
        <v>13541.13</v>
      </c>
      <c r="BP278" s="109">
        <f t="shared" si="1243"/>
        <v>47251.6</v>
      </c>
      <c r="BQ278" s="109"/>
      <c r="BR278" s="112">
        <f t="shared" si="1244"/>
        <v>60792.729999999996</v>
      </c>
      <c r="BS278" s="110"/>
      <c r="BT278" s="75">
        <f t="shared" si="1209"/>
        <v>3.000011712460883E-2</v>
      </c>
      <c r="BU278" s="75">
        <f t="shared" si="1209"/>
        <v>2.9999873485799251E-2</v>
      </c>
      <c r="BV278" s="75"/>
    </row>
    <row r="279" spans="1:74" ht="15" customHeight="1" x14ac:dyDescent="0.25">
      <c r="A279" s="76" t="s">
        <v>448</v>
      </c>
      <c r="B279" s="77" t="s">
        <v>449</v>
      </c>
      <c r="C279" s="112">
        <v>2257</v>
      </c>
      <c r="D279" s="112">
        <v>9616</v>
      </c>
      <c r="E279" s="112">
        <v>11873</v>
      </c>
      <c r="F279" s="112">
        <f t="shared" si="1210"/>
        <v>2708.4</v>
      </c>
      <c r="G279" s="112">
        <f t="shared" si="1210"/>
        <v>11539.199999999999</v>
      </c>
      <c r="H279" s="112">
        <f t="shared" si="1210"/>
        <v>14247.6</v>
      </c>
      <c r="I279" s="112">
        <f t="shared" si="1211"/>
        <v>2843.82</v>
      </c>
      <c r="J279" s="112">
        <f t="shared" si="1211"/>
        <v>12116.159999999998</v>
      </c>
      <c r="K279" s="112">
        <f t="shared" si="1211"/>
        <v>14959.98</v>
      </c>
      <c r="L279" s="112">
        <f t="shared" si="1212"/>
        <v>3159.8</v>
      </c>
      <c r="M279" s="112">
        <f t="shared" si="1212"/>
        <v>13462.399999999998</v>
      </c>
      <c r="N279" s="112">
        <f t="shared" si="1212"/>
        <v>16622.2</v>
      </c>
      <c r="O279" s="112">
        <v>3159.8</v>
      </c>
      <c r="P279" s="112">
        <v>13462.399999999998</v>
      </c>
      <c r="Q279" s="112">
        <v>16622.2</v>
      </c>
      <c r="R279" s="112">
        <f t="shared" si="1213"/>
        <v>3611.6514000000002</v>
      </c>
      <c r="S279" s="112">
        <f t="shared" si="1214"/>
        <v>15387.523199999998</v>
      </c>
      <c r="T279" s="112">
        <f t="shared" si="1214"/>
        <v>18999.174600000002</v>
      </c>
      <c r="U279" s="112">
        <f t="shared" si="1215"/>
        <v>3837.3514</v>
      </c>
      <c r="V279" s="112">
        <f t="shared" si="1215"/>
        <v>16349.123199999998</v>
      </c>
      <c r="W279" s="112">
        <f t="shared" si="1215"/>
        <v>20186.474600000001</v>
      </c>
      <c r="X279" s="112">
        <f t="shared" si="1216"/>
        <v>4175.9013999999997</v>
      </c>
      <c r="Y279" s="112">
        <f t="shared" si="1216"/>
        <v>17791.5232</v>
      </c>
      <c r="Z279" s="112">
        <f t="shared" si="1216"/>
        <v>21967.424600000002</v>
      </c>
      <c r="AA279" s="112">
        <v>4808</v>
      </c>
      <c r="AB279" s="112">
        <v>20484</v>
      </c>
      <c r="AC279" s="112">
        <v>25292</v>
      </c>
      <c r="AD279" s="112">
        <f t="shared" si="1217"/>
        <v>6010</v>
      </c>
      <c r="AE279" s="112">
        <f t="shared" si="1217"/>
        <v>25605</v>
      </c>
      <c r="AF279" s="112">
        <f t="shared" si="1218"/>
        <v>31615</v>
      </c>
      <c r="AG279" s="112">
        <f t="shared" si="1219"/>
        <v>6972</v>
      </c>
      <c r="AH279" s="157">
        <f t="shared" si="1220"/>
        <v>29702</v>
      </c>
      <c r="AI279" s="112">
        <f t="shared" si="1221"/>
        <v>36674</v>
      </c>
      <c r="AJ279" s="112">
        <f t="shared" si="1222"/>
        <v>6972</v>
      </c>
      <c r="AK279" s="112">
        <f t="shared" si="1222"/>
        <v>29702</v>
      </c>
      <c r="AL279" s="112">
        <f t="shared" si="1223"/>
        <v>36674</v>
      </c>
      <c r="AM279" s="112">
        <f t="shared" ref="AM279:AN285" si="1247">AJ279</f>
        <v>6972</v>
      </c>
      <c r="AN279" s="112">
        <f t="shared" si="1247"/>
        <v>29702</v>
      </c>
      <c r="AO279" s="112">
        <v>2500</v>
      </c>
      <c r="AP279" s="112">
        <f t="shared" si="1224"/>
        <v>39174</v>
      </c>
      <c r="AQ279" s="154">
        <f t="shared" si="1225"/>
        <v>7285.74</v>
      </c>
      <c r="AR279" s="109">
        <f t="shared" si="1226"/>
        <v>33086.99</v>
      </c>
      <c r="AS279" s="112">
        <v>2500</v>
      </c>
      <c r="AT279" s="112">
        <f t="shared" si="1227"/>
        <v>42872.729999999996</v>
      </c>
      <c r="AU279" s="109">
        <f t="shared" si="1228"/>
        <v>7564.62</v>
      </c>
      <c r="AV279" s="109">
        <f t="shared" si="1228"/>
        <v>34275.07</v>
      </c>
      <c r="AW279" s="112">
        <v>2500</v>
      </c>
      <c r="AX279" s="112">
        <f t="shared" si="1229"/>
        <v>44339.69</v>
      </c>
      <c r="AY279" s="109">
        <f t="shared" si="1230"/>
        <v>8169.79</v>
      </c>
      <c r="AZ279" s="109">
        <f t="shared" si="1231"/>
        <v>38730.83</v>
      </c>
      <c r="BA279" s="112">
        <v>2500</v>
      </c>
      <c r="BB279" s="112">
        <f t="shared" si="1232"/>
        <v>49400.62</v>
      </c>
      <c r="BC279" s="109">
        <f t="shared" si="1233"/>
        <v>8905.07</v>
      </c>
      <c r="BD279" s="109">
        <f t="shared" si="1234"/>
        <v>42216.6</v>
      </c>
      <c r="BE279" s="112">
        <v>2500</v>
      </c>
      <c r="BF279" s="112">
        <f t="shared" si="1235"/>
        <v>53621.67</v>
      </c>
      <c r="BG279" s="109">
        <f t="shared" si="1236"/>
        <v>9313.56</v>
      </c>
      <c r="BH279" s="109">
        <f t="shared" si="1237"/>
        <v>44153.14</v>
      </c>
      <c r="BI279" s="112">
        <v>2500</v>
      </c>
      <c r="BJ279" s="112">
        <f t="shared" si="1238"/>
        <v>55966.7</v>
      </c>
      <c r="BK279" s="109">
        <f t="shared" si="1239"/>
        <v>9722.0499999999993</v>
      </c>
      <c r="BL279" s="109">
        <f t="shared" si="1240"/>
        <v>46089.68</v>
      </c>
      <c r="BM279" s="112">
        <v>2500</v>
      </c>
      <c r="BN279" s="112">
        <f t="shared" si="1241"/>
        <v>58311.729999999996</v>
      </c>
      <c r="BO279" s="109">
        <f t="shared" si="1242"/>
        <v>9967.14</v>
      </c>
      <c r="BP279" s="109">
        <f t="shared" si="1243"/>
        <v>47251.6</v>
      </c>
      <c r="BQ279" s="109">
        <v>2500</v>
      </c>
      <c r="BR279" s="112">
        <f t="shared" si="1244"/>
        <v>59718.74</v>
      </c>
      <c r="BS279" s="110"/>
      <c r="BT279" s="75">
        <f t="shared" si="1209"/>
        <v>2.9999547111982088E-2</v>
      </c>
      <c r="BU279" s="75">
        <f t="shared" si="1209"/>
        <v>2.9999873485799251E-2</v>
      </c>
      <c r="BV279" s="75"/>
    </row>
    <row r="280" spans="1:74" ht="15" customHeight="1" x14ac:dyDescent="0.25">
      <c r="A280" s="76" t="s">
        <v>450</v>
      </c>
      <c r="B280" s="77" t="s">
        <v>451</v>
      </c>
      <c r="C280" s="112">
        <v>2257</v>
      </c>
      <c r="D280" s="112">
        <v>9616</v>
      </c>
      <c r="E280" s="112">
        <v>11873</v>
      </c>
      <c r="F280" s="112">
        <f t="shared" si="1210"/>
        <v>2708.4</v>
      </c>
      <c r="G280" s="112">
        <f t="shared" si="1210"/>
        <v>11539.199999999999</v>
      </c>
      <c r="H280" s="112">
        <f t="shared" si="1210"/>
        <v>14247.6</v>
      </c>
      <c r="I280" s="112">
        <f t="shared" si="1211"/>
        <v>2843.82</v>
      </c>
      <c r="J280" s="112">
        <f t="shared" si="1211"/>
        <v>12116.159999999998</v>
      </c>
      <c r="K280" s="112">
        <f t="shared" si="1211"/>
        <v>14959.98</v>
      </c>
      <c r="L280" s="112">
        <f t="shared" si="1212"/>
        <v>3159.8</v>
      </c>
      <c r="M280" s="112">
        <f t="shared" si="1212"/>
        <v>13462.399999999998</v>
      </c>
      <c r="N280" s="112">
        <f t="shared" si="1212"/>
        <v>16622.2</v>
      </c>
      <c r="O280" s="112">
        <v>3159.8</v>
      </c>
      <c r="P280" s="112">
        <v>13462.399999999998</v>
      </c>
      <c r="Q280" s="112">
        <v>16622.2</v>
      </c>
      <c r="R280" s="112">
        <f t="shared" si="1213"/>
        <v>3611.6514000000002</v>
      </c>
      <c r="S280" s="112">
        <f t="shared" si="1214"/>
        <v>15387.523199999998</v>
      </c>
      <c r="T280" s="112">
        <f t="shared" si="1214"/>
        <v>18999.174600000002</v>
      </c>
      <c r="U280" s="112">
        <f t="shared" si="1215"/>
        <v>3837.3514</v>
      </c>
      <c r="V280" s="112">
        <f t="shared" si="1215"/>
        <v>16349.123199999998</v>
      </c>
      <c r="W280" s="112">
        <f t="shared" si="1215"/>
        <v>20186.474600000001</v>
      </c>
      <c r="X280" s="112">
        <f t="shared" si="1216"/>
        <v>4175.9013999999997</v>
      </c>
      <c r="Y280" s="112">
        <f t="shared" si="1216"/>
        <v>17791.5232</v>
      </c>
      <c r="Z280" s="112">
        <f t="shared" si="1216"/>
        <v>21967.424600000002</v>
      </c>
      <c r="AA280" s="112">
        <v>4808</v>
      </c>
      <c r="AB280" s="112">
        <v>20484</v>
      </c>
      <c r="AC280" s="112">
        <v>25292</v>
      </c>
      <c r="AD280" s="112">
        <f t="shared" si="1217"/>
        <v>6010</v>
      </c>
      <c r="AE280" s="112">
        <f t="shared" si="1217"/>
        <v>25605</v>
      </c>
      <c r="AF280" s="112">
        <f t="shared" si="1218"/>
        <v>31615</v>
      </c>
      <c r="AG280" s="112">
        <f t="shared" si="1219"/>
        <v>6972</v>
      </c>
      <c r="AH280" s="157">
        <f t="shared" si="1220"/>
        <v>29702</v>
      </c>
      <c r="AI280" s="112">
        <f t="shared" si="1221"/>
        <v>36674</v>
      </c>
      <c r="AJ280" s="112">
        <f t="shared" si="1222"/>
        <v>6972</v>
      </c>
      <c r="AK280" s="112">
        <f t="shared" si="1222"/>
        <v>29702</v>
      </c>
      <c r="AL280" s="112">
        <f t="shared" si="1223"/>
        <v>36674</v>
      </c>
      <c r="AM280" s="112">
        <f t="shared" si="1247"/>
        <v>6972</v>
      </c>
      <c r="AN280" s="112">
        <f t="shared" si="1247"/>
        <v>29702</v>
      </c>
      <c r="AO280" s="112">
        <v>2500</v>
      </c>
      <c r="AP280" s="112">
        <f t="shared" si="1224"/>
        <v>39174</v>
      </c>
      <c r="AQ280" s="154">
        <f t="shared" si="1225"/>
        <v>7285.74</v>
      </c>
      <c r="AR280" s="109">
        <f t="shared" si="1226"/>
        <v>33086.99</v>
      </c>
      <c r="AS280" s="112">
        <v>2500</v>
      </c>
      <c r="AT280" s="112">
        <f t="shared" si="1227"/>
        <v>42872.729999999996</v>
      </c>
      <c r="AU280" s="109">
        <f t="shared" si="1228"/>
        <v>7564.62</v>
      </c>
      <c r="AV280" s="109">
        <f t="shared" si="1228"/>
        <v>34275.07</v>
      </c>
      <c r="AW280" s="112">
        <v>2500</v>
      </c>
      <c r="AX280" s="112">
        <f t="shared" si="1229"/>
        <v>44339.69</v>
      </c>
      <c r="AY280" s="109">
        <f t="shared" si="1230"/>
        <v>8169.79</v>
      </c>
      <c r="AZ280" s="109">
        <f t="shared" si="1231"/>
        <v>38730.83</v>
      </c>
      <c r="BA280" s="112">
        <v>2500</v>
      </c>
      <c r="BB280" s="112">
        <f t="shared" si="1232"/>
        <v>49400.62</v>
      </c>
      <c r="BC280" s="109">
        <f t="shared" si="1233"/>
        <v>8905.07</v>
      </c>
      <c r="BD280" s="109">
        <f t="shared" si="1234"/>
        <v>42216.6</v>
      </c>
      <c r="BE280" s="112">
        <v>2500</v>
      </c>
      <c r="BF280" s="112">
        <f t="shared" si="1235"/>
        <v>53621.67</v>
      </c>
      <c r="BG280" s="109">
        <f t="shared" si="1236"/>
        <v>9313.56</v>
      </c>
      <c r="BH280" s="109">
        <f t="shared" si="1237"/>
        <v>44153.14</v>
      </c>
      <c r="BI280" s="112">
        <v>2500</v>
      </c>
      <c r="BJ280" s="112">
        <f t="shared" si="1238"/>
        <v>55966.7</v>
      </c>
      <c r="BK280" s="109">
        <f t="shared" si="1239"/>
        <v>9722.0499999999993</v>
      </c>
      <c r="BL280" s="109">
        <f t="shared" si="1240"/>
        <v>46089.68</v>
      </c>
      <c r="BM280" s="112">
        <v>2500</v>
      </c>
      <c r="BN280" s="112">
        <f t="shared" si="1241"/>
        <v>58311.729999999996</v>
      </c>
      <c r="BO280" s="109">
        <f t="shared" si="1242"/>
        <v>9967.14</v>
      </c>
      <c r="BP280" s="109">
        <f t="shared" si="1243"/>
        <v>47251.6</v>
      </c>
      <c r="BQ280" s="109">
        <v>2500</v>
      </c>
      <c r="BR280" s="112">
        <f t="shared" si="1244"/>
        <v>59718.74</v>
      </c>
      <c r="BS280" s="110"/>
      <c r="BT280" s="75">
        <f t="shared" si="1209"/>
        <v>2.9999547111982088E-2</v>
      </c>
      <c r="BU280" s="75">
        <f t="shared" si="1209"/>
        <v>2.9999873485799251E-2</v>
      </c>
      <c r="BV280" s="75"/>
    </row>
    <row r="281" spans="1:74" ht="15" customHeight="1" x14ac:dyDescent="0.25">
      <c r="A281" s="76" t="s">
        <v>452</v>
      </c>
      <c r="B281" s="77" t="s">
        <v>453</v>
      </c>
      <c r="C281" s="112">
        <v>2257</v>
      </c>
      <c r="D281" s="112">
        <v>8857</v>
      </c>
      <c r="E281" s="112">
        <v>11114</v>
      </c>
      <c r="F281" s="112">
        <f t="shared" si="1210"/>
        <v>2708.4</v>
      </c>
      <c r="G281" s="112">
        <f t="shared" si="1210"/>
        <v>10628.4</v>
      </c>
      <c r="H281" s="112">
        <f t="shared" si="1210"/>
        <v>13336.8</v>
      </c>
      <c r="I281" s="112">
        <f t="shared" si="1211"/>
        <v>2843.82</v>
      </c>
      <c r="J281" s="112">
        <f t="shared" si="1211"/>
        <v>11159.82</v>
      </c>
      <c r="K281" s="112">
        <f t="shared" si="1211"/>
        <v>14003.64</v>
      </c>
      <c r="L281" s="112">
        <f t="shared" si="1212"/>
        <v>3159.8</v>
      </c>
      <c r="M281" s="112">
        <f t="shared" si="1212"/>
        <v>12399.8</v>
      </c>
      <c r="N281" s="112">
        <f t="shared" si="1212"/>
        <v>15559.599999999999</v>
      </c>
      <c r="O281" s="112">
        <v>3159.8</v>
      </c>
      <c r="P281" s="112">
        <v>12399.8</v>
      </c>
      <c r="Q281" s="112">
        <v>15559.599999999999</v>
      </c>
      <c r="R281" s="112">
        <f t="shared" si="1213"/>
        <v>3611.6514000000002</v>
      </c>
      <c r="S281" s="112">
        <f t="shared" si="1214"/>
        <v>14172.971399999999</v>
      </c>
      <c r="T281" s="112">
        <f t="shared" si="1214"/>
        <v>17784.622799999997</v>
      </c>
      <c r="U281" s="112">
        <f t="shared" si="1215"/>
        <v>3837.3514</v>
      </c>
      <c r="V281" s="112">
        <f t="shared" si="1215"/>
        <v>15058.671399999999</v>
      </c>
      <c r="W281" s="112">
        <f t="shared" si="1215"/>
        <v>18896.022799999999</v>
      </c>
      <c r="X281" s="112">
        <f t="shared" si="1216"/>
        <v>4175.9013999999997</v>
      </c>
      <c r="Y281" s="112">
        <f t="shared" si="1216"/>
        <v>16387.221399999999</v>
      </c>
      <c r="Z281" s="112">
        <f t="shared" si="1216"/>
        <v>20563.122799999997</v>
      </c>
      <c r="AA281" s="112">
        <v>4808</v>
      </c>
      <c r="AB281" s="112">
        <v>18867</v>
      </c>
      <c r="AC281" s="112">
        <v>23675</v>
      </c>
      <c r="AD281" s="112">
        <f t="shared" si="1217"/>
        <v>6010</v>
      </c>
      <c r="AE281" s="112">
        <f t="shared" si="1217"/>
        <v>23584</v>
      </c>
      <c r="AF281" s="112">
        <f t="shared" si="1218"/>
        <v>29594</v>
      </c>
      <c r="AG281" s="112">
        <f t="shared" si="1219"/>
        <v>6972</v>
      </c>
      <c r="AH281" s="157">
        <f t="shared" si="1220"/>
        <v>27357</v>
      </c>
      <c r="AI281" s="112">
        <f t="shared" si="1221"/>
        <v>34329</v>
      </c>
      <c r="AJ281" s="112">
        <f t="shared" si="1222"/>
        <v>6972</v>
      </c>
      <c r="AK281" s="112">
        <f t="shared" si="1222"/>
        <v>27357</v>
      </c>
      <c r="AL281" s="112">
        <f t="shared" si="1223"/>
        <v>34329</v>
      </c>
      <c r="AM281" s="112">
        <f t="shared" si="1247"/>
        <v>6972</v>
      </c>
      <c r="AN281" s="112">
        <f t="shared" si="1247"/>
        <v>27357</v>
      </c>
      <c r="AO281" s="112">
        <v>2500</v>
      </c>
      <c r="AP281" s="112">
        <f t="shared" si="1224"/>
        <v>36829</v>
      </c>
      <c r="AQ281" s="154">
        <f t="shared" si="1225"/>
        <v>7285.74</v>
      </c>
      <c r="AR281" s="109">
        <f t="shared" si="1226"/>
        <v>30474.77</v>
      </c>
      <c r="AS281" s="112">
        <v>2500</v>
      </c>
      <c r="AT281" s="112">
        <f t="shared" si="1227"/>
        <v>40260.51</v>
      </c>
      <c r="AU281" s="109">
        <f t="shared" si="1228"/>
        <v>7564.62</v>
      </c>
      <c r="AV281" s="109">
        <f t="shared" si="1228"/>
        <v>31569.05</v>
      </c>
      <c r="AW281" s="112">
        <v>2500</v>
      </c>
      <c r="AX281" s="112">
        <f t="shared" si="1229"/>
        <v>41633.67</v>
      </c>
      <c r="AY281" s="109">
        <f t="shared" si="1230"/>
        <v>8169.79</v>
      </c>
      <c r="AZ281" s="109">
        <f t="shared" si="1231"/>
        <v>35673.03</v>
      </c>
      <c r="BA281" s="112">
        <v>2500</v>
      </c>
      <c r="BB281" s="112">
        <f t="shared" si="1232"/>
        <v>46342.82</v>
      </c>
      <c r="BC281" s="109">
        <f t="shared" si="1233"/>
        <v>8905.07</v>
      </c>
      <c r="BD281" s="109">
        <f t="shared" si="1234"/>
        <v>38883.599999999999</v>
      </c>
      <c r="BE281" s="112">
        <v>2500</v>
      </c>
      <c r="BF281" s="112">
        <f t="shared" si="1235"/>
        <v>50288.67</v>
      </c>
      <c r="BG281" s="109">
        <f t="shared" si="1236"/>
        <v>9313.56</v>
      </c>
      <c r="BH281" s="109">
        <f t="shared" si="1237"/>
        <v>40667.25</v>
      </c>
      <c r="BI281" s="112">
        <v>2500</v>
      </c>
      <c r="BJ281" s="112">
        <f t="shared" si="1238"/>
        <v>52480.81</v>
      </c>
      <c r="BK281" s="109">
        <f t="shared" si="1239"/>
        <v>9722.0499999999993</v>
      </c>
      <c r="BL281" s="109">
        <f t="shared" si="1240"/>
        <v>42450.9</v>
      </c>
      <c r="BM281" s="112">
        <v>2500</v>
      </c>
      <c r="BN281" s="112">
        <f t="shared" si="1241"/>
        <v>54672.95</v>
      </c>
      <c r="BO281" s="109">
        <f t="shared" si="1242"/>
        <v>9967.14</v>
      </c>
      <c r="BP281" s="109">
        <f t="shared" si="1243"/>
        <v>43521.09</v>
      </c>
      <c r="BQ281" s="109">
        <v>2500</v>
      </c>
      <c r="BR281" s="112">
        <f t="shared" si="1244"/>
        <v>55988.229999999996</v>
      </c>
      <c r="BS281" s="110"/>
      <c r="BT281" s="75">
        <f t="shared" si="1209"/>
        <v>2.9999547111982088E-2</v>
      </c>
      <c r="BU281" s="75">
        <f t="shared" si="1209"/>
        <v>2.9999974770856166E-2</v>
      </c>
      <c r="BV281" s="75"/>
    </row>
    <row r="282" spans="1:74" ht="15" customHeight="1" x14ac:dyDescent="0.25">
      <c r="A282" s="76" t="s">
        <v>454</v>
      </c>
      <c r="B282" s="77" t="s">
        <v>455</v>
      </c>
      <c r="C282" s="112">
        <v>2257</v>
      </c>
      <c r="D282" s="112">
        <v>9616</v>
      </c>
      <c r="E282" s="112">
        <v>11873</v>
      </c>
      <c r="F282" s="112">
        <f t="shared" si="1210"/>
        <v>2708.4</v>
      </c>
      <c r="G282" s="112">
        <f t="shared" si="1210"/>
        <v>11539.199999999999</v>
      </c>
      <c r="H282" s="112">
        <f t="shared" si="1210"/>
        <v>14247.6</v>
      </c>
      <c r="I282" s="112">
        <f t="shared" si="1211"/>
        <v>2843.82</v>
      </c>
      <c r="J282" s="112">
        <f t="shared" si="1211"/>
        <v>12116.159999999998</v>
      </c>
      <c r="K282" s="112">
        <f t="shared" si="1211"/>
        <v>14959.98</v>
      </c>
      <c r="L282" s="112">
        <f t="shared" si="1212"/>
        <v>3159.8</v>
      </c>
      <c r="M282" s="112">
        <f t="shared" si="1212"/>
        <v>13462.399999999998</v>
      </c>
      <c r="N282" s="112">
        <f t="shared" si="1212"/>
        <v>16622.2</v>
      </c>
      <c r="O282" s="112">
        <v>3159.8</v>
      </c>
      <c r="P282" s="112">
        <v>13462.399999999998</v>
      </c>
      <c r="Q282" s="112">
        <v>16622.2</v>
      </c>
      <c r="R282" s="112">
        <f t="shared" si="1213"/>
        <v>3611.6514000000002</v>
      </c>
      <c r="S282" s="112">
        <f t="shared" si="1214"/>
        <v>15387.523199999998</v>
      </c>
      <c r="T282" s="112">
        <f t="shared" si="1214"/>
        <v>18999.174600000002</v>
      </c>
      <c r="U282" s="112">
        <f t="shared" si="1215"/>
        <v>3837.3514</v>
      </c>
      <c r="V282" s="112">
        <f t="shared" si="1215"/>
        <v>16349.123199999998</v>
      </c>
      <c r="W282" s="112">
        <f t="shared" si="1215"/>
        <v>20186.474600000001</v>
      </c>
      <c r="X282" s="112">
        <f t="shared" si="1216"/>
        <v>4175.9013999999997</v>
      </c>
      <c r="Y282" s="112">
        <f t="shared" si="1216"/>
        <v>17791.5232</v>
      </c>
      <c r="Z282" s="112">
        <f t="shared" si="1216"/>
        <v>21967.424600000002</v>
      </c>
      <c r="AA282" s="112">
        <v>4808</v>
      </c>
      <c r="AB282" s="112">
        <v>20484</v>
      </c>
      <c r="AC282" s="112">
        <v>25292</v>
      </c>
      <c r="AD282" s="112">
        <f t="shared" si="1217"/>
        <v>6010</v>
      </c>
      <c r="AE282" s="112">
        <f t="shared" si="1217"/>
        <v>25605</v>
      </c>
      <c r="AF282" s="112">
        <f t="shared" si="1218"/>
        <v>31615</v>
      </c>
      <c r="AG282" s="112">
        <f t="shared" si="1219"/>
        <v>6972</v>
      </c>
      <c r="AH282" s="157">
        <f t="shared" si="1220"/>
        <v>29702</v>
      </c>
      <c r="AI282" s="112">
        <f t="shared" si="1221"/>
        <v>36674</v>
      </c>
      <c r="AJ282" s="112">
        <f t="shared" si="1222"/>
        <v>6972</v>
      </c>
      <c r="AK282" s="112">
        <f t="shared" si="1222"/>
        <v>29702</v>
      </c>
      <c r="AL282" s="112">
        <f t="shared" si="1223"/>
        <v>36674</v>
      </c>
      <c r="AM282" s="112">
        <f t="shared" si="1247"/>
        <v>6972</v>
      </c>
      <c r="AN282" s="112">
        <f t="shared" si="1247"/>
        <v>29702</v>
      </c>
      <c r="AO282" s="112">
        <v>2500</v>
      </c>
      <c r="AP282" s="112">
        <f t="shared" si="1224"/>
        <v>39174</v>
      </c>
      <c r="AQ282" s="154">
        <f t="shared" si="1225"/>
        <v>7285.74</v>
      </c>
      <c r="AR282" s="109">
        <f t="shared" si="1226"/>
        <v>33086.99</v>
      </c>
      <c r="AS282" s="112">
        <v>2500</v>
      </c>
      <c r="AT282" s="112">
        <f t="shared" si="1227"/>
        <v>42872.729999999996</v>
      </c>
      <c r="AU282" s="109">
        <f t="shared" si="1228"/>
        <v>7564.62</v>
      </c>
      <c r="AV282" s="109">
        <f t="shared" si="1228"/>
        <v>34275.07</v>
      </c>
      <c r="AW282" s="112">
        <v>2500</v>
      </c>
      <c r="AX282" s="112">
        <f t="shared" si="1229"/>
        <v>44339.69</v>
      </c>
      <c r="AY282" s="109">
        <f t="shared" si="1230"/>
        <v>8169.79</v>
      </c>
      <c r="AZ282" s="109">
        <f t="shared" si="1231"/>
        <v>38730.83</v>
      </c>
      <c r="BA282" s="112">
        <v>2500</v>
      </c>
      <c r="BB282" s="112">
        <f t="shared" si="1232"/>
        <v>49400.62</v>
      </c>
      <c r="BC282" s="109">
        <f t="shared" si="1233"/>
        <v>8905.07</v>
      </c>
      <c r="BD282" s="109">
        <f t="shared" si="1234"/>
        <v>42216.6</v>
      </c>
      <c r="BE282" s="112">
        <v>2500</v>
      </c>
      <c r="BF282" s="112">
        <f t="shared" si="1235"/>
        <v>53621.67</v>
      </c>
      <c r="BG282" s="109">
        <f t="shared" si="1236"/>
        <v>9313.56</v>
      </c>
      <c r="BH282" s="109">
        <f t="shared" si="1237"/>
        <v>44153.14</v>
      </c>
      <c r="BI282" s="112">
        <v>2500</v>
      </c>
      <c r="BJ282" s="112">
        <f t="shared" si="1238"/>
        <v>55966.7</v>
      </c>
      <c r="BK282" s="109">
        <f t="shared" si="1239"/>
        <v>9722.0499999999993</v>
      </c>
      <c r="BL282" s="109">
        <f t="shared" si="1240"/>
        <v>46089.68</v>
      </c>
      <c r="BM282" s="112">
        <v>2500</v>
      </c>
      <c r="BN282" s="112">
        <f t="shared" si="1241"/>
        <v>58311.729999999996</v>
      </c>
      <c r="BO282" s="109">
        <f t="shared" si="1242"/>
        <v>9967.14</v>
      </c>
      <c r="BP282" s="109">
        <f t="shared" si="1243"/>
        <v>47251.6</v>
      </c>
      <c r="BQ282" s="109">
        <v>2500</v>
      </c>
      <c r="BR282" s="112">
        <f t="shared" si="1244"/>
        <v>59718.74</v>
      </c>
      <c r="BS282" s="110"/>
      <c r="BT282" s="75">
        <f t="shared" si="1209"/>
        <v>2.9999547111982088E-2</v>
      </c>
      <c r="BU282" s="75">
        <f t="shared" si="1209"/>
        <v>2.9999873485799251E-2</v>
      </c>
      <c r="BV282" s="75"/>
    </row>
    <row r="283" spans="1:74" ht="15" customHeight="1" x14ac:dyDescent="0.25">
      <c r="A283" s="76" t="s">
        <v>456</v>
      </c>
      <c r="B283" s="77" t="s">
        <v>457</v>
      </c>
      <c r="C283" s="112">
        <v>2257</v>
      </c>
      <c r="D283" s="112">
        <v>14245</v>
      </c>
      <c r="E283" s="112">
        <v>16502</v>
      </c>
      <c r="F283" s="112">
        <f t="shared" si="1210"/>
        <v>2708.4</v>
      </c>
      <c r="G283" s="112">
        <f t="shared" si="1210"/>
        <v>17094</v>
      </c>
      <c r="H283" s="112">
        <f t="shared" si="1210"/>
        <v>19802.399999999998</v>
      </c>
      <c r="I283" s="112">
        <f t="shared" si="1211"/>
        <v>2843.82</v>
      </c>
      <c r="J283" s="112">
        <f t="shared" si="1211"/>
        <v>17948.7</v>
      </c>
      <c r="K283" s="112">
        <f t="shared" si="1211"/>
        <v>20792.519999999997</v>
      </c>
      <c r="L283" s="112">
        <f t="shared" si="1212"/>
        <v>3159.8</v>
      </c>
      <c r="M283" s="112">
        <f t="shared" si="1212"/>
        <v>19943</v>
      </c>
      <c r="N283" s="112">
        <f t="shared" si="1212"/>
        <v>23102.799999999996</v>
      </c>
      <c r="O283" s="112">
        <v>3159.8</v>
      </c>
      <c r="P283" s="112">
        <v>19943</v>
      </c>
      <c r="Q283" s="112">
        <v>23102.799999999996</v>
      </c>
      <c r="R283" s="112">
        <f t="shared" si="1213"/>
        <v>3611.6514000000002</v>
      </c>
      <c r="S283" s="112">
        <f t="shared" si="1214"/>
        <v>22794.849000000002</v>
      </c>
      <c r="T283" s="112">
        <f t="shared" si="1214"/>
        <v>26406.500399999997</v>
      </c>
      <c r="U283" s="112">
        <f t="shared" si="1215"/>
        <v>3837.3514</v>
      </c>
      <c r="V283" s="112">
        <f t="shared" si="1215"/>
        <v>24219.349000000002</v>
      </c>
      <c r="W283" s="112">
        <f t="shared" si="1215"/>
        <v>28056.700399999998</v>
      </c>
      <c r="X283" s="112">
        <f t="shared" si="1216"/>
        <v>4175.9013999999997</v>
      </c>
      <c r="Y283" s="112">
        <f t="shared" si="1216"/>
        <v>26356.099000000002</v>
      </c>
      <c r="Z283" s="112">
        <f t="shared" si="1216"/>
        <v>30532.000399999997</v>
      </c>
      <c r="AA283" s="112">
        <v>4808</v>
      </c>
      <c r="AB283" s="112">
        <v>30345</v>
      </c>
      <c r="AC283" s="112">
        <v>35153</v>
      </c>
      <c r="AD283" s="112">
        <f t="shared" si="1217"/>
        <v>6010</v>
      </c>
      <c r="AE283" s="112">
        <f t="shared" si="1217"/>
        <v>37931</v>
      </c>
      <c r="AF283" s="112">
        <f t="shared" si="1218"/>
        <v>43941</v>
      </c>
      <c r="AG283" s="112">
        <f t="shared" si="1219"/>
        <v>6972</v>
      </c>
      <c r="AH283" s="157">
        <f t="shared" si="1220"/>
        <v>44000</v>
      </c>
      <c r="AI283" s="112">
        <f t="shared" si="1221"/>
        <v>50972</v>
      </c>
      <c r="AJ283" s="112">
        <f t="shared" si="1222"/>
        <v>6972</v>
      </c>
      <c r="AK283" s="112">
        <f t="shared" si="1222"/>
        <v>44000</v>
      </c>
      <c r="AL283" s="112">
        <f t="shared" si="1223"/>
        <v>50972</v>
      </c>
      <c r="AM283" s="112">
        <f t="shared" ref="AM283:AM285" si="1248">AJ283+2500</f>
        <v>9472</v>
      </c>
      <c r="AN283" s="112">
        <f t="shared" si="1247"/>
        <v>44000</v>
      </c>
      <c r="AO283" s="112"/>
      <c r="AP283" s="112">
        <f t="shared" si="1224"/>
        <v>53472</v>
      </c>
      <c r="AQ283" s="154">
        <f t="shared" si="1225"/>
        <v>9898.24</v>
      </c>
      <c r="AR283" s="109">
        <f t="shared" si="1226"/>
        <v>49014.5</v>
      </c>
      <c r="AS283" s="112"/>
      <c r="AT283" s="112">
        <f t="shared" si="1227"/>
        <v>58912.74</v>
      </c>
      <c r="AU283" s="109">
        <f t="shared" si="1228"/>
        <v>10277.120000000001</v>
      </c>
      <c r="AV283" s="109">
        <f t="shared" si="1228"/>
        <v>50774.5</v>
      </c>
      <c r="AW283" s="112"/>
      <c r="AX283" s="112">
        <f t="shared" si="1229"/>
        <v>61051.62</v>
      </c>
      <c r="AY283" s="109">
        <f t="shared" si="1230"/>
        <v>11099.29</v>
      </c>
      <c r="AZ283" s="109">
        <f t="shared" si="1231"/>
        <v>57375.19</v>
      </c>
      <c r="BA283" s="112"/>
      <c r="BB283" s="112">
        <f t="shared" si="1232"/>
        <v>68474.48000000001</v>
      </c>
      <c r="BC283" s="109">
        <f t="shared" si="1233"/>
        <v>12098.23</v>
      </c>
      <c r="BD283" s="109">
        <f t="shared" si="1234"/>
        <v>62538.96</v>
      </c>
      <c r="BE283" s="112"/>
      <c r="BF283" s="112">
        <f t="shared" si="1235"/>
        <v>74637.19</v>
      </c>
      <c r="BG283" s="109">
        <f t="shared" si="1236"/>
        <v>12653.19</v>
      </c>
      <c r="BH283" s="109">
        <f t="shared" si="1237"/>
        <v>65407.72</v>
      </c>
      <c r="BI283" s="112"/>
      <c r="BJ283" s="112">
        <f t="shared" si="1238"/>
        <v>78060.91</v>
      </c>
      <c r="BK283" s="109">
        <f t="shared" si="1239"/>
        <v>13208.15</v>
      </c>
      <c r="BL283" s="109">
        <f t="shared" si="1240"/>
        <v>68276.479999999996</v>
      </c>
      <c r="BM283" s="112"/>
      <c r="BN283" s="112">
        <f t="shared" si="1241"/>
        <v>81484.62999999999</v>
      </c>
      <c r="BO283" s="109">
        <f t="shared" si="1242"/>
        <v>13541.13</v>
      </c>
      <c r="BP283" s="109">
        <f t="shared" si="1243"/>
        <v>69997.740000000005</v>
      </c>
      <c r="BQ283" s="109"/>
      <c r="BR283" s="112">
        <f t="shared" si="1244"/>
        <v>83538.87000000001</v>
      </c>
      <c r="BS283" s="110"/>
      <c r="BT283" s="75">
        <f t="shared" si="1209"/>
        <v>3.000011712460883E-2</v>
      </c>
      <c r="BU283" s="75">
        <f t="shared" si="1209"/>
        <v>3.0000074945285744E-2</v>
      </c>
      <c r="BV283" s="75"/>
    </row>
    <row r="284" spans="1:74" ht="15" customHeight="1" x14ac:dyDescent="0.25">
      <c r="A284" s="76" t="s">
        <v>458</v>
      </c>
      <c r="B284" s="77" t="s">
        <v>459</v>
      </c>
      <c r="C284" s="112">
        <v>2257</v>
      </c>
      <c r="D284" s="112">
        <v>9616</v>
      </c>
      <c r="E284" s="112">
        <v>11873</v>
      </c>
      <c r="F284" s="112">
        <f t="shared" si="1210"/>
        <v>2708.4</v>
      </c>
      <c r="G284" s="112">
        <f t="shared" si="1210"/>
        <v>11539.199999999999</v>
      </c>
      <c r="H284" s="112">
        <f t="shared" si="1210"/>
        <v>14247.6</v>
      </c>
      <c r="I284" s="112">
        <f t="shared" si="1211"/>
        <v>2843.82</v>
      </c>
      <c r="J284" s="112">
        <f t="shared" si="1211"/>
        <v>12116.159999999998</v>
      </c>
      <c r="K284" s="112">
        <f t="shared" si="1211"/>
        <v>14959.98</v>
      </c>
      <c r="L284" s="112">
        <f t="shared" si="1212"/>
        <v>3159.8</v>
      </c>
      <c r="M284" s="112">
        <f t="shared" si="1212"/>
        <v>13462.399999999998</v>
      </c>
      <c r="N284" s="112">
        <f t="shared" si="1212"/>
        <v>16622.2</v>
      </c>
      <c r="O284" s="112">
        <v>3159.8</v>
      </c>
      <c r="P284" s="112">
        <v>13462.399999999998</v>
      </c>
      <c r="Q284" s="112">
        <v>16622.2</v>
      </c>
      <c r="R284" s="112">
        <f t="shared" si="1213"/>
        <v>3611.6514000000002</v>
      </c>
      <c r="S284" s="112">
        <f t="shared" si="1214"/>
        <v>15387.523199999998</v>
      </c>
      <c r="T284" s="112">
        <f t="shared" si="1214"/>
        <v>18999.174600000002</v>
      </c>
      <c r="U284" s="112">
        <f t="shared" si="1215"/>
        <v>3837.3514</v>
      </c>
      <c r="V284" s="112">
        <f t="shared" si="1215"/>
        <v>16349.123199999998</v>
      </c>
      <c r="W284" s="112">
        <f t="shared" si="1215"/>
        <v>20186.474600000001</v>
      </c>
      <c r="X284" s="112">
        <f t="shared" si="1216"/>
        <v>4175.9013999999997</v>
      </c>
      <c r="Y284" s="112">
        <f t="shared" si="1216"/>
        <v>17791.5232</v>
      </c>
      <c r="Z284" s="112">
        <f t="shared" si="1216"/>
        <v>21967.424600000002</v>
      </c>
      <c r="AA284" s="112">
        <v>4808</v>
      </c>
      <c r="AB284" s="112">
        <v>20484</v>
      </c>
      <c r="AC284" s="112">
        <v>25292</v>
      </c>
      <c r="AD284" s="112">
        <f t="shared" si="1217"/>
        <v>6010</v>
      </c>
      <c r="AE284" s="112">
        <f t="shared" si="1217"/>
        <v>25605</v>
      </c>
      <c r="AF284" s="112">
        <f t="shared" si="1218"/>
        <v>31615</v>
      </c>
      <c r="AG284" s="112">
        <f t="shared" si="1219"/>
        <v>6972</v>
      </c>
      <c r="AH284" s="157">
        <f t="shared" si="1220"/>
        <v>29702</v>
      </c>
      <c r="AI284" s="112">
        <f t="shared" si="1221"/>
        <v>36674</v>
      </c>
      <c r="AJ284" s="112">
        <f t="shared" si="1222"/>
        <v>6972</v>
      </c>
      <c r="AK284" s="112">
        <f t="shared" si="1222"/>
        <v>29702</v>
      </c>
      <c r="AL284" s="112">
        <f t="shared" si="1223"/>
        <v>36674</v>
      </c>
      <c r="AM284" s="112">
        <f t="shared" si="1248"/>
        <v>9472</v>
      </c>
      <c r="AN284" s="112">
        <f t="shared" si="1247"/>
        <v>29702</v>
      </c>
      <c r="AO284" s="112"/>
      <c r="AP284" s="112">
        <f t="shared" si="1224"/>
        <v>39174</v>
      </c>
      <c r="AQ284" s="154">
        <f t="shared" si="1225"/>
        <v>9898.24</v>
      </c>
      <c r="AR284" s="109">
        <f t="shared" si="1226"/>
        <v>33086.99</v>
      </c>
      <c r="AS284" s="112"/>
      <c r="AT284" s="112">
        <f t="shared" si="1227"/>
        <v>42985.229999999996</v>
      </c>
      <c r="AU284" s="109">
        <f t="shared" si="1228"/>
        <v>10277.120000000001</v>
      </c>
      <c r="AV284" s="109">
        <f t="shared" si="1228"/>
        <v>34275.07</v>
      </c>
      <c r="AW284" s="112"/>
      <c r="AX284" s="112">
        <f t="shared" si="1229"/>
        <v>44552.19</v>
      </c>
      <c r="AY284" s="109">
        <f t="shared" si="1230"/>
        <v>11099.29</v>
      </c>
      <c r="AZ284" s="109">
        <f t="shared" si="1231"/>
        <v>38730.83</v>
      </c>
      <c r="BA284" s="112"/>
      <c r="BB284" s="112">
        <f t="shared" si="1232"/>
        <v>49830.12</v>
      </c>
      <c r="BC284" s="109">
        <f t="shared" si="1233"/>
        <v>12098.23</v>
      </c>
      <c r="BD284" s="109">
        <f t="shared" si="1234"/>
        <v>42216.6</v>
      </c>
      <c r="BE284" s="112"/>
      <c r="BF284" s="112">
        <f t="shared" si="1235"/>
        <v>54314.83</v>
      </c>
      <c r="BG284" s="109">
        <f t="shared" si="1236"/>
        <v>12653.19</v>
      </c>
      <c r="BH284" s="109">
        <f t="shared" si="1237"/>
        <v>44153.14</v>
      </c>
      <c r="BI284" s="112"/>
      <c r="BJ284" s="112">
        <f t="shared" si="1238"/>
        <v>56806.33</v>
      </c>
      <c r="BK284" s="109">
        <f t="shared" si="1239"/>
        <v>13208.15</v>
      </c>
      <c r="BL284" s="109">
        <f t="shared" si="1240"/>
        <v>46089.68</v>
      </c>
      <c r="BM284" s="112"/>
      <c r="BN284" s="112">
        <f t="shared" si="1241"/>
        <v>59297.83</v>
      </c>
      <c r="BO284" s="109">
        <f t="shared" si="1242"/>
        <v>13541.13</v>
      </c>
      <c r="BP284" s="109">
        <f t="shared" si="1243"/>
        <v>47251.6</v>
      </c>
      <c r="BQ284" s="109"/>
      <c r="BR284" s="112">
        <f t="shared" si="1244"/>
        <v>60792.729999999996</v>
      </c>
      <c r="BS284" s="110"/>
      <c r="BT284" s="75">
        <f t="shared" si="1209"/>
        <v>3.000011712460883E-2</v>
      </c>
      <c r="BU284" s="75">
        <f t="shared" si="1209"/>
        <v>2.9999873485799251E-2</v>
      </c>
      <c r="BV284" s="75"/>
    </row>
    <row r="285" spans="1:74" ht="15" customHeight="1" x14ac:dyDescent="0.25">
      <c r="A285" s="76" t="s">
        <v>460</v>
      </c>
      <c r="B285" s="77" t="s">
        <v>461</v>
      </c>
      <c r="C285" s="112">
        <v>2257</v>
      </c>
      <c r="D285" s="112">
        <v>8857</v>
      </c>
      <c r="E285" s="112">
        <v>11114</v>
      </c>
      <c r="F285" s="112">
        <f t="shared" si="1210"/>
        <v>2708.4</v>
      </c>
      <c r="G285" s="112">
        <f t="shared" si="1210"/>
        <v>10628.4</v>
      </c>
      <c r="H285" s="112">
        <f t="shared" si="1210"/>
        <v>13336.8</v>
      </c>
      <c r="I285" s="112">
        <f t="shared" si="1211"/>
        <v>2843.82</v>
      </c>
      <c r="J285" s="112">
        <f t="shared" si="1211"/>
        <v>11159.82</v>
      </c>
      <c r="K285" s="112">
        <f t="shared" si="1211"/>
        <v>14003.64</v>
      </c>
      <c r="L285" s="112">
        <f t="shared" si="1212"/>
        <v>3159.8</v>
      </c>
      <c r="M285" s="112">
        <f t="shared" si="1212"/>
        <v>12399.8</v>
      </c>
      <c r="N285" s="112">
        <f t="shared" si="1212"/>
        <v>15559.599999999999</v>
      </c>
      <c r="O285" s="112">
        <v>3159.8</v>
      </c>
      <c r="P285" s="112">
        <v>12399.8</v>
      </c>
      <c r="Q285" s="112">
        <v>15559.599999999999</v>
      </c>
      <c r="R285" s="112">
        <f t="shared" si="1213"/>
        <v>3611.6514000000002</v>
      </c>
      <c r="S285" s="112">
        <f t="shared" si="1214"/>
        <v>14172.971399999999</v>
      </c>
      <c r="T285" s="112">
        <f t="shared" si="1214"/>
        <v>17784.622799999997</v>
      </c>
      <c r="U285" s="112">
        <f t="shared" si="1215"/>
        <v>3837.3514</v>
      </c>
      <c r="V285" s="112">
        <f t="shared" si="1215"/>
        <v>15058.671399999999</v>
      </c>
      <c r="W285" s="112">
        <f t="shared" si="1215"/>
        <v>18896.022799999999</v>
      </c>
      <c r="X285" s="112">
        <f t="shared" si="1216"/>
        <v>4175.9013999999997</v>
      </c>
      <c r="Y285" s="112">
        <f t="shared" si="1216"/>
        <v>16387.221399999999</v>
      </c>
      <c r="Z285" s="112">
        <f t="shared" si="1216"/>
        <v>20563.122799999997</v>
      </c>
      <c r="AA285" s="112">
        <v>4808</v>
      </c>
      <c r="AB285" s="112">
        <v>18867</v>
      </c>
      <c r="AC285" s="112">
        <v>23675</v>
      </c>
      <c r="AD285" s="112">
        <f t="shared" si="1217"/>
        <v>6010</v>
      </c>
      <c r="AE285" s="112">
        <f t="shared" si="1217"/>
        <v>23584</v>
      </c>
      <c r="AF285" s="112">
        <f t="shared" si="1218"/>
        <v>29594</v>
      </c>
      <c r="AG285" s="112">
        <f t="shared" si="1219"/>
        <v>6972</v>
      </c>
      <c r="AH285" s="157">
        <f t="shared" si="1220"/>
        <v>27357</v>
      </c>
      <c r="AI285" s="112">
        <f t="shared" si="1221"/>
        <v>34329</v>
      </c>
      <c r="AJ285" s="112">
        <f t="shared" si="1222"/>
        <v>6972</v>
      </c>
      <c r="AK285" s="112">
        <f t="shared" si="1222"/>
        <v>27357</v>
      </c>
      <c r="AL285" s="112">
        <f t="shared" si="1223"/>
        <v>34329</v>
      </c>
      <c r="AM285" s="112">
        <f t="shared" si="1248"/>
        <v>9472</v>
      </c>
      <c r="AN285" s="112">
        <f t="shared" si="1247"/>
        <v>27357</v>
      </c>
      <c r="AO285" s="112"/>
      <c r="AP285" s="112">
        <f t="shared" si="1224"/>
        <v>36829</v>
      </c>
      <c r="AQ285" s="154">
        <f t="shared" si="1225"/>
        <v>9898.24</v>
      </c>
      <c r="AR285" s="109">
        <f t="shared" si="1226"/>
        <v>30474.77</v>
      </c>
      <c r="AS285" s="112"/>
      <c r="AT285" s="112">
        <f t="shared" si="1227"/>
        <v>40373.01</v>
      </c>
      <c r="AU285" s="109">
        <f t="shared" si="1228"/>
        <v>10277.120000000001</v>
      </c>
      <c r="AV285" s="109">
        <f t="shared" si="1228"/>
        <v>31569.05</v>
      </c>
      <c r="AW285" s="112"/>
      <c r="AX285" s="112">
        <f t="shared" si="1229"/>
        <v>41846.17</v>
      </c>
      <c r="AY285" s="109">
        <f t="shared" si="1230"/>
        <v>11099.29</v>
      </c>
      <c r="AZ285" s="109">
        <f t="shared" si="1231"/>
        <v>35673.03</v>
      </c>
      <c r="BA285" s="112"/>
      <c r="BB285" s="112">
        <f t="shared" si="1232"/>
        <v>46772.32</v>
      </c>
      <c r="BC285" s="109">
        <f t="shared" si="1233"/>
        <v>12098.23</v>
      </c>
      <c r="BD285" s="109">
        <f t="shared" si="1234"/>
        <v>38883.599999999999</v>
      </c>
      <c r="BE285" s="112"/>
      <c r="BF285" s="112">
        <f t="shared" si="1235"/>
        <v>50981.83</v>
      </c>
      <c r="BG285" s="109">
        <f t="shared" si="1236"/>
        <v>12653.19</v>
      </c>
      <c r="BH285" s="109">
        <f t="shared" si="1237"/>
        <v>40667.25</v>
      </c>
      <c r="BI285" s="112"/>
      <c r="BJ285" s="112">
        <f t="shared" si="1238"/>
        <v>53320.44</v>
      </c>
      <c r="BK285" s="109">
        <f t="shared" si="1239"/>
        <v>13208.15</v>
      </c>
      <c r="BL285" s="109">
        <f t="shared" si="1240"/>
        <v>42450.9</v>
      </c>
      <c r="BM285" s="112"/>
      <c r="BN285" s="112">
        <f t="shared" si="1241"/>
        <v>55659.05</v>
      </c>
      <c r="BO285" s="109">
        <f t="shared" si="1242"/>
        <v>13541.13</v>
      </c>
      <c r="BP285" s="109">
        <f t="shared" si="1243"/>
        <v>43521.09</v>
      </c>
      <c r="BQ285" s="109"/>
      <c r="BR285" s="112">
        <f t="shared" si="1244"/>
        <v>57062.219999999994</v>
      </c>
      <c r="BS285" s="110"/>
      <c r="BT285" s="75">
        <f t="shared" ref="BT285:BU300" si="1249">+(BO285-BK285)/AY285</f>
        <v>3.000011712460883E-2</v>
      </c>
      <c r="BU285" s="75">
        <f t="shared" si="1249"/>
        <v>2.9999974770856166E-2</v>
      </c>
      <c r="BV285" s="75"/>
    </row>
    <row r="286" spans="1:74" ht="15" customHeight="1" x14ac:dyDescent="0.25">
      <c r="A286" s="76" t="s">
        <v>462</v>
      </c>
      <c r="B286" s="77" t="s">
        <v>463</v>
      </c>
      <c r="C286" s="112">
        <v>2257</v>
      </c>
      <c r="D286" s="112">
        <v>8857</v>
      </c>
      <c r="E286" s="112">
        <v>11114</v>
      </c>
      <c r="F286" s="112">
        <f t="shared" si="1210"/>
        <v>2708.4</v>
      </c>
      <c r="G286" s="112">
        <f t="shared" si="1210"/>
        <v>10628.4</v>
      </c>
      <c r="H286" s="112">
        <f t="shared" si="1210"/>
        <v>13336.8</v>
      </c>
      <c r="I286" s="112">
        <f t="shared" si="1211"/>
        <v>2843.82</v>
      </c>
      <c r="J286" s="112">
        <f t="shared" si="1211"/>
        <v>11159.82</v>
      </c>
      <c r="K286" s="112">
        <f t="shared" si="1211"/>
        <v>14003.64</v>
      </c>
      <c r="L286" s="112">
        <f t="shared" si="1212"/>
        <v>3159.8</v>
      </c>
      <c r="M286" s="112">
        <f t="shared" si="1212"/>
        <v>12399.8</v>
      </c>
      <c r="N286" s="112">
        <f t="shared" si="1212"/>
        <v>15559.599999999999</v>
      </c>
      <c r="O286" s="112">
        <v>3159.8</v>
      </c>
      <c r="P286" s="112">
        <v>12399.8</v>
      </c>
      <c r="Q286" s="112">
        <v>15559.599999999999</v>
      </c>
      <c r="R286" s="112">
        <f t="shared" si="1213"/>
        <v>3611.6514000000002</v>
      </c>
      <c r="S286" s="112">
        <f t="shared" si="1214"/>
        <v>14172.971399999999</v>
      </c>
      <c r="T286" s="112">
        <f t="shared" si="1214"/>
        <v>17784.622799999997</v>
      </c>
      <c r="U286" s="112">
        <f t="shared" si="1215"/>
        <v>3837.3514</v>
      </c>
      <c r="V286" s="112">
        <f t="shared" si="1215"/>
        <v>15058.671399999999</v>
      </c>
      <c r="W286" s="112">
        <f t="shared" si="1215"/>
        <v>18896.022799999999</v>
      </c>
      <c r="X286" s="112">
        <f t="shared" si="1216"/>
        <v>4175.9013999999997</v>
      </c>
      <c r="Y286" s="112">
        <f t="shared" si="1216"/>
        <v>16387.221399999999</v>
      </c>
      <c r="Z286" s="112">
        <f t="shared" si="1216"/>
        <v>20563.122799999997</v>
      </c>
      <c r="AA286" s="112">
        <v>4808</v>
      </c>
      <c r="AB286" s="112">
        <v>18867</v>
      </c>
      <c r="AC286" s="112">
        <v>23675</v>
      </c>
      <c r="AD286" s="112">
        <f t="shared" si="1217"/>
        <v>6010</v>
      </c>
      <c r="AE286" s="112">
        <f t="shared" si="1217"/>
        <v>23584</v>
      </c>
      <c r="AF286" s="112">
        <f t="shared" si="1218"/>
        <v>29594</v>
      </c>
      <c r="AG286" s="112">
        <f t="shared" si="1219"/>
        <v>6972</v>
      </c>
      <c r="AH286" s="157">
        <f t="shared" si="1220"/>
        <v>27357</v>
      </c>
      <c r="AI286" s="112">
        <f t="shared" si="1221"/>
        <v>34329</v>
      </c>
      <c r="AJ286" s="112">
        <f t="shared" si="1222"/>
        <v>6972</v>
      </c>
      <c r="AK286" s="112">
        <f t="shared" si="1222"/>
        <v>27357</v>
      </c>
      <c r="AL286" s="112">
        <f t="shared" si="1223"/>
        <v>34329</v>
      </c>
      <c r="AM286" s="112">
        <f t="shared" ref="AM286:AN301" si="1250">AJ286</f>
        <v>6972</v>
      </c>
      <c r="AN286" s="112">
        <f t="shared" si="1250"/>
        <v>27357</v>
      </c>
      <c r="AO286" s="112">
        <v>2500</v>
      </c>
      <c r="AP286" s="112">
        <f t="shared" si="1224"/>
        <v>36829</v>
      </c>
      <c r="AQ286" s="154">
        <f t="shared" si="1225"/>
        <v>7285.74</v>
      </c>
      <c r="AR286" s="109">
        <f t="shared" si="1226"/>
        <v>30474.77</v>
      </c>
      <c r="AS286" s="112">
        <v>2500</v>
      </c>
      <c r="AT286" s="112">
        <f t="shared" si="1227"/>
        <v>40260.51</v>
      </c>
      <c r="AU286" s="109">
        <f t="shared" si="1228"/>
        <v>7564.62</v>
      </c>
      <c r="AV286" s="109">
        <f t="shared" si="1228"/>
        <v>31569.05</v>
      </c>
      <c r="AW286" s="112">
        <v>2500</v>
      </c>
      <c r="AX286" s="112">
        <f t="shared" si="1229"/>
        <v>41633.67</v>
      </c>
      <c r="AY286" s="109">
        <f t="shared" si="1230"/>
        <v>8169.79</v>
      </c>
      <c r="AZ286" s="109">
        <f t="shared" si="1231"/>
        <v>35673.03</v>
      </c>
      <c r="BA286" s="112">
        <v>2500</v>
      </c>
      <c r="BB286" s="112">
        <f t="shared" si="1232"/>
        <v>46342.82</v>
      </c>
      <c r="BC286" s="109">
        <f t="shared" si="1233"/>
        <v>8905.07</v>
      </c>
      <c r="BD286" s="109">
        <f t="shared" si="1234"/>
        <v>38883.599999999999</v>
      </c>
      <c r="BE286" s="112">
        <v>2500</v>
      </c>
      <c r="BF286" s="112">
        <f t="shared" si="1235"/>
        <v>50288.67</v>
      </c>
      <c r="BG286" s="109">
        <f t="shared" si="1236"/>
        <v>9313.56</v>
      </c>
      <c r="BH286" s="109">
        <f t="shared" si="1237"/>
        <v>40667.25</v>
      </c>
      <c r="BI286" s="112">
        <v>2500</v>
      </c>
      <c r="BJ286" s="112">
        <f t="shared" si="1238"/>
        <v>52480.81</v>
      </c>
      <c r="BK286" s="109">
        <f t="shared" si="1239"/>
        <v>9722.0499999999993</v>
      </c>
      <c r="BL286" s="109">
        <f t="shared" si="1240"/>
        <v>42450.9</v>
      </c>
      <c r="BM286" s="112">
        <v>2500</v>
      </c>
      <c r="BN286" s="112">
        <f t="shared" si="1241"/>
        <v>54672.95</v>
      </c>
      <c r="BO286" s="109">
        <f t="shared" si="1242"/>
        <v>9967.14</v>
      </c>
      <c r="BP286" s="109">
        <f t="shared" si="1243"/>
        <v>43521.09</v>
      </c>
      <c r="BQ286" s="109">
        <v>2500</v>
      </c>
      <c r="BR286" s="112">
        <f t="shared" si="1244"/>
        <v>55988.229999999996</v>
      </c>
      <c r="BS286" s="110"/>
      <c r="BT286" s="75">
        <f t="shared" si="1249"/>
        <v>2.9999547111982088E-2</v>
      </c>
      <c r="BU286" s="75">
        <f t="shared" si="1249"/>
        <v>2.9999974770856166E-2</v>
      </c>
      <c r="BV286" s="75"/>
    </row>
    <row r="287" spans="1:74" ht="15" customHeight="1" x14ac:dyDescent="0.25">
      <c r="A287" s="76" t="s">
        <v>464</v>
      </c>
      <c r="B287" s="77" t="s">
        <v>465</v>
      </c>
      <c r="C287" s="112">
        <v>2257</v>
      </c>
      <c r="D287" s="112">
        <v>8857</v>
      </c>
      <c r="E287" s="112">
        <v>11114</v>
      </c>
      <c r="F287" s="112">
        <f t="shared" si="1210"/>
        <v>2708.4</v>
      </c>
      <c r="G287" s="112">
        <f t="shared" si="1210"/>
        <v>10628.4</v>
      </c>
      <c r="H287" s="112">
        <f t="shared" si="1210"/>
        <v>13336.8</v>
      </c>
      <c r="I287" s="112">
        <f t="shared" si="1211"/>
        <v>2843.82</v>
      </c>
      <c r="J287" s="112">
        <f t="shared" si="1211"/>
        <v>11159.82</v>
      </c>
      <c r="K287" s="112">
        <f t="shared" si="1211"/>
        <v>14003.64</v>
      </c>
      <c r="L287" s="112">
        <f t="shared" si="1212"/>
        <v>3159.8</v>
      </c>
      <c r="M287" s="112">
        <f t="shared" si="1212"/>
        <v>12399.8</v>
      </c>
      <c r="N287" s="112">
        <f t="shared" si="1212"/>
        <v>15559.599999999999</v>
      </c>
      <c r="O287" s="112">
        <v>3159.8</v>
      </c>
      <c r="P287" s="112">
        <v>12399.8</v>
      </c>
      <c r="Q287" s="112">
        <v>15559.599999999999</v>
      </c>
      <c r="R287" s="112">
        <f t="shared" si="1213"/>
        <v>3611.6514000000002</v>
      </c>
      <c r="S287" s="112">
        <f t="shared" si="1214"/>
        <v>14172.971399999999</v>
      </c>
      <c r="T287" s="112">
        <f t="shared" si="1214"/>
        <v>17784.622799999997</v>
      </c>
      <c r="U287" s="112">
        <f t="shared" si="1215"/>
        <v>3837.3514</v>
      </c>
      <c r="V287" s="112">
        <f t="shared" si="1215"/>
        <v>15058.671399999999</v>
      </c>
      <c r="W287" s="112">
        <f t="shared" si="1215"/>
        <v>18896.022799999999</v>
      </c>
      <c r="X287" s="112">
        <f t="shared" si="1216"/>
        <v>4175.9013999999997</v>
      </c>
      <c r="Y287" s="112">
        <f t="shared" si="1216"/>
        <v>16387.221399999999</v>
      </c>
      <c r="Z287" s="112">
        <f t="shared" si="1216"/>
        <v>20563.122799999997</v>
      </c>
      <c r="AA287" s="112">
        <v>4808</v>
      </c>
      <c r="AB287" s="112">
        <v>18867</v>
      </c>
      <c r="AC287" s="112">
        <v>23675</v>
      </c>
      <c r="AD287" s="112">
        <f t="shared" si="1217"/>
        <v>6010</v>
      </c>
      <c r="AE287" s="112">
        <f t="shared" si="1217"/>
        <v>23584</v>
      </c>
      <c r="AF287" s="112">
        <f t="shared" si="1218"/>
        <v>29594</v>
      </c>
      <c r="AG287" s="112">
        <f t="shared" si="1219"/>
        <v>6972</v>
      </c>
      <c r="AH287" s="157">
        <f t="shared" si="1220"/>
        <v>27357</v>
      </c>
      <c r="AI287" s="112">
        <f t="shared" si="1221"/>
        <v>34329</v>
      </c>
      <c r="AJ287" s="112">
        <f t="shared" si="1222"/>
        <v>6972</v>
      </c>
      <c r="AK287" s="112">
        <f t="shared" si="1222"/>
        <v>27357</v>
      </c>
      <c r="AL287" s="112">
        <f t="shared" si="1223"/>
        <v>34329</v>
      </c>
      <c r="AM287" s="112">
        <f t="shared" si="1250"/>
        <v>6972</v>
      </c>
      <c r="AN287" s="112">
        <f t="shared" si="1250"/>
        <v>27357</v>
      </c>
      <c r="AO287" s="112">
        <v>2500</v>
      </c>
      <c r="AP287" s="112">
        <f t="shared" si="1224"/>
        <v>36829</v>
      </c>
      <c r="AQ287" s="154">
        <f t="shared" si="1225"/>
        <v>7285.74</v>
      </c>
      <c r="AR287" s="109">
        <f t="shared" si="1226"/>
        <v>30474.77</v>
      </c>
      <c r="AS287" s="112">
        <v>2500</v>
      </c>
      <c r="AT287" s="112">
        <f t="shared" si="1227"/>
        <v>40260.51</v>
      </c>
      <c r="AU287" s="109">
        <f t="shared" si="1228"/>
        <v>7564.62</v>
      </c>
      <c r="AV287" s="109">
        <f t="shared" si="1228"/>
        <v>31569.05</v>
      </c>
      <c r="AW287" s="112">
        <v>2500</v>
      </c>
      <c r="AX287" s="112">
        <f t="shared" si="1229"/>
        <v>41633.67</v>
      </c>
      <c r="AY287" s="109">
        <f t="shared" si="1230"/>
        <v>8169.79</v>
      </c>
      <c r="AZ287" s="109">
        <f t="shared" si="1231"/>
        <v>35673.03</v>
      </c>
      <c r="BA287" s="112">
        <v>2500</v>
      </c>
      <c r="BB287" s="112">
        <f t="shared" si="1232"/>
        <v>46342.82</v>
      </c>
      <c r="BC287" s="109">
        <f t="shared" si="1233"/>
        <v>8905.07</v>
      </c>
      <c r="BD287" s="109">
        <f t="shared" si="1234"/>
        <v>38883.599999999999</v>
      </c>
      <c r="BE287" s="112">
        <v>2500</v>
      </c>
      <c r="BF287" s="112">
        <f t="shared" si="1235"/>
        <v>50288.67</v>
      </c>
      <c r="BG287" s="109">
        <f t="shared" si="1236"/>
        <v>9313.56</v>
      </c>
      <c r="BH287" s="109">
        <f t="shared" si="1237"/>
        <v>40667.25</v>
      </c>
      <c r="BI287" s="112">
        <v>2500</v>
      </c>
      <c r="BJ287" s="112">
        <f t="shared" si="1238"/>
        <v>52480.81</v>
      </c>
      <c r="BK287" s="109">
        <f t="shared" si="1239"/>
        <v>9722.0499999999993</v>
      </c>
      <c r="BL287" s="109">
        <f t="shared" si="1240"/>
        <v>42450.9</v>
      </c>
      <c r="BM287" s="112">
        <v>2500</v>
      </c>
      <c r="BN287" s="112">
        <f t="shared" si="1241"/>
        <v>54672.95</v>
      </c>
      <c r="BO287" s="109">
        <f t="shared" si="1242"/>
        <v>9967.14</v>
      </c>
      <c r="BP287" s="109">
        <f t="shared" si="1243"/>
        <v>43521.09</v>
      </c>
      <c r="BQ287" s="109">
        <v>2500</v>
      </c>
      <c r="BR287" s="112">
        <f t="shared" si="1244"/>
        <v>55988.229999999996</v>
      </c>
      <c r="BS287" s="110"/>
      <c r="BT287" s="75">
        <f t="shared" si="1249"/>
        <v>2.9999547111982088E-2</v>
      </c>
      <c r="BU287" s="75">
        <f t="shared" si="1249"/>
        <v>2.9999974770856166E-2</v>
      </c>
      <c r="BV287" s="75"/>
    </row>
    <row r="288" spans="1:74" ht="15" customHeight="1" x14ac:dyDescent="0.25">
      <c r="A288" s="76" t="s">
        <v>466</v>
      </c>
      <c r="B288" s="77" t="s">
        <v>467</v>
      </c>
      <c r="C288" s="112">
        <v>2257</v>
      </c>
      <c r="D288" s="112">
        <v>8857</v>
      </c>
      <c r="E288" s="112">
        <v>11114</v>
      </c>
      <c r="F288" s="112">
        <f t="shared" si="1210"/>
        <v>2708.4</v>
      </c>
      <c r="G288" s="112">
        <f t="shared" si="1210"/>
        <v>10628.4</v>
      </c>
      <c r="H288" s="112">
        <f t="shared" si="1210"/>
        <v>13336.8</v>
      </c>
      <c r="I288" s="112">
        <f t="shared" si="1211"/>
        <v>2843.82</v>
      </c>
      <c r="J288" s="112">
        <f t="shared" si="1211"/>
        <v>11159.82</v>
      </c>
      <c r="K288" s="112">
        <f t="shared" si="1211"/>
        <v>14003.64</v>
      </c>
      <c r="L288" s="112">
        <f t="shared" si="1212"/>
        <v>3159.8</v>
      </c>
      <c r="M288" s="112">
        <f t="shared" si="1212"/>
        <v>12399.8</v>
      </c>
      <c r="N288" s="112">
        <f t="shared" si="1212"/>
        <v>15559.599999999999</v>
      </c>
      <c r="O288" s="112">
        <v>3159.8</v>
      </c>
      <c r="P288" s="112">
        <v>12399.8</v>
      </c>
      <c r="Q288" s="112">
        <v>15559.599999999999</v>
      </c>
      <c r="R288" s="112">
        <f t="shared" si="1213"/>
        <v>3611.6514000000002</v>
      </c>
      <c r="S288" s="112">
        <f t="shared" si="1214"/>
        <v>14172.971399999999</v>
      </c>
      <c r="T288" s="112">
        <f t="shared" si="1214"/>
        <v>17784.622799999997</v>
      </c>
      <c r="U288" s="112">
        <f t="shared" si="1215"/>
        <v>3837.3514</v>
      </c>
      <c r="V288" s="112">
        <f t="shared" si="1215"/>
        <v>15058.671399999999</v>
      </c>
      <c r="W288" s="112">
        <f t="shared" si="1215"/>
        <v>18896.022799999999</v>
      </c>
      <c r="X288" s="112">
        <f t="shared" si="1216"/>
        <v>4175.9013999999997</v>
      </c>
      <c r="Y288" s="112">
        <f t="shared" si="1216"/>
        <v>16387.221399999999</v>
      </c>
      <c r="Z288" s="112">
        <f t="shared" si="1216"/>
        <v>20563.122799999997</v>
      </c>
      <c r="AA288" s="112">
        <v>4808</v>
      </c>
      <c r="AB288" s="112">
        <v>18867</v>
      </c>
      <c r="AC288" s="112">
        <v>23675</v>
      </c>
      <c r="AD288" s="112">
        <f t="shared" si="1217"/>
        <v>6010</v>
      </c>
      <c r="AE288" s="112">
        <f t="shared" si="1217"/>
        <v>23584</v>
      </c>
      <c r="AF288" s="112">
        <f t="shared" si="1218"/>
        <v>29594</v>
      </c>
      <c r="AG288" s="112">
        <f t="shared" si="1219"/>
        <v>6972</v>
      </c>
      <c r="AH288" s="157">
        <f t="shared" si="1220"/>
        <v>27357</v>
      </c>
      <c r="AI288" s="112">
        <f t="shared" si="1221"/>
        <v>34329</v>
      </c>
      <c r="AJ288" s="112">
        <f t="shared" si="1222"/>
        <v>6972</v>
      </c>
      <c r="AK288" s="112">
        <f t="shared" si="1222"/>
        <v>27357</v>
      </c>
      <c r="AL288" s="112">
        <f t="shared" si="1223"/>
        <v>34329</v>
      </c>
      <c r="AM288" s="112">
        <f t="shared" si="1250"/>
        <v>6972</v>
      </c>
      <c r="AN288" s="112">
        <f t="shared" si="1250"/>
        <v>27357</v>
      </c>
      <c r="AO288" s="112">
        <v>2500</v>
      </c>
      <c r="AP288" s="112">
        <f t="shared" si="1224"/>
        <v>36829</v>
      </c>
      <c r="AQ288" s="154">
        <f t="shared" si="1225"/>
        <v>7285.74</v>
      </c>
      <c r="AR288" s="109">
        <f t="shared" si="1226"/>
        <v>30474.77</v>
      </c>
      <c r="AS288" s="112">
        <v>2500</v>
      </c>
      <c r="AT288" s="112">
        <f t="shared" si="1227"/>
        <v>40260.51</v>
      </c>
      <c r="AU288" s="109">
        <f t="shared" si="1228"/>
        <v>7564.62</v>
      </c>
      <c r="AV288" s="109">
        <f t="shared" si="1228"/>
        <v>31569.05</v>
      </c>
      <c r="AW288" s="112">
        <v>2500</v>
      </c>
      <c r="AX288" s="112">
        <f t="shared" si="1229"/>
        <v>41633.67</v>
      </c>
      <c r="AY288" s="109">
        <f t="shared" si="1230"/>
        <v>8169.79</v>
      </c>
      <c r="AZ288" s="109">
        <f t="shared" si="1231"/>
        <v>35673.03</v>
      </c>
      <c r="BA288" s="112">
        <v>2500</v>
      </c>
      <c r="BB288" s="112">
        <f t="shared" si="1232"/>
        <v>46342.82</v>
      </c>
      <c r="BC288" s="109">
        <f t="shared" si="1233"/>
        <v>8905.07</v>
      </c>
      <c r="BD288" s="109">
        <f t="shared" si="1234"/>
        <v>38883.599999999999</v>
      </c>
      <c r="BE288" s="112">
        <v>2500</v>
      </c>
      <c r="BF288" s="112">
        <f t="shared" si="1235"/>
        <v>50288.67</v>
      </c>
      <c r="BG288" s="109">
        <f t="shared" si="1236"/>
        <v>9313.56</v>
      </c>
      <c r="BH288" s="109">
        <f t="shared" si="1237"/>
        <v>40667.25</v>
      </c>
      <c r="BI288" s="112">
        <v>2500</v>
      </c>
      <c r="BJ288" s="112">
        <f t="shared" si="1238"/>
        <v>52480.81</v>
      </c>
      <c r="BK288" s="109">
        <f t="shared" si="1239"/>
        <v>9722.0499999999993</v>
      </c>
      <c r="BL288" s="109">
        <f t="shared" si="1240"/>
        <v>42450.9</v>
      </c>
      <c r="BM288" s="112">
        <v>2500</v>
      </c>
      <c r="BN288" s="112">
        <f t="shared" si="1241"/>
        <v>54672.95</v>
      </c>
      <c r="BO288" s="109">
        <f t="shared" si="1242"/>
        <v>9967.14</v>
      </c>
      <c r="BP288" s="109">
        <f t="shared" si="1243"/>
        <v>43521.09</v>
      </c>
      <c r="BQ288" s="109">
        <v>2500</v>
      </c>
      <c r="BR288" s="112">
        <f t="shared" si="1244"/>
        <v>55988.229999999996</v>
      </c>
      <c r="BS288" s="110"/>
      <c r="BT288" s="75">
        <f t="shared" si="1249"/>
        <v>2.9999547111982088E-2</v>
      </c>
      <c r="BU288" s="75">
        <f t="shared" si="1249"/>
        <v>2.9999974770856166E-2</v>
      </c>
      <c r="BV288" s="75"/>
    </row>
    <row r="289" spans="1:74" ht="15" customHeight="1" x14ac:dyDescent="0.25">
      <c r="A289" s="76" t="s">
        <v>468</v>
      </c>
      <c r="B289" s="77" t="s">
        <v>469</v>
      </c>
      <c r="C289" s="112">
        <v>2257</v>
      </c>
      <c r="D289" s="112">
        <v>8857</v>
      </c>
      <c r="E289" s="112">
        <v>11114</v>
      </c>
      <c r="F289" s="112">
        <f t="shared" si="1210"/>
        <v>2708.4</v>
      </c>
      <c r="G289" s="112">
        <f t="shared" si="1210"/>
        <v>10628.4</v>
      </c>
      <c r="H289" s="112">
        <f t="shared" si="1210"/>
        <v>13336.8</v>
      </c>
      <c r="I289" s="112">
        <f t="shared" si="1211"/>
        <v>2843.82</v>
      </c>
      <c r="J289" s="112">
        <f t="shared" si="1211"/>
        <v>11159.82</v>
      </c>
      <c r="K289" s="112">
        <f t="shared" si="1211"/>
        <v>14003.64</v>
      </c>
      <c r="L289" s="112">
        <f t="shared" si="1212"/>
        <v>3159.8</v>
      </c>
      <c r="M289" s="112">
        <f t="shared" si="1212"/>
        <v>12399.8</v>
      </c>
      <c r="N289" s="112">
        <f t="shared" si="1212"/>
        <v>15559.599999999999</v>
      </c>
      <c r="O289" s="112">
        <v>3159.8</v>
      </c>
      <c r="P289" s="112">
        <v>12399.8</v>
      </c>
      <c r="Q289" s="112">
        <v>15559.599999999999</v>
      </c>
      <c r="R289" s="112">
        <f t="shared" si="1213"/>
        <v>3611.6514000000002</v>
      </c>
      <c r="S289" s="112">
        <f t="shared" si="1214"/>
        <v>14172.971399999999</v>
      </c>
      <c r="T289" s="112">
        <f t="shared" si="1214"/>
        <v>17784.622799999997</v>
      </c>
      <c r="U289" s="112">
        <f t="shared" si="1215"/>
        <v>3837.3514</v>
      </c>
      <c r="V289" s="112">
        <f t="shared" si="1215"/>
        <v>15058.671399999999</v>
      </c>
      <c r="W289" s="112">
        <f t="shared" si="1215"/>
        <v>18896.022799999999</v>
      </c>
      <c r="X289" s="112">
        <f t="shared" si="1216"/>
        <v>4175.9013999999997</v>
      </c>
      <c r="Y289" s="112">
        <f t="shared" si="1216"/>
        <v>16387.221399999999</v>
      </c>
      <c r="Z289" s="112">
        <f t="shared" si="1216"/>
        <v>20563.122799999997</v>
      </c>
      <c r="AA289" s="112">
        <v>4808</v>
      </c>
      <c r="AB289" s="112">
        <v>18867</v>
      </c>
      <c r="AC289" s="112">
        <v>23675</v>
      </c>
      <c r="AD289" s="112">
        <f t="shared" si="1217"/>
        <v>6010</v>
      </c>
      <c r="AE289" s="112">
        <f t="shared" si="1217"/>
        <v>23584</v>
      </c>
      <c r="AF289" s="112">
        <f t="shared" si="1218"/>
        <v>29594</v>
      </c>
      <c r="AG289" s="112">
        <f t="shared" si="1219"/>
        <v>6972</v>
      </c>
      <c r="AH289" s="157">
        <f t="shared" si="1220"/>
        <v>27357</v>
      </c>
      <c r="AI289" s="112">
        <f t="shared" si="1221"/>
        <v>34329</v>
      </c>
      <c r="AJ289" s="112">
        <f t="shared" si="1222"/>
        <v>6972</v>
      </c>
      <c r="AK289" s="112">
        <f t="shared" si="1222"/>
        <v>27357</v>
      </c>
      <c r="AL289" s="112">
        <f t="shared" si="1223"/>
        <v>34329</v>
      </c>
      <c r="AM289" s="112">
        <f t="shared" si="1250"/>
        <v>6972</v>
      </c>
      <c r="AN289" s="112">
        <f t="shared" si="1250"/>
        <v>27357</v>
      </c>
      <c r="AO289" s="112">
        <v>2500</v>
      </c>
      <c r="AP289" s="112">
        <f t="shared" si="1224"/>
        <v>36829</v>
      </c>
      <c r="AQ289" s="154">
        <f t="shared" si="1225"/>
        <v>7285.74</v>
      </c>
      <c r="AR289" s="109">
        <f t="shared" si="1226"/>
        <v>30474.77</v>
      </c>
      <c r="AS289" s="112">
        <v>2500</v>
      </c>
      <c r="AT289" s="112">
        <f t="shared" si="1227"/>
        <v>40260.51</v>
      </c>
      <c r="AU289" s="109">
        <f t="shared" si="1228"/>
        <v>7564.62</v>
      </c>
      <c r="AV289" s="109">
        <f t="shared" si="1228"/>
        <v>31569.05</v>
      </c>
      <c r="AW289" s="112">
        <v>2500</v>
      </c>
      <c r="AX289" s="112">
        <f t="shared" si="1229"/>
        <v>41633.67</v>
      </c>
      <c r="AY289" s="109">
        <f t="shared" si="1230"/>
        <v>8169.79</v>
      </c>
      <c r="AZ289" s="109">
        <f t="shared" si="1231"/>
        <v>35673.03</v>
      </c>
      <c r="BA289" s="112">
        <v>2500</v>
      </c>
      <c r="BB289" s="112">
        <f t="shared" si="1232"/>
        <v>46342.82</v>
      </c>
      <c r="BC289" s="109">
        <f t="shared" si="1233"/>
        <v>8905.07</v>
      </c>
      <c r="BD289" s="109">
        <f t="shared" si="1234"/>
        <v>38883.599999999999</v>
      </c>
      <c r="BE289" s="112">
        <v>2500</v>
      </c>
      <c r="BF289" s="112">
        <f t="shared" si="1235"/>
        <v>50288.67</v>
      </c>
      <c r="BG289" s="109">
        <f t="shared" si="1236"/>
        <v>9313.56</v>
      </c>
      <c r="BH289" s="109">
        <f t="shared" si="1237"/>
        <v>40667.25</v>
      </c>
      <c r="BI289" s="112">
        <v>2500</v>
      </c>
      <c r="BJ289" s="112">
        <f t="shared" si="1238"/>
        <v>52480.81</v>
      </c>
      <c r="BK289" s="109">
        <f t="shared" si="1239"/>
        <v>9722.0499999999993</v>
      </c>
      <c r="BL289" s="109">
        <f t="shared" si="1240"/>
        <v>42450.9</v>
      </c>
      <c r="BM289" s="112">
        <v>2500</v>
      </c>
      <c r="BN289" s="112">
        <f t="shared" si="1241"/>
        <v>54672.95</v>
      </c>
      <c r="BO289" s="109">
        <f t="shared" si="1242"/>
        <v>9967.14</v>
      </c>
      <c r="BP289" s="109">
        <f t="shared" si="1243"/>
        <v>43521.09</v>
      </c>
      <c r="BQ289" s="109">
        <v>2500</v>
      </c>
      <c r="BR289" s="112">
        <f t="shared" si="1244"/>
        <v>55988.229999999996</v>
      </c>
      <c r="BS289" s="110"/>
      <c r="BT289" s="75">
        <f t="shared" si="1249"/>
        <v>2.9999547111982088E-2</v>
      </c>
      <c r="BU289" s="75">
        <f t="shared" si="1249"/>
        <v>2.9999974770856166E-2</v>
      </c>
      <c r="BV289" s="75"/>
    </row>
    <row r="290" spans="1:74" ht="15" customHeight="1" x14ac:dyDescent="0.25">
      <c r="A290" s="76" t="s">
        <v>470</v>
      </c>
      <c r="B290" s="77" t="s">
        <v>471</v>
      </c>
      <c r="C290" s="112">
        <v>2257</v>
      </c>
      <c r="D290" s="112">
        <v>8857</v>
      </c>
      <c r="E290" s="112">
        <v>11114</v>
      </c>
      <c r="F290" s="112">
        <f t="shared" si="1210"/>
        <v>2708.4</v>
      </c>
      <c r="G290" s="112">
        <f t="shared" si="1210"/>
        <v>10628.4</v>
      </c>
      <c r="H290" s="112">
        <f t="shared" si="1210"/>
        <v>13336.8</v>
      </c>
      <c r="I290" s="112">
        <f t="shared" si="1211"/>
        <v>2843.82</v>
      </c>
      <c r="J290" s="112">
        <f t="shared" si="1211"/>
        <v>11159.82</v>
      </c>
      <c r="K290" s="112">
        <f t="shared" si="1211"/>
        <v>14003.64</v>
      </c>
      <c r="L290" s="112">
        <f t="shared" si="1212"/>
        <v>3159.8</v>
      </c>
      <c r="M290" s="112">
        <f t="shared" si="1212"/>
        <v>12399.8</v>
      </c>
      <c r="N290" s="112">
        <f t="shared" si="1212"/>
        <v>15559.599999999999</v>
      </c>
      <c r="O290" s="112">
        <v>3159.8</v>
      </c>
      <c r="P290" s="112">
        <v>12399.8</v>
      </c>
      <c r="Q290" s="112">
        <v>15559.599999999999</v>
      </c>
      <c r="R290" s="112">
        <f t="shared" si="1213"/>
        <v>3611.6514000000002</v>
      </c>
      <c r="S290" s="112">
        <f t="shared" si="1214"/>
        <v>14172.971399999999</v>
      </c>
      <c r="T290" s="112">
        <f t="shared" si="1214"/>
        <v>17784.622799999997</v>
      </c>
      <c r="U290" s="112">
        <f t="shared" si="1215"/>
        <v>3837.3514</v>
      </c>
      <c r="V290" s="112">
        <f t="shared" si="1215"/>
        <v>15058.671399999999</v>
      </c>
      <c r="W290" s="112">
        <f t="shared" si="1215"/>
        <v>18896.022799999999</v>
      </c>
      <c r="X290" s="112">
        <f t="shared" si="1216"/>
        <v>4175.9013999999997</v>
      </c>
      <c r="Y290" s="112">
        <f t="shared" si="1216"/>
        <v>16387.221399999999</v>
      </c>
      <c r="Z290" s="112">
        <f t="shared" si="1216"/>
        <v>20563.122799999997</v>
      </c>
      <c r="AA290" s="112">
        <v>4808</v>
      </c>
      <c r="AB290" s="112">
        <v>18867</v>
      </c>
      <c r="AC290" s="112">
        <v>23675</v>
      </c>
      <c r="AD290" s="112">
        <f t="shared" si="1217"/>
        <v>6010</v>
      </c>
      <c r="AE290" s="112">
        <f t="shared" si="1217"/>
        <v>23584</v>
      </c>
      <c r="AF290" s="112">
        <f t="shared" si="1218"/>
        <v>29594</v>
      </c>
      <c r="AG290" s="112">
        <f t="shared" si="1219"/>
        <v>6972</v>
      </c>
      <c r="AH290" s="157">
        <f t="shared" si="1220"/>
        <v>27357</v>
      </c>
      <c r="AI290" s="112">
        <f t="shared" si="1221"/>
        <v>34329</v>
      </c>
      <c r="AJ290" s="112">
        <f t="shared" si="1222"/>
        <v>6972</v>
      </c>
      <c r="AK290" s="112">
        <f t="shared" si="1222"/>
        <v>27357</v>
      </c>
      <c r="AL290" s="112">
        <f t="shared" si="1223"/>
        <v>34329</v>
      </c>
      <c r="AM290" s="112">
        <f t="shared" si="1250"/>
        <v>6972</v>
      </c>
      <c r="AN290" s="112">
        <f t="shared" si="1250"/>
        <v>27357</v>
      </c>
      <c r="AO290" s="112">
        <v>2500</v>
      </c>
      <c r="AP290" s="112">
        <f t="shared" si="1224"/>
        <v>36829</v>
      </c>
      <c r="AQ290" s="154">
        <f t="shared" si="1225"/>
        <v>7285.74</v>
      </c>
      <c r="AR290" s="109">
        <f t="shared" si="1226"/>
        <v>30474.77</v>
      </c>
      <c r="AS290" s="112">
        <v>2500</v>
      </c>
      <c r="AT290" s="112">
        <f t="shared" si="1227"/>
        <v>40260.51</v>
      </c>
      <c r="AU290" s="109">
        <f t="shared" si="1228"/>
        <v>7564.62</v>
      </c>
      <c r="AV290" s="109">
        <f t="shared" si="1228"/>
        <v>31569.05</v>
      </c>
      <c r="AW290" s="112">
        <v>2500</v>
      </c>
      <c r="AX290" s="112">
        <f t="shared" si="1229"/>
        <v>41633.67</v>
      </c>
      <c r="AY290" s="109">
        <f t="shared" si="1230"/>
        <v>8169.79</v>
      </c>
      <c r="AZ290" s="109">
        <f t="shared" si="1231"/>
        <v>35673.03</v>
      </c>
      <c r="BA290" s="112">
        <v>2500</v>
      </c>
      <c r="BB290" s="112">
        <f t="shared" si="1232"/>
        <v>46342.82</v>
      </c>
      <c r="BC290" s="109">
        <f t="shared" si="1233"/>
        <v>8905.07</v>
      </c>
      <c r="BD290" s="109">
        <f t="shared" si="1234"/>
        <v>38883.599999999999</v>
      </c>
      <c r="BE290" s="112">
        <v>2500</v>
      </c>
      <c r="BF290" s="112">
        <f t="shared" si="1235"/>
        <v>50288.67</v>
      </c>
      <c r="BG290" s="109">
        <f t="shared" si="1236"/>
        <v>9313.56</v>
      </c>
      <c r="BH290" s="109">
        <f t="shared" si="1237"/>
        <v>40667.25</v>
      </c>
      <c r="BI290" s="112">
        <v>2500</v>
      </c>
      <c r="BJ290" s="112">
        <f t="shared" si="1238"/>
        <v>52480.81</v>
      </c>
      <c r="BK290" s="109">
        <f t="shared" si="1239"/>
        <v>9722.0499999999993</v>
      </c>
      <c r="BL290" s="109">
        <f t="shared" si="1240"/>
        <v>42450.9</v>
      </c>
      <c r="BM290" s="112">
        <v>2500</v>
      </c>
      <c r="BN290" s="112">
        <f t="shared" si="1241"/>
        <v>54672.95</v>
      </c>
      <c r="BO290" s="109">
        <f t="shared" si="1242"/>
        <v>9967.14</v>
      </c>
      <c r="BP290" s="109">
        <f t="shared" si="1243"/>
        <v>43521.09</v>
      </c>
      <c r="BQ290" s="109">
        <v>2500</v>
      </c>
      <c r="BR290" s="112">
        <f t="shared" si="1244"/>
        <v>55988.229999999996</v>
      </c>
      <c r="BS290" s="110"/>
      <c r="BT290" s="75">
        <f t="shared" si="1249"/>
        <v>2.9999547111982088E-2</v>
      </c>
      <c r="BU290" s="75">
        <f t="shared" si="1249"/>
        <v>2.9999974770856166E-2</v>
      </c>
      <c r="BV290" s="75"/>
    </row>
    <row r="291" spans="1:74" ht="15" customHeight="1" x14ac:dyDescent="0.25">
      <c r="A291" s="76" t="s">
        <v>472</v>
      </c>
      <c r="B291" s="77" t="s">
        <v>473</v>
      </c>
      <c r="C291" s="112">
        <v>2257</v>
      </c>
      <c r="D291" s="112">
        <v>8857</v>
      </c>
      <c r="E291" s="112">
        <v>11114</v>
      </c>
      <c r="F291" s="112">
        <f t="shared" ref="F291:H302" si="1251">C291*1.2</f>
        <v>2708.4</v>
      </c>
      <c r="G291" s="112">
        <f t="shared" si="1251"/>
        <v>10628.4</v>
      </c>
      <c r="H291" s="112">
        <f t="shared" si="1251"/>
        <v>13336.8</v>
      </c>
      <c r="I291" s="112">
        <f t="shared" ref="I291:K302" si="1252">F291+C291*0.06</f>
        <v>2843.82</v>
      </c>
      <c r="J291" s="112">
        <f t="shared" si="1252"/>
        <v>11159.82</v>
      </c>
      <c r="K291" s="112">
        <f t="shared" si="1252"/>
        <v>14003.64</v>
      </c>
      <c r="L291" s="112">
        <f t="shared" ref="L291:N302" si="1253">I291+C291*0.14</f>
        <v>3159.8</v>
      </c>
      <c r="M291" s="112">
        <f t="shared" si="1253"/>
        <v>12399.8</v>
      </c>
      <c r="N291" s="112">
        <f t="shared" si="1253"/>
        <v>15559.599999999999</v>
      </c>
      <c r="O291" s="112">
        <v>3159.8</v>
      </c>
      <c r="P291" s="112">
        <v>12399.8</v>
      </c>
      <c r="Q291" s="112">
        <v>15559.599999999999</v>
      </c>
      <c r="R291" s="112">
        <f t="shared" si="1213"/>
        <v>3611.6514000000002</v>
      </c>
      <c r="S291" s="112">
        <f t="shared" ref="S291:T302" si="1254">+M291*1.143</f>
        <v>14172.971399999999</v>
      </c>
      <c r="T291" s="112">
        <f t="shared" si="1254"/>
        <v>17784.622799999997</v>
      </c>
      <c r="U291" s="112">
        <f t="shared" ref="U291:W302" si="1255">+R291+(C291*0.1)</f>
        <v>3837.3514</v>
      </c>
      <c r="V291" s="112">
        <f t="shared" si="1255"/>
        <v>15058.671399999999</v>
      </c>
      <c r="W291" s="112">
        <f t="shared" si="1255"/>
        <v>18896.022799999999</v>
      </c>
      <c r="X291" s="112">
        <f t="shared" ref="X291:Z302" si="1256">+U291+(C291*0.15)</f>
        <v>4175.9013999999997</v>
      </c>
      <c r="Y291" s="112">
        <f t="shared" si="1256"/>
        <v>16387.221399999999</v>
      </c>
      <c r="Z291" s="112">
        <f t="shared" si="1256"/>
        <v>20563.122799999997</v>
      </c>
      <c r="AA291" s="112">
        <v>4808</v>
      </c>
      <c r="AB291" s="112">
        <v>18867</v>
      </c>
      <c r="AC291" s="112">
        <v>23675</v>
      </c>
      <c r="AD291" s="112">
        <f t="shared" ref="AD291:AE302" si="1257">+ROUND(AA291*(1+0.25),0)</f>
        <v>6010</v>
      </c>
      <c r="AE291" s="112">
        <f t="shared" si="1257"/>
        <v>23584</v>
      </c>
      <c r="AF291" s="112">
        <f t="shared" si="1218"/>
        <v>29594</v>
      </c>
      <c r="AG291" s="112">
        <f t="shared" si="1219"/>
        <v>6972</v>
      </c>
      <c r="AH291" s="157">
        <f t="shared" si="1220"/>
        <v>27357</v>
      </c>
      <c r="AI291" s="112">
        <f t="shared" si="1221"/>
        <v>34329</v>
      </c>
      <c r="AJ291" s="112">
        <f t="shared" ref="AJ291:AK302" si="1258">AG291</f>
        <v>6972</v>
      </c>
      <c r="AK291" s="112">
        <f t="shared" si="1258"/>
        <v>27357</v>
      </c>
      <c r="AL291" s="112">
        <f t="shared" si="1223"/>
        <v>34329</v>
      </c>
      <c r="AM291" s="112">
        <f t="shared" si="1250"/>
        <v>6972</v>
      </c>
      <c r="AN291" s="112">
        <f t="shared" si="1250"/>
        <v>27357</v>
      </c>
      <c r="AO291" s="112">
        <v>2500</v>
      </c>
      <c r="AP291" s="112">
        <f t="shared" si="1224"/>
        <v>36829</v>
      </c>
      <c r="AQ291" s="154">
        <f t="shared" si="1225"/>
        <v>7285.74</v>
      </c>
      <c r="AR291" s="109">
        <f t="shared" si="1226"/>
        <v>30474.77</v>
      </c>
      <c r="AS291" s="112">
        <v>2500</v>
      </c>
      <c r="AT291" s="112">
        <f t="shared" si="1227"/>
        <v>40260.51</v>
      </c>
      <c r="AU291" s="109">
        <f t="shared" ref="AU291:AV302" si="1259">ROUND(AQ291+(AM291*4%),2)</f>
        <v>7564.62</v>
      </c>
      <c r="AV291" s="109">
        <f t="shared" si="1259"/>
        <v>31569.05</v>
      </c>
      <c r="AW291" s="112">
        <v>2500</v>
      </c>
      <c r="AX291" s="112">
        <f t="shared" si="1229"/>
        <v>41633.67</v>
      </c>
      <c r="AY291" s="109">
        <f t="shared" si="1230"/>
        <v>8169.79</v>
      </c>
      <c r="AZ291" s="109">
        <f t="shared" si="1231"/>
        <v>35673.03</v>
      </c>
      <c r="BA291" s="112">
        <v>2500</v>
      </c>
      <c r="BB291" s="112">
        <f t="shared" si="1232"/>
        <v>46342.82</v>
      </c>
      <c r="BC291" s="109">
        <f t="shared" si="1233"/>
        <v>8905.07</v>
      </c>
      <c r="BD291" s="109">
        <f t="shared" si="1234"/>
        <v>38883.599999999999</v>
      </c>
      <c r="BE291" s="112">
        <v>2500</v>
      </c>
      <c r="BF291" s="112">
        <f t="shared" si="1235"/>
        <v>50288.67</v>
      </c>
      <c r="BG291" s="109">
        <f t="shared" si="1236"/>
        <v>9313.56</v>
      </c>
      <c r="BH291" s="109">
        <f t="shared" si="1237"/>
        <v>40667.25</v>
      </c>
      <c r="BI291" s="112">
        <v>2500</v>
      </c>
      <c r="BJ291" s="112">
        <f t="shared" si="1238"/>
        <v>52480.81</v>
      </c>
      <c r="BK291" s="109">
        <f t="shared" si="1239"/>
        <v>9722.0499999999993</v>
      </c>
      <c r="BL291" s="109">
        <f t="shared" si="1240"/>
        <v>42450.9</v>
      </c>
      <c r="BM291" s="112">
        <v>2500</v>
      </c>
      <c r="BN291" s="112">
        <f t="shared" si="1241"/>
        <v>54672.95</v>
      </c>
      <c r="BO291" s="109">
        <f t="shared" si="1242"/>
        <v>9967.14</v>
      </c>
      <c r="BP291" s="109">
        <f t="shared" si="1243"/>
        <v>43521.09</v>
      </c>
      <c r="BQ291" s="109">
        <v>2500</v>
      </c>
      <c r="BR291" s="112">
        <f t="shared" si="1244"/>
        <v>55988.229999999996</v>
      </c>
      <c r="BS291" s="110"/>
      <c r="BT291" s="75">
        <f t="shared" si="1249"/>
        <v>2.9999547111982088E-2</v>
      </c>
      <c r="BU291" s="75">
        <f t="shared" si="1249"/>
        <v>2.9999974770856166E-2</v>
      </c>
      <c r="BV291" s="75"/>
    </row>
    <row r="292" spans="1:74" ht="15" customHeight="1" x14ac:dyDescent="0.25">
      <c r="A292" s="76" t="s">
        <v>474</v>
      </c>
      <c r="B292" s="77" t="s">
        <v>475</v>
      </c>
      <c r="C292" s="112">
        <v>2257</v>
      </c>
      <c r="D292" s="112">
        <v>8857</v>
      </c>
      <c r="E292" s="112">
        <v>11114</v>
      </c>
      <c r="F292" s="112">
        <f t="shared" si="1251"/>
        <v>2708.4</v>
      </c>
      <c r="G292" s="112">
        <f t="shared" si="1251"/>
        <v>10628.4</v>
      </c>
      <c r="H292" s="112">
        <f t="shared" si="1251"/>
        <v>13336.8</v>
      </c>
      <c r="I292" s="112">
        <f t="shared" si="1252"/>
        <v>2843.82</v>
      </c>
      <c r="J292" s="112">
        <f t="shared" si="1252"/>
        <v>11159.82</v>
      </c>
      <c r="K292" s="112">
        <f t="shared" si="1252"/>
        <v>14003.64</v>
      </c>
      <c r="L292" s="112">
        <f t="shared" si="1253"/>
        <v>3159.8</v>
      </c>
      <c r="M292" s="112">
        <f t="shared" si="1253"/>
        <v>12399.8</v>
      </c>
      <c r="N292" s="112">
        <f t="shared" si="1253"/>
        <v>15559.599999999999</v>
      </c>
      <c r="O292" s="112">
        <v>3159.8</v>
      </c>
      <c r="P292" s="112">
        <v>12399.8</v>
      </c>
      <c r="Q292" s="112">
        <v>15559.599999999999</v>
      </c>
      <c r="R292" s="112">
        <f t="shared" si="1213"/>
        <v>3611.6514000000002</v>
      </c>
      <c r="S292" s="112">
        <f t="shared" si="1254"/>
        <v>14172.971399999999</v>
      </c>
      <c r="T292" s="112">
        <f t="shared" si="1254"/>
        <v>17784.622799999997</v>
      </c>
      <c r="U292" s="112">
        <f t="shared" si="1255"/>
        <v>3837.3514</v>
      </c>
      <c r="V292" s="112">
        <f t="shared" si="1255"/>
        <v>15058.671399999999</v>
      </c>
      <c r="W292" s="112">
        <f t="shared" si="1255"/>
        <v>18896.022799999999</v>
      </c>
      <c r="X292" s="112">
        <f t="shared" si="1256"/>
        <v>4175.9013999999997</v>
      </c>
      <c r="Y292" s="112">
        <f t="shared" si="1256"/>
        <v>16387.221399999999</v>
      </c>
      <c r="Z292" s="112">
        <f t="shared" si="1256"/>
        <v>20563.122799999997</v>
      </c>
      <c r="AA292" s="112">
        <v>4808</v>
      </c>
      <c r="AB292" s="112">
        <v>18867</v>
      </c>
      <c r="AC292" s="112">
        <v>23675</v>
      </c>
      <c r="AD292" s="112">
        <f t="shared" si="1257"/>
        <v>6010</v>
      </c>
      <c r="AE292" s="112">
        <f t="shared" si="1257"/>
        <v>23584</v>
      </c>
      <c r="AF292" s="112">
        <f t="shared" si="1218"/>
        <v>29594</v>
      </c>
      <c r="AG292" s="112">
        <f t="shared" si="1219"/>
        <v>6972</v>
      </c>
      <c r="AH292" s="157">
        <f t="shared" si="1220"/>
        <v>27357</v>
      </c>
      <c r="AI292" s="112">
        <f t="shared" si="1221"/>
        <v>34329</v>
      </c>
      <c r="AJ292" s="112">
        <f t="shared" si="1258"/>
        <v>6972</v>
      </c>
      <c r="AK292" s="112">
        <f t="shared" si="1258"/>
        <v>27357</v>
      </c>
      <c r="AL292" s="112">
        <f t="shared" si="1223"/>
        <v>34329</v>
      </c>
      <c r="AM292" s="112">
        <f t="shared" si="1250"/>
        <v>6972</v>
      </c>
      <c r="AN292" s="112">
        <f t="shared" si="1250"/>
        <v>27357</v>
      </c>
      <c r="AO292" s="112">
        <v>2500</v>
      </c>
      <c r="AP292" s="112">
        <f t="shared" si="1224"/>
        <v>36829</v>
      </c>
      <c r="AQ292" s="154">
        <f t="shared" si="1225"/>
        <v>7285.74</v>
      </c>
      <c r="AR292" s="109">
        <f t="shared" si="1226"/>
        <v>30474.77</v>
      </c>
      <c r="AS292" s="112">
        <v>2500</v>
      </c>
      <c r="AT292" s="112">
        <f t="shared" si="1227"/>
        <v>40260.51</v>
      </c>
      <c r="AU292" s="109">
        <f t="shared" si="1259"/>
        <v>7564.62</v>
      </c>
      <c r="AV292" s="109">
        <f t="shared" si="1259"/>
        <v>31569.05</v>
      </c>
      <c r="AW292" s="112">
        <v>2500</v>
      </c>
      <c r="AX292" s="112">
        <f t="shared" si="1229"/>
        <v>41633.67</v>
      </c>
      <c r="AY292" s="109">
        <f t="shared" si="1230"/>
        <v>8169.79</v>
      </c>
      <c r="AZ292" s="109">
        <f t="shared" si="1231"/>
        <v>35673.03</v>
      </c>
      <c r="BA292" s="112">
        <v>2500</v>
      </c>
      <c r="BB292" s="112">
        <f t="shared" si="1232"/>
        <v>46342.82</v>
      </c>
      <c r="BC292" s="109">
        <f t="shared" si="1233"/>
        <v>8905.07</v>
      </c>
      <c r="BD292" s="109">
        <f t="shared" si="1234"/>
        <v>38883.599999999999</v>
      </c>
      <c r="BE292" s="112">
        <v>2500</v>
      </c>
      <c r="BF292" s="112">
        <f t="shared" si="1235"/>
        <v>50288.67</v>
      </c>
      <c r="BG292" s="109">
        <f t="shared" si="1236"/>
        <v>9313.56</v>
      </c>
      <c r="BH292" s="109">
        <f t="shared" si="1237"/>
        <v>40667.25</v>
      </c>
      <c r="BI292" s="112">
        <v>2500</v>
      </c>
      <c r="BJ292" s="112">
        <f t="shared" si="1238"/>
        <v>52480.81</v>
      </c>
      <c r="BK292" s="109">
        <f t="shared" si="1239"/>
        <v>9722.0499999999993</v>
      </c>
      <c r="BL292" s="109">
        <f t="shared" si="1240"/>
        <v>42450.9</v>
      </c>
      <c r="BM292" s="112">
        <v>2500</v>
      </c>
      <c r="BN292" s="112">
        <f t="shared" si="1241"/>
        <v>54672.95</v>
      </c>
      <c r="BO292" s="109">
        <f t="shared" si="1242"/>
        <v>9967.14</v>
      </c>
      <c r="BP292" s="109">
        <f t="shared" si="1243"/>
        <v>43521.09</v>
      </c>
      <c r="BQ292" s="109">
        <v>2500</v>
      </c>
      <c r="BR292" s="112">
        <f t="shared" si="1244"/>
        <v>55988.229999999996</v>
      </c>
      <c r="BS292" s="110"/>
      <c r="BT292" s="75">
        <f t="shared" si="1249"/>
        <v>2.9999547111982088E-2</v>
      </c>
      <c r="BU292" s="75">
        <f t="shared" si="1249"/>
        <v>2.9999974770856166E-2</v>
      </c>
      <c r="BV292" s="75"/>
    </row>
    <row r="293" spans="1:74" ht="15" customHeight="1" x14ac:dyDescent="0.25">
      <c r="A293" s="76" t="s">
        <v>476</v>
      </c>
      <c r="B293" s="77" t="s">
        <v>477</v>
      </c>
      <c r="C293" s="112">
        <v>2257</v>
      </c>
      <c r="D293" s="112">
        <v>8857</v>
      </c>
      <c r="E293" s="112">
        <v>11114</v>
      </c>
      <c r="F293" s="112">
        <f t="shared" si="1251"/>
        <v>2708.4</v>
      </c>
      <c r="G293" s="112">
        <f t="shared" si="1251"/>
        <v>10628.4</v>
      </c>
      <c r="H293" s="112">
        <f t="shared" si="1251"/>
        <v>13336.8</v>
      </c>
      <c r="I293" s="112">
        <f t="shared" si="1252"/>
        <v>2843.82</v>
      </c>
      <c r="J293" s="112">
        <f t="shared" si="1252"/>
        <v>11159.82</v>
      </c>
      <c r="K293" s="112">
        <f t="shared" si="1252"/>
        <v>14003.64</v>
      </c>
      <c r="L293" s="112">
        <f t="shared" si="1253"/>
        <v>3159.8</v>
      </c>
      <c r="M293" s="112">
        <f t="shared" si="1253"/>
        <v>12399.8</v>
      </c>
      <c r="N293" s="112">
        <f t="shared" si="1253"/>
        <v>15559.599999999999</v>
      </c>
      <c r="O293" s="112">
        <v>3159.8</v>
      </c>
      <c r="P293" s="112">
        <v>12399.8</v>
      </c>
      <c r="Q293" s="112">
        <v>15559.599999999999</v>
      </c>
      <c r="R293" s="112">
        <f t="shared" si="1213"/>
        <v>3611.6514000000002</v>
      </c>
      <c r="S293" s="112">
        <f t="shared" si="1254"/>
        <v>14172.971399999999</v>
      </c>
      <c r="T293" s="112">
        <f t="shared" si="1254"/>
        <v>17784.622799999997</v>
      </c>
      <c r="U293" s="112">
        <f t="shared" si="1255"/>
        <v>3837.3514</v>
      </c>
      <c r="V293" s="112">
        <f t="shared" si="1255"/>
        <v>15058.671399999999</v>
      </c>
      <c r="W293" s="112">
        <f t="shared" si="1255"/>
        <v>18896.022799999999</v>
      </c>
      <c r="X293" s="112">
        <f t="shared" si="1256"/>
        <v>4175.9013999999997</v>
      </c>
      <c r="Y293" s="112">
        <f t="shared" si="1256"/>
        <v>16387.221399999999</v>
      </c>
      <c r="Z293" s="112">
        <f t="shared" si="1256"/>
        <v>20563.122799999997</v>
      </c>
      <c r="AA293" s="112">
        <v>4808</v>
      </c>
      <c r="AB293" s="112">
        <v>18867</v>
      </c>
      <c r="AC293" s="112">
        <v>23675</v>
      </c>
      <c r="AD293" s="112">
        <f t="shared" si="1257"/>
        <v>6010</v>
      </c>
      <c r="AE293" s="112">
        <f t="shared" si="1257"/>
        <v>23584</v>
      </c>
      <c r="AF293" s="112">
        <f t="shared" si="1218"/>
        <v>29594</v>
      </c>
      <c r="AG293" s="112">
        <f t="shared" si="1219"/>
        <v>6972</v>
      </c>
      <c r="AH293" s="157">
        <f t="shared" si="1220"/>
        <v>27357</v>
      </c>
      <c r="AI293" s="112">
        <f t="shared" si="1221"/>
        <v>34329</v>
      </c>
      <c r="AJ293" s="112">
        <f t="shared" si="1258"/>
        <v>6972</v>
      </c>
      <c r="AK293" s="112">
        <f t="shared" si="1258"/>
        <v>27357</v>
      </c>
      <c r="AL293" s="112">
        <f t="shared" si="1223"/>
        <v>34329</v>
      </c>
      <c r="AM293" s="112">
        <f t="shared" si="1250"/>
        <v>6972</v>
      </c>
      <c r="AN293" s="112">
        <f t="shared" si="1250"/>
        <v>27357</v>
      </c>
      <c r="AO293" s="112">
        <v>2500</v>
      </c>
      <c r="AP293" s="112">
        <f t="shared" si="1224"/>
        <v>36829</v>
      </c>
      <c r="AQ293" s="154">
        <f t="shared" si="1225"/>
        <v>7285.74</v>
      </c>
      <c r="AR293" s="109">
        <f t="shared" si="1226"/>
        <v>30474.77</v>
      </c>
      <c r="AS293" s="112">
        <v>2500</v>
      </c>
      <c r="AT293" s="112">
        <f t="shared" si="1227"/>
        <v>40260.51</v>
      </c>
      <c r="AU293" s="109">
        <f t="shared" si="1259"/>
        <v>7564.62</v>
      </c>
      <c r="AV293" s="109">
        <f t="shared" si="1259"/>
        <v>31569.05</v>
      </c>
      <c r="AW293" s="112">
        <v>2500</v>
      </c>
      <c r="AX293" s="112">
        <f t="shared" si="1229"/>
        <v>41633.67</v>
      </c>
      <c r="AY293" s="109">
        <f t="shared" si="1230"/>
        <v>8169.79</v>
      </c>
      <c r="AZ293" s="109">
        <f t="shared" si="1231"/>
        <v>35673.03</v>
      </c>
      <c r="BA293" s="112">
        <v>2500</v>
      </c>
      <c r="BB293" s="112">
        <f t="shared" si="1232"/>
        <v>46342.82</v>
      </c>
      <c r="BC293" s="109">
        <f t="shared" si="1233"/>
        <v>8905.07</v>
      </c>
      <c r="BD293" s="109">
        <f t="shared" si="1234"/>
        <v>38883.599999999999</v>
      </c>
      <c r="BE293" s="112">
        <v>2500</v>
      </c>
      <c r="BF293" s="112">
        <f t="shared" si="1235"/>
        <v>50288.67</v>
      </c>
      <c r="BG293" s="109">
        <f t="shared" si="1236"/>
        <v>9313.56</v>
      </c>
      <c r="BH293" s="109">
        <f t="shared" si="1237"/>
        <v>40667.25</v>
      </c>
      <c r="BI293" s="112">
        <v>2500</v>
      </c>
      <c r="BJ293" s="112">
        <f t="shared" si="1238"/>
        <v>52480.81</v>
      </c>
      <c r="BK293" s="109">
        <f t="shared" si="1239"/>
        <v>9722.0499999999993</v>
      </c>
      <c r="BL293" s="109">
        <f t="shared" si="1240"/>
        <v>42450.9</v>
      </c>
      <c r="BM293" s="112">
        <v>2500</v>
      </c>
      <c r="BN293" s="112">
        <f t="shared" si="1241"/>
        <v>54672.95</v>
      </c>
      <c r="BO293" s="109">
        <f t="shared" si="1242"/>
        <v>9967.14</v>
      </c>
      <c r="BP293" s="109">
        <f t="shared" si="1243"/>
        <v>43521.09</v>
      </c>
      <c r="BQ293" s="109">
        <v>2500</v>
      </c>
      <c r="BR293" s="112">
        <f t="shared" si="1244"/>
        <v>55988.229999999996</v>
      </c>
      <c r="BS293" s="110"/>
      <c r="BT293" s="75">
        <f t="shared" si="1249"/>
        <v>2.9999547111982088E-2</v>
      </c>
      <c r="BU293" s="75">
        <f t="shared" si="1249"/>
        <v>2.9999974770856166E-2</v>
      </c>
      <c r="BV293" s="75"/>
    </row>
    <row r="294" spans="1:74" ht="15" customHeight="1" x14ac:dyDescent="0.25">
      <c r="A294" s="76" t="s">
        <v>478</v>
      </c>
      <c r="B294" s="77" t="s">
        <v>479</v>
      </c>
      <c r="C294" s="112">
        <v>2257</v>
      </c>
      <c r="D294" s="112">
        <v>9616</v>
      </c>
      <c r="E294" s="112">
        <v>11873</v>
      </c>
      <c r="F294" s="112">
        <f t="shared" si="1251"/>
        <v>2708.4</v>
      </c>
      <c r="G294" s="112">
        <f t="shared" si="1251"/>
        <v>11539.199999999999</v>
      </c>
      <c r="H294" s="112">
        <f t="shared" si="1251"/>
        <v>14247.6</v>
      </c>
      <c r="I294" s="112">
        <f t="shared" si="1252"/>
        <v>2843.82</v>
      </c>
      <c r="J294" s="112">
        <f t="shared" si="1252"/>
        <v>12116.159999999998</v>
      </c>
      <c r="K294" s="112">
        <f t="shared" si="1252"/>
        <v>14959.98</v>
      </c>
      <c r="L294" s="112">
        <f t="shared" si="1253"/>
        <v>3159.8</v>
      </c>
      <c r="M294" s="112">
        <f t="shared" si="1253"/>
        <v>13462.399999999998</v>
      </c>
      <c r="N294" s="112">
        <f t="shared" si="1253"/>
        <v>16622.2</v>
      </c>
      <c r="O294" s="112">
        <v>3159.8</v>
      </c>
      <c r="P294" s="112">
        <v>13462.399999999998</v>
      </c>
      <c r="Q294" s="112">
        <v>16622.2</v>
      </c>
      <c r="R294" s="112">
        <f t="shared" si="1213"/>
        <v>3611.6514000000002</v>
      </c>
      <c r="S294" s="112">
        <f t="shared" si="1254"/>
        <v>15387.523199999998</v>
      </c>
      <c r="T294" s="112">
        <f t="shared" si="1254"/>
        <v>18999.174600000002</v>
      </c>
      <c r="U294" s="112">
        <f t="shared" si="1255"/>
        <v>3837.3514</v>
      </c>
      <c r="V294" s="112">
        <f t="shared" si="1255"/>
        <v>16349.123199999998</v>
      </c>
      <c r="W294" s="112">
        <f t="shared" si="1255"/>
        <v>20186.474600000001</v>
      </c>
      <c r="X294" s="112">
        <f t="shared" si="1256"/>
        <v>4175.9013999999997</v>
      </c>
      <c r="Y294" s="112">
        <f t="shared" si="1256"/>
        <v>17791.5232</v>
      </c>
      <c r="Z294" s="112">
        <f t="shared" si="1256"/>
        <v>21967.424600000002</v>
      </c>
      <c r="AA294" s="112">
        <v>4808</v>
      </c>
      <c r="AB294" s="112">
        <v>20484</v>
      </c>
      <c r="AC294" s="112">
        <v>25292</v>
      </c>
      <c r="AD294" s="112">
        <f t="shared" si="1257"/>
        <v>6010</v>
      </c>
      <c r="AE294" s="112">
        <f t="shared" si="1257"/>
        <v>25605</v>
      </c>
      <c r="AF294" s="112">
        <f t="shared" si="1218"/>
        <v>31615</v>
      </c>
      <c r="AG294" s="112">
        <f t="shared" si="1219"/>
        <v>6972</v>
      </c>
      <c r="AH294" s="157">
        <f t="shared" si="1220"/>
        <v>29702</v>
      </c>
      <c r="AI294" s="112">
        <f t="shared" si="1221"/>
        <v>36674</v>
      </c>
      <c r="AJ294" s="112">
        <f t="shared" si="1258"/>
        <v>6972</v>
      </c>
      <c r="AK294" s="112">
        <f t="shared" si="1258"/>
        <v>29702</v>
      </c>
      <c r="AL294" s="112">
        <f t="shared" si="1223"/>
        <v>36674</v>
      </c>
      <c r="AM294" s="112">
        <f t="shared" si="1250"/>
        <v>6972</v>
      </c>
      <c r="AN294" s="112">
        <f t="shared" si="1250"/>
        <v>29702</v>
      </c>
      <c r="AO294" s="112">
        <v>2500</v>
      </c>
      <c r="AP294" s="112">
        <f t="shared" si="1224"/>
        <v>39174</v>
      </c>
      <c r="AQ294" s="154">
        <f t="shared" si="1225"/>
        <v>7285.74</v>
      </c>
      <c r="AR294" s="109">
        <f t="shared" si="1226"/>
        <v>33086.99</v>
      </c>
      <c r="AS294" s="112">
        <v>2500</v>
      </c>
      <c r="AT294" s="112">
        <f t="shared" si="1227"/>
        <v>42872.729999999996</v>
      </c>
      <c r="AU294" s="109">
        <f t="shared" si="1259"/>
        <v>7564.62</v>
      </c>
      <c r="AV294" s="109">
        <f t="shared" si="1259"/>
        <v>34275.07</v>
      </c>
      <c r="AW294" s="112">
        <v>2500</v>
      </c>
      <c r="AX294" s="112">
        <f t="shared" si="1229"/>
        <v>44339.69</v>
      </c>
      <c r="AY294" s="109">
        <f t="shared" si="1230"/>
        <v>8169.79</v>
      </c>
      <c r="AZ294" s="109">
        <f t="shared" si="1231"/>
        <v>38730.83</v>
      </c>
      <c r="BA294" s="112">
        <v>2500</v>
      </c>
      <c r="BB294" s="112">
        <f t="shared" si="1232"/>
        <v>49400.62</v>
      </c>
      <c r="BC294" s="109">
        <f t="shared" si="1233"/>
        <v>8905.07</v>
      </c>
      <c r="BD294" s="109">
        <f t="shared" si="1234"/>
        <v>42216.6</v>
      </c>
      <c r="BE294" s="112">
        <v>2500</v>
      </c>
      <c r="BF294" s="112">
        <f t="shared" si="1235"/>
        <v>53621.67</v>
      </c>
      <c r="BG294" s="109">
        <f t="shared" si="1236"/>
        <v>9313.56</v>
      </c>
      <c r="BH294" s="109">
        <f t="shared" si="1237"/>
        <v>44153.14</v>
      </c>
      <c r="BI294" s="112">
        <v>2500</v>
      </c>
      <c r="BJ294" s="112">
        <f t="shared" si="1238"/>
        <v>55966.7</v>
      </c>
      <c r="BK294" s="109">
        <f t="shared" si="1239"/>
        <v>9722.0499999999993</v>
      </c>
      <c r="BL294" s="109">
        <f t="shared" si="1240"/>
        <v>46089.68</v>
      </c>
      <c r="BM294" s="112">
        <v>2500</v>
      </c>
      <c r="BN294" s="112">
        <f t="shared" si="1241"/>
        <v>58311.729999999996</v>
      </c>
      <c r="BO294" s="109">
        <f t="shared" si="1242"/>
        <v>9967.14</v>
      </c>
      <c r="BP294" s="109">
        <f t="shared" si="1243"/>
        <v>47251.6</v>
      </c>
      <c r="BQ294" s="109">
        <v>2500</v>
      </c>
      <c r="BR294" s="112">
        <f t="shared" si="1244"/>
        <v>59718.74</v>
      </c>
      <c r="BS294" s="110"/>
      <c r="BT294" s="75">
        <f t="shared" si="1249"/>
        <v>2.9999547111982088E-2</v>
      </c>
      <c r="BU294" s="75">
        <f t="shared" si="1249"/>
        <v>2.9999873485799251E-2</v>
      </c>
      <c r="BV294" s="75"/>
    </row>
    <row r="295" spans="1:74" ht="15" customHeight="1" x14ac:dyDescent="0.25">
      <c r="A295" s="76" t="s">
        <v>480</v>
      </c>
      <c r="B295" s="77" t="s">
        <v>481</v>
      </c>
      <c r="C295" s="112">
        <v>2257</v>
      </c>
      <c r="D295" s="112">
        <v>9616</v>
      </c>
      <c r="E295" s="112">
        <v>11873</v>
      </c>
      <c r="F295" s="112">
        <f t="shared" si="1251"/>
        <v>2708.4</v>
      </c>
      <c r="G295" s="112">
        <f t="shared" si="1251"/>
        <v>11539.199999999999</v>
      </c>
      <c r="H295" s="112">
        <f t="shared" si="1251"/>
        <v>14247.6</v>
      </c>
      <c r="I295" s="112">
        <f t="shared" si="1252"/>
        <v>2843.82</v>
      </c>
      <c r="J295" s="112">
        <f t="shared" si="1252"/>
        <v>12116.159999999998</v>
      </c>
      <c r="K295" s="112">
        <f t="shared" si="1252"/>
        <v>14959.98</v>
      </c>
      <c r="L295" s="112">
        <f t="shared" si="1253"/>
        <v>3159.8</v>
      </c>
      <c r="M295" s="112">
        <f t="shared" si="1253"/>
        <v>13462.399999999998</v>
      </c>
      <c r="N295" s="112">
        <f t="shared" si="1253"/>
        <v>16622.2</v>
      </c>
      <c r="O295" s="112">
        <v>3159.8</v>
      </c>
      <c r="P295" s="112">
        <v>13462.399999999998</v>
      </c>
      <c r="Q295" s="112">
        <v>16622.2</v>
      </c>
      <c r="R295" s="112">
        <f t="shared" si="1213"/>
        <v>3611.6514000000002</v>
      </c>
      <c r="S295" s="112">
        <f t="shared" si="1254"/>
        <v>15387.523199999998</v>
      </c>
      <c r="T295" s="112">
        <f t="shared" si="1254"/>
        <v>18999.174600000002</v>
      </c>
      <c r="U295" s="112">
        <f t="shared" si="1255"/>
        <v>3837.3514</v>
      </c>
      <c r="V295" s="112">
        <f t="shared" si="1255"/>
        <v>16349.123199999998</v>
      </c>
      <c r="W295" s="112">
        <f t="shared" si="1255"/>
        <v>20186.474600000001</v>
      </c>
      <c r="X295" s="112">
        <f t="shared" si="1256"/>
        <v>4175.9013999999997</v>
      </c>
      <c r="Y295" s="112">
        <f t="shared" si="1256"/>
        <v>17791.5232</v>
      </c>
      <c r="Z295" s="112">
        <f t="shared" si="1256"/>
        <v>21967.424600000002</v>
      </c>
      <c r="AA295" s="112">
        <v>4808</v>
      </c>
      <c r="AB295" s="112">
        <v>20484</v>
      </c>
      <c r="AC295" s="112">
        <v>25292</v>
      </c>
      <c r="AD295" s="112">
        <f t="shared" si="1257"/>
        <v>6010</v>
      </c>
      <c r="AE295" s="112">
        <f t="shared" si="1257"/>
        <v>25605</v>
      </c>
      <c r="AF295" s="112">
        <f t="shared" si="1218"/>
        <v>31615</v>
      </c>
      <c r="AG295" s="112">
        <f t="shared" si="1219"/>
        <v>6972</v>
      </c>
      <c r="AH295" s="157">
        <f t="shared" si="1220"/>
        <v>29702</v>
      </c>
      <c r="AI295" s="112">
        <f t="shared" si="1221"/>
        <v>36674</v>
      </c>
      <c r="AJ295" s="112">
        <f t="shared" si="1258"/>
        <v>6972</v>
      </c>
      <c r="AK295" s="112">
        <f t="shared" si="1258"/>
        <v>29702</v>
      </c>
      <c r="AL295" s="112">
        <f t="shared" si="1223"/>
        <v>36674</v>
      </c>
      <c r="AM295" s="112">
        <f t="shared" si="1250"/>
        <v>6972</v>
      </c>
      <c r="AN295" s="112">
        <f t="shared" si="1250"/>
        <v>29702</v>
      </c>
      <c r="AO295" s="112">
        <v>2500</v>
      </c>
      <c r="AP295" s="112">
        <f t="shared" si="1224"/>
        <v>39174</v>
      </c>
      <c r="AQ295" s="154">
        <f t="shared" si="1225"/>
        <v>7285.74</v>
      </c>
      <c r="AR295" s="109">
        <f t="shared" si="1226"/>
        <v>33086.99</v>
      </c>
      <c r="AS295" s="112">
        <v>2500</v>
      </c>
      <c r="AT295" s="112">
        <f t="shared" si="1227"/>
        <v>42872.729999999996</v>
      </c>
      <c r="AU295" s="109">
        <f t="shared" si="1259"/>
        <v>7564.62</v>
      </c>
      <c r="AV295" s="109">
        <f t="shared" si="1259"/>
        <v>34275.07</v>
      </c>
      <c r="AW295" s="112">
        <v>2500</v>
      </c>
      <c r="AX295" s="112">
        <f t="shared" si="1229"/>
        <v>44339.69</v>
      </c>
      <c r="AY295" s="109">
        <f t="shared" si="1230"/>
        <v>8169.79</v>
      </c>
      <c r="AZ295" s="109">
        <f t="shared" si="1231"/>
        <v>38730.83</v>
      </c>
      <c r="BA295" s="112">
        <v>2500</v>
      </c>
      <c r="BB295" s="112">
        <f t="shared" si="1232"/>
        <v>49400.62</v>
      </c>
      <c r="BC295" s="109">
        <f t="shared" si="1233"/>
        <v>8905.07</v>
      </c>
      <c r="BD295" s="109">
        <f t="shared" si="1234"/>
        <v>42216.6</v>
      </c>
      <c r="BE295" s="112">
        <v>2500</v>
      </c>
      <c r="BF295" s="112">
        <f t="shared" si="1235"/>
        <v>53621.67</v>
      </c>
      <c r="BG295" s="109">
        <f t="shared" si="1236"/>
        <v>9313.56</v>
      </c>
      <c r="BH295" s="109">
        <f t="shared" si="1237"/>
        <v>44153.14</v>
      </c>
      <c r="BI295" s="112">
        <v>2500</v>
      </c>
      <c r="BJ295" s="112">
        <f t="shared" si="1238"/>
        <v>55966.7</v>
      </c>
      <c r="BK295" s="109">
        <f t="shared" si="1239"/>
        <v>9722.0499999999993</v>
      </c>
      <c r="BL295" s="109">
        <f t="shared" si="1240"/>
        <v>46089.68</v>
      </c>
      <c r="BM295" s="112">
        <v>2500</v>
      </c>
      <c r="BN295" s="112">
        <f t="shared" si="1241"/>
        <v>58311.729999999996</v>
      </c>
      <c r="BO295" s="109">
        <f t="shared" si="1242"/>
        <v>9967.14</v>
      </c>
      <c r="BP295" s="109">
        <f t="shared" si="1243"/>
        <v>47251.6</v>
      </c>
      <c r="BQ295" s="109">
        <v>2500</v>
      </c>
      <c r="BR295" s="112">
        <f t="shared" si="1244"/>
        <v>59718.74</v>
      </c>
      <c r="BS295" s="110"/>
      <c r="BT295" s="75">
        <f t="shared" si="1249"/>
        <v>2.9999547111982088E-2</v>
      </c>
      <c r="BU295" s="75">
        <f t="shared" si="1249"/>
        <v>2.9999873485799251E-2</v>
      </c>
      <c r="BV295" s="75"/>
    </row>
    <row r="296" spans="1:74" ht="15" customHeight="1" x14ac:dyDescent="0.25">
      <c r="A296" s="76" t="s">
        <v>482</v>
      </c>
      <c r="B296" s="77" t="s">
        <v>483</v>
      </c>
      <c r="C296" s="112">
        <v>2257</v>
      </c>
      <c r="D296" s="112">
        <v>9616</v>
      </c>
      <c r="E296" s="112">
        <v>11873</v>
      </c>
      <c r="F296" s="112">
        <f t="shared" si="1251"/>
        <v>2708.4</v>
      </c>
      <c r="G296" s="112">
        <f t="shared" si="1251"/>
        <v>11539.199999999999</v>
      </c>
      <c r="H296" s="112">
        <f t="shared" si="1251"/>
        <v>14247.6</v>
      </c>
      <c r="I296" s="112">
        <f t="shared" si="1252"/>
        <v>2843.82</v>
      </c>
      <c r="J296" s="112">
        <f t="shared" si="1252"/>
        <v>12116.159999999998</v>
      </c>
      <c r="K296" s="112">
        <f t="shared" si="1252"/>
        <v>14959.98</v>
      </c>
      <c r="L296" s="112">
        <f t="shared" si="1253"/>
        <v>3159.8</v>
      </c>
      <c r="M296" s="112">
        <f t="shared" si="1253"/>
        <v>13462.399999999998</v>
      </c>
      <c r="N296" s="112">
        <f t="shared" si="1253"/>
        <v>16622.2</v>
      </c>
      <c r="O296" s="112">
        <v>3159.8</v>
      </c>
      <c r="P296" s="112">
        <v>13462.399999999998</v>
      </c>
      <c r="Q296" s="112">
        <v>16622.2</v>
      </c>
      <c r="R296" s="112">
        <f t="shared" si="1213"/>
        <v>3611.6514000000002</v>
      </c>
      <c r="S296" s="112">
        <f t="shared" si="1254"/>
        <v>15387.523199999998</v>
      </c>
      <c r="T296" s="112">
        <f t="shared" si="1254"/>
        <v>18999.174600000002</v>
      </c>
      <c r="U296" s="112">
        <f t="shared" si="1255"/>
        <v>3837.3514</v>
      </c>
      <c r="V296" s="112">
        <f t="shared" si="1255"/>
        <v>16349.123199999998</v>
      </c>
      <c r="W296" s="112">
        <f t="shared" si="1255"/>
        <v>20186.474600000001</v>
      </c>
      <c r="X296" s="112">
        <f t="shared" si="1256"/>
        <v>4175.9013999999997</v>
      </c>
      <c r="Y296" s="112">
        <f t="shared" si="1256"/>
        <v>17791.5232</v>
      </c>
      <c r="Z296" s="112">
        <f t="shared" si="1256"/>
        <v>21967.424600000002</v>
      </c>
      <c r="AA296" s="112">
        <v>4808</v>
      </c>
      <c r="AB296" s="112">
        <v>20484</v>
      </c>
      <c r="AC296" s="112">
        <v>25292</v>
      </c>
      <c r="AD296" s="112">
        <f t="shared" si="1257"/>
        <v>6010</v>
      </c>
      <c r="AE296" s="112">
        <f t="shared" si="1257"/>
        <v>25605</v>
      </c>
      <c r="AF296" s="112">
        <f t="shared" si="1218"/>
        <v>31615</v>
      </c>
      <c r="AG296" s="112">
        <f t="shared" si="1219"/>
        <v>6972</v>
      </c>
      <c r="AH296" s="157">
        <f t="shared" si="1220"/>
        <v>29702</v>
      </c>
      <c r="AI296" s="112">
        <f t="shared" si="1221"/>
        <v>36674</v>
      </c>
      <c r="AJ296" s="112">
        <f t="shared" si="1258"/>
        <v>6972</v>
      </c>
      <c r="AK296" s="112">
        <f t="shared" si="1258"/>
        <v>29702</v>
      </c>
      <c r="AL296" s="112">
        <f t="shared" si="1223"/>
        <v>36674</v>
      </c>
      <c r="AM296" s="112">
        <f t="shared" si="1250"/>
        <v>6972</v>
      </c>
      <c r="AN296" s="112">
        <f t="shared" si="1250"/>
        <v>29702</v>
      </c>
      <c r="AO296" s="112">
        <v>2500</v>
      </c>
      <c r="AP296" s="112">
        <f t="shared" si="1224"/>
        <v>39174</v>
      </c>
      <c r="AQ296" s="154">
        <f t="shared" si="1225"/>
        <v>7285.74</v>
      </c>
      <c r="AR296" s="109">
        <f t="shared" si="1226"/>
        <v>33086.99</v>
      </c>
      <c r="AS296" s="112">
        <v>2500</v>
      </c>
      <c r="AT296" s="112">
        <f t="shared" si="1227"/>
        <v>42872.729999999996</v>
      </c>
      <c r="AU296" s="109">
        <f t="shared" si="1259"/>
        <v>7564.62</v>
      </c>
      <c r="AV296" s="109">
        <f t="shared" si="1259"/>
        <v>34275.07</v>
      </c>
      <c r="AW296" s="112">
        <v>2500</v>
      </c>
      <c r="AX296" s="112">
        <f t="shared" si="1229"/>
        <v>44339.69</v>
      </c>
      <c r="AY296" s="109">
        <f t="shared" si="1230"/>
        <v>8169.79</v>
      </c>
      <c r="AZ296" s="109">
        <f t="shared" si="1231"/>
        <v>38730.83</v>
      </c>
      <c r="BA296" s="112">
        <v>2500</v>
      </c>
      <c r="BB296" s="112">
        <f t="shared" si="1232"/>
        <v>49400.62</v>
      </c>
      <c r="BC296" s="109">
        <f t="shared" si="1233"/>
        <v>8905.07</v>
      </c>
      <c r="BD296" s="109">
        <f t="shared" si="1234"/>
        <v>42216.6</v>
      </c>
      <c r="BE296" s="112">
        <v>2500</v>
      </c>
      <c r="BF296" s="112">
        <f t="shared" si="1235"/>
        <v>53621.67</v>
      </c>
      <c r="BG296" s="109">
        <f t="shared" si="1236"/>
        <v>9313.56</v>
      </c>
      <c r="BH296" s="109">
        <f t="shared" si="1237"/>
        <v>44153.14</v>
      </c>
      <c r="BI296" s="112">
        <v>2500</v>
      </c>
      <c r="BJ296" s="112">
        <f t="shared" si="1238"/>
        <v>55966.7</v>
      </c>
      <c r="BK296" s="109">
        <f t="shared" si="1239"/>
        <v>9722.0499999999993</v>
      </c>
      <c r="BL296" s="109">
        <f t="shared" si="1240"/>
        <v>46089.68</v>
      </c>
      <c r="BM296" s="112">
        <v>2500</v>
      </c>
      <c r="BN296" s="112">
        <f t="shared" si="1241"/>
        <v>58311.729999999996</v>
      </c>
      <c r="BO296" s="109">
        <f t="shared" si="1242"/>
        <v>9967.14</v>
      </c>
      <c r="BP296" s="109">
        <f t="shared" si="1243"/>
        <v>47251.6</v>
      </c>
      <c r="BQ296" s="109">
        <v>2500</v>
      </c>
      <c r="BR296" s="112">
        <f t="shared" si="1244"/>
        <v>59718.74</v>
      </c>
      <c r="BS296" s="110"/>
      <c r="BT296" s="75">
        <f t="shared" si="1249"/>
        <v>2.9999547111982088E-2</v>
      </c>
      <c r="BU296" s="75">
        <f t="shared" si="1249"/>
        <v>2.9999873485799251E-2</v>
      </c>
      <c r="BV296" s="75"/>
    </row>
    <row r="297" spans="1:74" ht="15" customHeight="1" x14ac:dyDescent="0.25">
      <c r="A297" s="76" t="s">
        <v>484</v>
      </c>
      <c r="B297" s="77" t="s">
        <v>485</v>
      </c>
      <c r="C297" s="112">
        <v>2257</v>
      </c>
      <c r="D297" s="112">
        <v>8857</v>
      </c>
      <c r="E297" s="112">
        <v>11114</v>
      </c>
      <c r="F297" s="112">
        <f t="shared" si="1251"/>
        <v>2708.4</v>
      </c>
      <c r="G297" s="112">
        <f t="shared" si="1251"/>
        <v>10628.4</v>
      </c>
      <c r="H297" s="112">
        <f t="shared" si="1251"/>
        <v>13336.8</v>
      </c>
      <c r="I297" s="112">
        <f t="shared" si="1252"/>
        <v>2843.82</v>
      </c>
      <c r="J297" s="112">
        <f t="shared" si="1252"/>
        <v>11159.82</v>
      </c>
      <c r="K297" s="112">
        <f t="shared" si="1252"/>
        <v>14003.64</v>
      </c>
      <c r="L297" s="112">
        <f t="shared" si="1253"/>
        <v>3159.8</v>
      </c>
      <c r="M297" s="112">
        <f t="shared" si="1253"/>
        <v>12399.8</v>
      </c>
      <c r="N297" s="112">
        <f t="shared" si="1253"/>
        <v>15559.599999999999</v>
      </c>
      <c r="O297" s="112">
        <v>3159.8</v>
      </c>
      <c r="P297" s="112">
        <v>12399.8</v>
      </c>
      <c r="Q297" s="112">
        <v>15559.599999999999</v>
      </c>
      <c r="R297" s="112">
        <f t="shared" si="1213"/>
        <v>3611.6514000000002</v>
      </c>
      <c r="S297" s="112">
        <f t="shared" si="1254"/>
        <v>14172.971399999999</v>
      </c>
      <c r="T297" s="112">
        <f t="shared" si="1254"/>
        <v>17784.622799999997</v>
      </c>
      <c r="U297" s="112">
        <f t="shared" si="1255"/>
        <v>3837.3514</v>
      </c>
      <c r="V297" s="112">
        <f t="shared" si="1255"/>
        <v>15058.671399999999</v>
      </c>
      <c r="W297" s="112">
        <f t="shared" si="1255"/>
        <v>18896.022799999999</v>
      </c>
      <c r="X297" s="112">
        <f t="shared" si="1256"/>
        <v>4175.9013999999997</v>
      </c>
      <c r="Y297" s="112">
        <f t="shared" si="1256"/>
        <v>16387.221399999999</v>
      </c>
      <c r="Z297" s="112">
        <f t="shared" si="1256"/>
        <v>20563.122799999997</v>
      </c>
      <c r="AA297" s="112">
        <v>4808</v>
      </c>
      <c r="AB297" s="112">
        <v>18867</v>
      </c>
      <c r="AC297" s="112">
        <v>23675</v>
      </c>
      <c r="AD297" s="112">
        <f t="shared" si="1257"/>
        <v>6010</v>
      </c>
      <c r="AE297" s="112">
        <f t="shared" si="1257"/>
        <v>23584</v>
      </c>
      <c r="AF297" s="112">
        <f t="shared" si="1218"/>
        <v>29594</v>
      </c>
      <c r="AG297" s="112">
        <f t="shared" si="1219"/>
        <v>6972</v>
      </c>
      <c r="AH297" s="157">
        <f t="shared" si="1220"/>
        <v>27357</v>
      </c>
      <c r="AI297" s="112">
        <f t="shared" si="1221"/>
        <v>34329</v>
      </c>
      <c r="AJ297" s="112">
        <f t="shared" si="1258"/>
        <v>6972</v>
      </c>
      <c r="AK297" s="112">
        <f t="shared" si="1258"/>
        <v>27357</v>
      </c>
      <c r="AL297" s="112">
        <f t="shared" si="1223"/>
        <v>34329</v>
      </c>
      <c r="AM297" s="112">
        <f t="shared" si="1250"/>
        <v>6972</v>
      </c>
      <c r="AN297" s="112">
        <f t="shared" si="1250"/>
        <v>27357</v>
      </c>
      <c r="AO297" s="112">
        <v>2500</v>
      </c>
      <c r="AP297" s="112">
        <f t="shared" si="1224"/>
        <v>36829</v>
      </c>
      <c r="AQ297" s="154">
        <f t="shared" si="1225"/>
        <v>7285.74</v>
      </c>
      <c r="AR297" s="109">
        <f t="shared" si="1226"/>
        <v>30474.77</v>
      </c>
      <c r="AS297" s="112">
        <v>2500</v>
      </c>
      <c r="AT297" s="112">
        <f t="shared" si="1227"/>
        <v>40260.51</v>
      </c>
      <c r="AU297" s="109">
        <f t="shared" si="1259"/>
        <v>7564.62</v>
      </c>
      <c r="AV297" s="109">
        <f t="shared" si="1259"/>
        <v>31569.05</v>
      </c>
      <c r="AW297" s="112">
        <v>2500</v>
      </c>
      <c r="AX297" s="112">
        <f t="shared" si="1229"/>
        <v>41633.67</v>
      </c>
      <c r="AY297" s="109">
        <f t="shared" si="1230"/>
        <v>8169.79</v>
      </c>
      <c r="AZ297" s="109">
        <f t="shared" si="1231"/>
        <v>35673.03</v>
      </c>
      <c r="BA297" s="112">
        <v>2500</v>
      </c>
      <c r="BB297" s="112">
        <f t="shared" si="1232"/>
        <v>46342.82</v>
      </c>
      <c r="BC297" s="109">
        <f t="shared" si="1233"/>
        <v>8905.07</v>
      </c>
      <c r="BD297" s="109">
        <f t="shared" si="1234"/>
        <v>38883.599999999999</v>
      </c>
      <c r="BE297" s="112">
        <v>2500</v>
      </c>
      <c r="BF297" s="112">
        <f t="shared" si="1235"/>
        <v>50288.67</v>
      </c>
      <c r="BG297" s="109">
        <f t="shared" si="1236"/>
        <v>9313.56</v>
      </c>
      <c r="BH297" s="109">
        <f t="shared" si="1237"/>
        <v>40667.25</v>
      </c>
      <c r="BI297" s="112">
        <v>2500</v>
      </c>
      <c r="BJ297" s="112">
        <f t="shared" si="1238"/>
        <v>52480.81</v>
      </c>
      <c r="BK297" s="109">
        <f t="shared" si="1239"/>
        <v>9722.0499999999993</v>
      </c>
      <c r="BL297" s="109">
        <f t="shared" si="1240"/>
        <v>42450.9</v>
      </c>
      <c r="BM297" s="112">
        <v>2500</v>
      </c>
      <c r="BN297" s="112">
        <f t="shared" si="1241"/>
        <v>54672.95</v>
      </c>
      <c r="BO297" s="109">
        <f t="shared" si="1242"/>
        <v>9967.14</v>
      </c>
      <c r="BP297" s="109">
        <f t="shared" si="1243"/>
        <v>43521.09</v>
      </c>
      <c r="BQ297" s="109">
        <v>2500</v>
      </c>
      <c r="BR297" s="112">
        <f t="shared" si="1244"/>
        <v>55988.229999999996</v>
      </c>
      <c r="BS297" s="110"/>
      <c r="BT297" s="75">
        <f t="shared" si="1249"/>
        <v>2.9999547111982088E-2</v>
      </c>
      <c r="BU297" s="75">
        <f t="shared" si="1249"/>
        <v>2.9999974770856166E-2</v>
      </c>
      <c r="BV297" s="75"/>
    </row>
    <row r="298" spans="1:74" ht="15" customHeight="1" x14ac:dyDescent="0.25">
      <c r="A298" s="159" t="s">
        <v>486</v>
      </c>
      <c r="B298" s="158" t="s">
        <v>487</v>
      </c>
      <c r="C298" s="112">
        <v>8836</v>
      </c>
      <c r="D298" s="112">
        <v>40777</v>
      </c>
      <c r="E298" s="112">
        <v>49613</v>
      </c>
      <c r="F298" s="112">
        <f t="shared" si="1251"/>
        <v>10603.199999999999</v>
      </c>
      <c r="G298" s="112">
        <f t="shared" si="1251"/>
        <v>48932.4</v>
      </c>
      <c r="H298" s="112">
        <f t="shared" si="1251"/>
        <v>59535.6</v>
      </c>
      <c r="I298" s="112">
        <f t="shared" si="1252"/>
        <v>11133.359999999999</v>
      </c>
      <c r="J298" s="112">
        <f t="shared" si="1252"/>
        <v>51379.020000000004</v>
      </c>
      <c r="K298" s="112">
        <f t="shared" si="1252"/>
        <v>62512.38</v>
      </c>
      <c r="L298" s="112">
        <f t="shared" si="1253"/>
        <v>12370.4</v>
      </c>
      <c r="M298" s="112">
        <f t="shared" si="1253"/>
        <v>57087.8</v>
      </c>
      <c r="N298" s="112">
        <f t="shared" si="1253"/>
        <v>69458.2</v>
      </c>
      <c r="O298" s="112">
        <v>12370.4</v>
      </c>
      <c r="P298" s="112">
        <v>57087.8</v>
      </c>
      <c r="Q298" s="112">
        <v>69458.2</v>
      </c>
      <c r="R298" s="112">
        <f t="shared" si="1213"/>
        <v>14139.367200000001</v>
      </c>
      <c r="S298" s="112">
        <f t="shared" si="1254"/>
        <v>65251.355400000008</v>
      </c>
      <c r="T298" s="112">
        <f t="shared" si="1254"/>
        <v>79390.722599999994</v>
      </c>
      <c r="U298" s="112">
        <f t="shared" si="1255"/>
        <v>15022.967200000001</v>
      </c>
      <c r="V298" s="112">
        <f t="shared" si="1255"/>
        <v>69329.055400000012</v>
      </c>
      <c r="W298" s="112">
        <f t="shared" si="1255"/>
        <v>84352.022599999997</v>
      </c>
      <c r="X298" s="112">
        <f t="shared" si="1256"/>
        <v>16348.367200000001</v>
      </c>
      <c r="Y298" s="112">
        <f t="shared" si="1256"/>
        <v>75445.605400000015</v>
      </c>
      <c r="Z298" s="112">
        <f t="shared" si="1256"/>
        <v>91793.972599999994</v>
      </c>
      <c r="AA298" s="112">
        <v>18822</v>
      </c>
      <c r="AB298" s="112">
        <v>86863</v>
      </c>
      <c r="AC298" s="112">
        <v>105685</v>
      </c>
      <c r="AD298" s="112">
        <f t="shared" si="1257"/>
        <v>23528</v>
      </c>
      <c r="AE298" s="112">
        <f t="shared" si="1257"/>
        <v>108579</v>
      </c>
      <c r="AF298" s="112">
        <f t="shared" si="1218"/>
        <v>132107</v>
      </c>
      <c r="AG298" s="112">
        <f t="shared" si="1219"/>
        <v>27292</v>
      </c>
      <c r="AH298" s="157">
        <f t="shared" si="1220"/>
        <v>125952</v>
      </c>
      <c r="AI298" s="112">
        <f t="shared" si="1221"/>
        <v>153244</v>
      </c>
      <c r="AJ298" s="112">
        <f t="shared" si="1258"/>
        <v>27292</v>
      </c>
      <c r="AK298" s="112">
        <f t="shared" si="1258"/>
        <v>125952</v>
      </c>
      <c r="AL298" s="112">
        <f t="shared" si="1223"/>
        <v>153244</v>
      </c>
      <c r="AM298" s="112">
        <f t="shared" si="1250"/>
        <v>27292</v>
      </c>
      <c r="AN298" s="112">
        <f t="shared" si="1250"/>
        <v>125952</v>
      </c>
      <c r="AO298" s="112">
        <v>2500</v>
      </c>
      <c r="AP298" s="112">
        <f t="shared" si="1224"/>
        <v>155744</v>
      </c>
      <c r="AQ298" s="154">
        <f t="shared" si="1225"/>
        <v>28520.14</v>
      </c>
      <c r="AR298" s="109">
        <f t="shared" si="1226"/>
        <v>140306.14000000001</v>
      </c>
      <c r="AS298" s="112">
        <v>2500</v>
      </c>
      <c r="AT298" s="112">
        <f t="shared" si="1227"/>
        <v>171326.28000000003</v>
      </c>
      <c r="AU298" s="109">
        <f t="shared" si="1259"/>
        <v>29611.82</v>
      </c>
      <c r="AV298" s="109">
        <f t="shared" si="1259"/>
        <v>145344.22</v>
      </c>
      <c r="AW298" s="112">
        <v>2500</v>
      </c>
      <c r="AX298" s="112">
        <f t="shared" si="1229"/>
        <v>177456.04</v>
      </c>
      <c r="AY298" s="109">
        <f t="shared" si="1230"/>
        <v>31980.77</v>
      </c>
      <c r="AZ298" s="109">
        <f t="shared" si="1231"/>
        <v>164238.97</v>
      </c>
      <c r="BA298" s="112">
        <v>2500</v>
      </c>
      <c r="BB298" s="112">
        <f t="shared" si="1232"/>
        <v>198719.74</v>
      </c>
      <c r="BC298" s="109">
        <f t="shared" si="1233"/>
        <v>34859.040000000001</v>
      </c>
      <c r="BD298" s="109">
        <f t="shared" si="1234"/>
        <v>179020.48</v>
      </c>
      <c r="BE298" s="112">
        <v>2500</v>
      </c>
      <c r="BF298" s="112">
        <f t="shared" si="1235"/>
        <v>216379.52000000002</v>
      </c>
      <c r="BG298" s="109">
        <f t="shared" si="1236"/>
        <v>36458.080000000002</v>
      </c>
      <c r="BH298" s="109">
        <f t="shared" si="1237"/>
        <v>187232.43</v>
      </c>
      <c r="BI298" s="112">
        <v>2500</v>
      </c>
      <c r="BJ298" s="112">
        <f t="shared" si="1238"/>
        <v>226190.51</v>
      </c>
      <c r="BK298" s="109">
        <f t="shared" si="1239"/>
        <v>38057.120000000003</v>
      </c>
      <c r="BL298" s="109">
        <f t="shared" si="1240"/>
        <v>195444.38</v>
      </c>
      <c r="BM298" s="112">
        <v>2500</v>
      </c>
      <c r="BN298" s="112">
        <f t="shared" si="1241"/>
        <v>236001.5</v>
      </c>
      <c r="BO298" s="109">
        <f t="shared" si="1242"/>
        <v>39016.54</v>
      </c>
      <c r="BP298" s="109">
        <f t="shared" si="1243"/>
        <v>200371.55</v>
      </c>
      <c r="BQ298" s="109">
        <v>2500</v>
      </c>
      <c r="BR298" s="112">
        <f t="shared" si="1244"/>
        <v>241888.09</v>
      </c>
      <c r="BS298" s="110"/>
      <c r="BT298" s="75">
        <f t="shared" si="1249"/>
        <v>2.9999903066749118E-2</v>
      </c>
      <c r="BU298" s="75">
        <f t="shared" si="1249"/>
        <v>3.0000005479819947E-2</v>
      </c>
      <c r="BV298" s="75"/>
    </row>
    <row r="299" spans="1:74" ht="30" customHeight="1" x14ac:dyDescent="0.25">
      <c r="A299" s="76" t="s">
        <v>488</v>
      </c>
      <c r="B299" s="77" t="s">
        <v>489</v>
      </c>
      <c r="C299" s="112">
        <v>3813</v>
      </c>
      <c r="D299" s="112">
        <v>18615</v>
      </c>
      <c r="E299" s="112">
        <v>22428</v>
      </c>
      <c r="F299" s="112">
        <f t="shared" si="1251"/>
        <v>4575.5999999999995</v>
      </c>
      <c r="G299" s="112">
        <f t="shared" si="1251"/>
        <v>22338</v>
      </c>
      <c r="H299" s="112">
        <f t="shared" si="1251"/>
        <v>26913.599999999999</v>
      </c>
      <c r="I299" s="112">
        <f t="shared" si="1252"/>
        <v>4804.3799999999992</v>
      </c>
      <c r="J299" s="112">
        <f t="shared" si="1252"/>
        <v>23454.9</v>
      </c>
      <c r="K299" s="112">
        <f t="shared" si="1252"/>
        <v>28259.279999999999</v>
      </c>
      <c r="L299" s="112">
        <f t="shared" si="1253"/>
        <v>5338.1999999999989</v>
      </c>
      <c r="M299" s="112">
        <f t="shared" si="1253"/>
        <v>26061</v>
      </c>
      <c r="N299" s="112">
        <f t="shared" si="1253"/>
        <v>31399.199999999997</v>
      </c>
      <c r="O299" s="112">
        <v>5338.1999999999989</v>
      </c>
      <c r="P299" s="112">
        <v>26061</v>
      </c>
      <c r="Q299" s="112">
        <v>31399.199999999997</v>
      </c>
      <c r="R299" s="112">
        <f t="shared" si="1213"/>
        <v>6101.5625999999993</v>
      </c>
      <c r="S299" s="112">
        <f t="shared" si="1254"/>
        <v>29787.723000000002</v>
      </c>
      <c r="T299" s="112">
        <f t="shared" si="1254"/>
        <v>35889.285599999996</v>
      </c>
      <c r="U299" s="112">
        <f t="shared" si="1255"/>
        <v>6482.8625999999995</v>
      </c>
      <c r="V299" s="112">
        <f t="shared" si="1255"/>
        <v>31649.223000000002</v>
      </c>
      <c r="W299" s="112">
        <f t="shared" si="1255"/>
        <v>38132.085599999999</v>
      </c>
      <c r="X299" s="112">
        <f t="shared" si="1256"/>
        <v>7054.8125999999993</v>
      </c>
      <c r="Y299" s="112">
        <f t="shared" si="1256"/>
        <v>34441.472999999998</v>
      </c>
      <c r="Z299" s="112">
        <f t="shared" si="1256"/>
        <v>41496.285599999996</v>
      </c>
      <c r="AA299" s="112">
        <v>8122</v>
      </c>
      <c r="AB299" s="112">
        <v>39654</v>
      </c>
      <c r="AC299" s="112">
        <v>47776</v>
      </c>
      <c r="AD299" s="112">
        <f t="shared" si="1257"/>
        <v>10153</v>
      </c>
      <c r="AE299" s="112">
        <f t="shared" si="1257"/>
        <v>49568</v>
      </c>
      <c r="AF299" s="112">
        <f t="shared" si="1218"/>
        <v>59721</v>
      </c>
      <c r="AG299" s="112">
        <f t="shared" si="1219"/>
        <v>11777</v>
      </c>
      <c r="AH299" s="157">
        <f t="shared" si="1220"/>
        <v>57499</v>
      </c>
      <c r="AI299" s="112">
        <f t="shared" si="1221"/>
        <v>69276</v>
      </c>
      <c r="AJ299" s="112">
        <f t="shared" si="1258"/>
        <v>11777</v>
      </c>
      <c r="AK299" s="112">
        <f t="shared" si="1258"/>
        <v>57499</v>
      </c>
      <c r="AL299" s="112">
        <f t="shared" si="1223"/>
        <v>69276</v>
      </c>
      <c r="AM299" s="112">
        <f t="shared" si="1250"/>
        <v>11777</v>
      </c>
      <c r="AN299" s="112">
        <f t="shared" si="1250"/>
        <v>57499</v>
      </c>
      <c r="AO299" s="112">
        <v>2500</v>
      </c>
      <c r="AP299" s="112">
        <f t="shared" si="1224"/>
        <v>71776</v>
      </c>
      <c r="AQ299" s="154">
        <f t="shared" si="1225"/>
        <v>12306.97</v>
      </c>
      <c r="AR299" s="109">
        <f t="shared" si="1226"/>
        <v>64051.86</v>
      </c>
      <c r="AS299" s="112">
        <v>2500</v>
      </c>
      <c r="AT299" s="112">
        <f t="shared" si="1227"/>
        <v>78858.83</v>
      </c>
      <c r="AU299" s="109">
        <f t="shared" si="1259"/>
        <v>12778.05</v>
      </c>
      <c r="AV299" s="109">
        <f t="shared" si="1259"/>
        <v>66351.820000000007</v>
      </c>
      <c r="AW299" s="112">
        <v>2500</v>
      </c>
      <c r="AX299" s="112">
        <f t="shared" si="1229"/>
        <v>81629.87000000001</v>
      </c>
      <c r="AY299" s="109">
        <f t="shared" si="1230"/>
        <v>13800.29</v>
      </c>
      <c r="AZ299" s="109">
        <f t="shared" si="1231"/>
        <v>74977.56</v>
      </c>
      <c r="BA299" s="112">
        <v>2500</v>
      </c>
      <c r="BB299" s="112">
        <f t="shared" si="1232"/>
        <v>91277.85</v>
      </c>
      <c r="BC299" s="109">
        <f t="shared" si="1233"/>
        <v>15042.32</v>
      </c>
      <c r="BD299" s="109">
        <f t="shared" si="1234"/>
        <v>81725.539999999994</v>
      </c>
      <c r="BE299" s="112">
        <v>2500</v>
      </c>
      <c r="BF299" s="112">
        <f t="shared" si="1235"/>
        <v>99267.859999999986</v>
      </c>
      <c r="BG299" s="109">
        <f t="shared" si="1236"/>
        <v>15732.33</v>
      </c>
      <c r="BH299" s="109">
        <f t="shared" si="1237"/>
        <v>85474.42</v>
      </c>
      <c r="BI299" s="112">
        <v>2500</v>
      </c>
      <c r="BJ299" s="112">
        <f t="shared" si="1238"/>
        <v>103706.75</v>
      </c>
      <c r="BK299" s="109">
        <f t="shared" si="1239"/>
        <v>16422.34</v>
      </c>
      <c r="BL299" s="109">
        <f t="shared" si="1240"/>
        <v>89223.3</v>
      </c>
      <c r="BM299" s="112">
        <v>2500</v>
      </c>
      <c r="BN299" s="112">
        <f t="shared" si="1241"/>
        <v>108145.64</v>
      </c>
      <c r="BO299" s="109">
        <f t="shared" si="1242"/>
        <v>16836.349999999999</v>
      </c>
      <c r="BP299" s="109">
        <f t="shared" si="1243"/>
        <v>91472.63</v>
      </c>
      <c r="BQ299" s="109">
        <v>2500</v>
      </c>
      <c r="BR299" s="112">
        <f t="shared" si="1244"/>
        <v>110808.98000000001</v>
      </c>
      <c r="BS299" s="110"/>
      <c r="BT299" s="75">
        <f t="shared" si="1249"/>
        <v>3.0000094200918849E-2</v>
      </c>
      <c r="BU299" s="75">
        <f t="shared" si="1249"/>
        <v>3.000004267943638E-2</v>
      </c>
      <c r="BV299" s="75"/>
    </row>
    <row r="300" spans="1:74" ht="15" customHeight="1" x14ac:dyDescent="0.25">
      <c r="A300" s="76" t="s">
        <v>490</v>
      </c>
      <c r="B300" s="77" t="s">
        <v>491</v>
      </c>
      <c r="C300" s="112">
        <v>3024</v>
      </c>
      <c r="D300" s="112">
        <v>15137</v>
      </c>
      <c r="E300" s="112">
        <v>18161</v>
      </c>
      <c r="F300" s="112">
        <f t="shared" si="1251"/>
        <v>3628.7999999999997</v>
      </c>
      <c r="G300" s="112">
        <f t="shared" si="1251"/>
        <v>18164.399999999998</v>
      </c>
      <c r="H300" s="112">
        <f t="shared" si="1251"/>
        <v>21793.200000000001</v>
      </c>
      <c r="I300" s="112">
        <f t="shared" si="1252"/>
        <v>3810.24</v>
      </c>
      <c r="J300" s="112">
        <f t="shared" si="1252"/>
        <v>19072.62</v>
      </c>
      <c r="K300" s="112">
        <f t="shared" si="1252"/>
        <v>22882.86</v>
      </c>
      <c r="L300" s="112">
        <f t="shared" si="1253"/>
        <v>4233.5999999999995</v>
      </c>
      <c r="M300" s="112">
        <f t="shared" si="1253"/>
        <v>21191.8</v>
      </c>
      <c r="N300" s="112">
        <f t="shared" si="1253"/>
        <v>25425.4</v>
      </c>
      <c r="O300" s="112">
        <v>4233.5999999999995</v>
      </c>
      <c r="P300" s="112">
        <v>21191.8</v>
      </c>
      <c r="Q300" s="112">
        <v>25425.4</v>
      </c>
      <c r="R300" s="112">
        <f t="shared" si="1213"/>
        <v>4839.0047999999997</v>
      </c>
      <c r="S300" s="112">
        <f t="shared" si="1254"/>
        <v>24222.2274</v>
      </c>
      <c r="T300" s="112">
        <f t="shared" si="1254"/>
        <v>29061.232200000002</v>
      </c>
      <c r="U300" s="112">
        <f t="shared" si="1255"/>
        <v>5141.4047999999993</v>
      </c>
      <c r="V300" s="112">
        <f t="shared" si="1255"/>
        <v>25735.9274</v>
      </c>
      <c r="W300" s="112">
        <f t="shared" si="1255"/>
        <v>30877.332200000001</v>
      </c>
      <c r="X300" s="112">
        <f t="shared" si="1256"/>
        <v>5595.0047999999997</v>
      </c>
      <c r="Y300" s="112">
        <f t="shared" si="1256"/>
        <v>28006.4774</v>
      </c>
      <c r="Z300" s="112">
        <f t="shared" si="1256"/>
        <v>33601.482199999999</v>
      </c>
      <c r="AA300" s="112">
        <v>6442</v>
      </c>
      <c r="AB300" s="112">
        <v>32245</v>
      </c>
      <c r="AC300" s="112">
        <v>38687</v>
      </c>
      <c r="AD300" s="112">
        <f t="shared" si="1257"/>
        <v>8053</v>
      </c>
      <c r="AE300" s="112">
        <f t="shared" si="1257"/>
        <v>40306</v>
      </c>
      <c r="AF300" s="112">
        <f t="shared" si="1218"/>
        <v>48359</v>
      </c>
      <c r="AG300" s="112">
        <f t="shared" si="1219"/>
        <v>9341</v>
      </c>
      <c r="AH300" s="157">
        <f t="shared" si="1220"/>
        <v>46755</v>
      </c>
      <c r="AI300" s="112">
        <f t="shared" si="1221"/>
        <v>56096</v>
      </c>
      <c r="AJ300" s="112">
        <f t="shared" si="1258"/>
        <v>9341</v>
      </c>
      <c r="AK300" s="112">
        <f t="shared" si="1258"/>
        <v>46755</v>
      </c>
      <c r="AL300" s="112">
        <f t="shared" si="1223"/>
        <v>56096</v>
      </c>
      <c r="AM300" s="112">
        <f t="shared" si="1250"/>
        <v>9341</v>
      </c>
      <c r="AN300" s="112">
        <f t="shared" si="1250"/>
        <v>46755</v>
      </c>
      <c r="AO300" s="112">
        <v>2500</v>
      </c>
      <c r="AP300" s="112">
        <f t="shared" si="1224"/>
        <v>58596</v>
      </c>
      <c r="AQ300" s="154">
        <f t="shared" si="1225"/>
        <v>9761.35</v>
      </c>
      <c r="AR300" s="109">
        <f t="shared" si="1226"/>
        <v>52083.48</v>
      </c>
      <c r="AS300" s="112">
        <v>2500</v>
      </c>
      <c r="AT300" s="112">
        <f t="shared" si="1227"/>
        <v>64344.83</v>
      </c>
      <c r="AU300" s="109">
        <f t="shared" si="1259"/>
        <v>10134.99</v>
      </c>
      <c r="AV300" s="109">
        <f t="shared" si="1259"/>
        <v>53953.68</v>
      </c>
      <c r="AW300" s="112">
        <v>2500</v>
      </c>
      <c r="AX300" s="112">
        <f t="shared" si="1229"/>
        <v>66588.67</v>
      </c>
      <c r="AY300" s="109">
        <f t="shared" si="1230"/>
        <v>10945.79</v>
      </c>
      <c r="AZ300" s="109">
        <f t="shared" si="1231"/>
        <v>60967.66</v>
      </c>
      <c r="BA300" s="112">
        <v>2500</v>
      </c>
      <c r="BB300" s="112">
        <f t="shared" si="1232"/>
        <v>74413.450000000012</v>
      </c>
      <c r="BC300" s="109">
        <f t="shared" si="1233"/>
        <v>11930.91</v>
      </c>
      <c r="BD300" s="109">
        <f t="shared" si="1234"/>
        <v>66454.75</v>
      </c>
      <c r="BE300" s="112">
        <v>2500</v>
      </c>
      <c r="BF300" s="112">
        <f t="shared" si="1235"/>
        <v>80885.66</v>
      </c>
      <c r="BG300" s="109">
        <f t="shared" si="1236"/>
        <v>12478.2</v>
      </c>
      <c r="BH300" s="109">
        <f t="shared" si="1237"/>
        <v>69503.13</v>
      </c>
      <c r="BI300" s="112">
        <v>2500</v>
      </c>
      <c r="BJ300" s="112">
        <f t="shared" si="1238"/>
        <v>84481.33</v>
      </c>
      <c r="BK300" s="109">
        <f t="shared" si="1239"/>
        <v>13025.49</v>
      </c>
      <c r="BL300" s="109">
        <f t="shared" si="1240"/>
        <v>72551.509999999995</v>
      </c>
      <c r="BM300" s="112">
        <v>2500</v>
      </c>
      <c r="BN300" s="112">
        <f t="shared" si="1241"/>
        <v>88077</v>
      </c>
      <c r="BO300" s="109">
        <f t="shared" si="1242"/>
        <v>13353.86</v>
      </c>
      <c r="BP300" s="109">
        <f t="shared" si="1243"/>
        <v>74380.539999999994</v>
      </c>
      <c r="BQ300" s="109">
        <v>2500</v>
      </c>
      <c r="BR300" s="112">
        <f t="shared" si="1244"/>
        <v>90234.4</v>
      </c>
      <c r="BS300" s="110"/>
      <c r="BT300" s="75">
        <f t="shared" si="1249"/>
        <v>2.9999661970492836E-2</v>
      </c>
      <c r="BU300" s="75">
        <f t="shared" si="1249"/>
        <v>3.0000003280427668E-2</v>
      </c>
      <c r="BV300" s="75"/>
    </row>
    <row r="301" spans="1:74" ht="30" customHeight="1" x14ac:dyDescent="0.25">
      <c r="A301" s="76" t="s">
        <v>492</v>
      </c>
      <c r="B301" s="77" t="s">
        <v>493</v>
      </c>
      <c r="C301" s="112">
        <v>3813</v>
      </c>
      <c r="D301" s="112">
        <v>18615</v>
      </c>
      <c r="E301" s="112">
        <v>22428</v>
      </c>
      <c r="F301" s="112">
        <f t="shared" si="1251"/>
        <v>4575.5999999999995</v>
      </c>
      <c r="G301" s="112">
        <f t="shared" si="1251"/>
        <v>22338</v>
      </c>
      <c r="H301" s="112">
        <f t="shared" si="1251"/>
        <v>26913.599999999999</v>
      </c>
      <c r="I301" s="112">
        <f t="shared" si="1252"/>
        <v>4804.3799999999992</v>
      </c>
      <c r="J301" s="112">
        <f t="shared" si="1252"/>
        <v>23454.9</v>
      </c>
      <c r="K301" s="112">
        <f t="shared" si="1252"/>
        <v>28259.279999999999</v>
      </c>
      <c r="L301" s="112">
        <f t="shared" si="1253"/>
        <v>5338.1999999999989</v>
      </c>
      <c r="M301" s="112">
        <f t="shared" si="1253"/>
        <v>26061</v>
      </c>
      <c r="N301" s="112">
        <f t="shared" si="1253"/>
        <v>31399.199999999997</v>
      </c>
      <c r="O301" s="112">
        <v>5338.1999999999989</v>
      </c>
      <c r="P301" s="112">
        <v>26061</v>
      </c>
      <c r="Q301" s="112">
        <v>31399.199999999997</v>
      </c>
      <c r="R301" s="112">
        <f t="shared" si="1213"/>
        <v>6101.5625999999993</v>
      </c>
      <c r="S301" s="112">
        <f t="shared" si="1254"/>
        <v>29787.723000000002</v>
      </c>
      <c r="T301" s="112">
        <f t="shared" si="1254"/>
        <v>35889.285599999996</v>
      </c>
      <c r="U301" s="112">
        <f t="shared" si="1255"/>
        <v>6482.8625999999995</v>
      </c>
      <c r="V301" s="112">
        <f t="shared" si="1255"/>
        <v>31649.223000000002</v>
      </c>
      <c r="W301" s="112">
        <f t="shared" si="1255"/>
        <v>38132.085599999999</v>
      </c>
      <c r="X301" s="112">
        <f t="shared" si="1256"/>
        <v>7054.8125999999993</v>
      </c>
      <c r="Y301" s="112">
        <f t="shared" si="1256"/>
        <v>34441.472999999998</v>
      </c>
      <c r="Z301" s="112">
        <f t="shared" si="1256"/>
        <v>41496.285599999996</v>
      </c>
      <c r="AA301" s="112">
        <v>8122</v>
      </c>
      <c r="AB301" s="112">
        <v>39654</v>
      </c>
      <c r="AC301" s="112">
        <v>47776</v>
      </c>
      <c r="AD301" s="112">
        <f t="shared" si="1257"/>
        <v>10153</v>
      </c>
      <c r="AE301" s="112">
        <f t="shared" si="1257"/>
        <v>49568</v>
      </c>
      <c r="AF301" s="112">
        <f t="shared" si="1218"/>
        <v>59721</v>
      </c>
      <c r="AG301" s="112">
        <f t="shared" si="1219"/>
        <v>11777</v>
      </c>
      <c r="AH301" s="157">
        <f t="shared" si="1220"/>
        <v>57499</v>
      </c>
      <c r="AI301" s="112">
        <f t="shared" si="1221"/>
        <v>69276</v>
      </c>
      <c r="AJ301" s="112">
        <f t="shared" si="1258"/>
        <v>11777</v>
      </c>
      <c r="AK301" s="112">
        <f t="shared" si="1258"/>
        <v>57499</v>
      </c>
      <c r="AL301" s="112">
        <f t="shared" si="1223"/>
        <v>69276</v>
      </c>
      <c r="AM301" s="112">
        <f t="shared" si="1250"/>
        <v>11777</v>
      </c>
      <c r="AN301" s="112">
        <f t="shared" si="1250"/>
        <v>57499</v>
      </c>
      <c r="AO301" s="112">
        <v>2500</v>
      </c>
      <c r="AP301" s="112">
        <f t="shared" si="1224"/>
        <v>71776</v>
      </c>
      <c r="AQ301" s="154">
        <f t="shared" si="1225"/>
        <v>12306.97</v>
      </c>
      <c r="AR301" s="109">
        <f t="shared" si="1226"/>
        <v>64051.86</v>
      </c>
      <c r="AS301" s="112">
        <v>2500</v>
      </c>
      <c r="AT301" s="112">
        <f t="shared" si="1227"/>
        <v>78858.83</v>
      </c>
      <c r="AU301" s="109">
        <f t="shared" si="1259"/>
        <v>12778.05</v>
      </c>
      <c r="AV301" s="109">
        <f t="shared" si="1259"/>
        <v>66351.820000000007</v>
      </c>
      <c r="AW301" s="112">
        <v>2500</v>
      </c>
      <c r="AX301" s="112">
        <f t="shared" si="1229"/>
        <v>81629.87000000001</v>
      </c>
      <c r="AY301" s="109">
        <f t="shared" si="1230"/>
        <v>13800.29</v>
      </c>
      <c r="AZ301" s="109">
        <f t="shared" si="1231"/>
        <v>74977.56</v>
      </c>
      <c r="BA301" s="112">
        <v>2500</v>
      </c>
      <c r="BB301" s="112">
        <f t="shared" si="1232"/>
        <v>91277.85</v>
      </c>
      <c r="BC301" s="109">
        <f t="shared" si="1233"/>
        <v>15042.32</v>
      </c>
      <c r="BD301" s="109">
        <f t="shared" si="1234"/>
        <v>81725.539999999994</v>
      </c>
      <c r="BE301" s="112">
        <v>2500</v>
      </c>
      <c r="BF301" s="112">
        <f t="shared" si="1235"/>
        <v>99267.859999999986</v>
      </c>
      <c r="BG301" s="109">
        <f t="shared" si="1236"/>
        <v>15732.33</v>
      </c>
      <c r="BH301" s="109">
        <f t="shared" si="1237"/>
        <v>85474.42</v>
      </c>
      <c r="BI301" s="112">
        <v>2500</v>
      </c>
      <c r="BJ301" s="112">
        <f t="shared" si="1238"/>
        <v>103706.75</v>
      </c>
      <c r="BK301" s="109">
        <f t="shared" si="1239"/>
        <v>16422.34</v>
      </c>
      <c r="BL301" s="109">
        <f t="shared" si="1240"/>
        <v>89223.3</v>
      </c>
      <c r="BM301" s="112">
        <v>2500</v>
      </c>
      <c r="BN301" s="112">
        <f t="shared" si="1241"/>
        <v>108145.64</v>
      </c>
      <c r="BO301" s="109">
        <f t="shared" si="1242"/>
        <v>16836.349999999999</v>
      </c>
      <c r="BP301" s="109">
        <f t="shared" si="1243"/>
        <v>91472.63</v>
      </c>
      <c r="BQ301" s="109">
        <v>2500</v>
      </c>
      <c r="BR301" s="112">
        <f t="shared" si="1244"/>
        <v>110808.98000000001</v>
      </c>
      <c r="BS301" s="110"/>
      <c r="BT301" s="75">
        <f t="shared" ref="BT301:BU316" si="1260">+(BO301-BK301)/AY301</f>
        <v>3.0000094200918849E-2</v>
      </c>
      <c r="BU301" s="75">
        <f t="shared" si="1260"/>
        <v>3.000004267943638E-2</v>
      </c>
      <c r="BV301" s="75"/>
    </row>
    <row r="302" spans="1:74" ht="15" customHeight="1" x14ac:dyDescent="0.25">
      <c r="A302" s="76" t="s">
        <v>494</v>
      </c>
      <c r="B302" s="77" t="s">
        <v>495</v>
      </c>
      <c r="C302" s="112">
        <v>3813</v>
      </c>
      <c r="D302" s="112">
        <v>20991</v>
      </c>
      <c r="E302" s="112">
        <v>24804</v>
      </c>
      <c r="F302" s="112">
        <f t="shared" si="1251"/>
        <v>4575.5999999999995</v>
      </c>
      <c r="G302" s="112">
        <f t="shared" si="1251"/>
        <v>25189.200000000001</v>
      </c>
      <c r="H302" s="112">
        <f t="shared" si="1251"/>
        <v>29764.799999999999</v>
      </c>
      <c r="I302" s="112">
        <f t="shared" si="1252"/>
        <v>4804.3799999999992</v>
      </c>
      <c r="J302" s="112">
        <f t="shared" si="1252"/>
        <v>26448.66</v>
      </c>
      <c r="K302" s="112">
        <f t="shared" si="1252"/>
        <v>31253.040000000001</v>
      </c>
      <c r="L302" s="112">
        <f t="shared" si="1253"/>
        <v>5338.1999999999989</v>
      </c>
      <c r="M302" s="112">
        <f t="shared" si="1253"/>
        <v>29387.4</v>
      </c>
      <c r="N302" s="112">
        <f t="shared" si="1253"/>
        <v>34725.599999999999</v>
      </c>
      <c r="O302" s="112">
        <v>5338.1999999999989</v>
      </c>
      <c r="P302" s="112">
        <v>29387.4</v>
      </c>
      <c r="Q302" s="112">
        <v>34725.599999999999</v>
      </c>
      <c r="R302" s="112">
        <f t="shared" si="1213"/>
        <v>6101.5625999999993</v>
      </c>
      <c r="S302" s="112">
        <f t="shared" si="1254"/>
        <v>33589.798200000005</v>
      </c>
      <c r="T302" s="112">
        <f t="shared" si="1254"/>
        <v>39691.360800000002</v>
      </c>
      <c r="U302" s="112">
        <f t="shared" si="1255"/>
        <v>6482.8625999999995</v>
      </c>
      <c r="V302" s="112">
        <f t="shared" si="1255"/>
        <v>35688.898200000003</v>
      </c>
      <c r="W302" s="112">
        <f t="shared" si="1255"/>
        <v>42171.760800000004</v>
      </c>
      <c r="X302" s="112">
        <f t="shared" si="1256"/>
        <v>7054.8125999999993</v>
      </c>
      <c r="Y302" s="112">
        <f t="shared" si="1256"/>
        <v>38837.548200000005</v>
      </c>
      <c r="Z302" s="112">
        <f t="shared" si="1256"/>
        <v>45892.360800000002</v>
      </c>
      <c r="AA302" s="112">
        <v>8122</v>
      </c>
      <c r="AB302" s="112">
        <v>44715</v>
      </c>
      <c r="AC302" s="112">
        <v>52837</v>
      </c>
      <c r="AD302" s="112">
        <f t="shared" si="1257"/>
        <v>10153</v>
      </c>
      <c r="AE302" s="112">
        <f t="shared" si="1257"/>
        <v>55894</v>
      </c>
      <c r="AF302" s="112">
        <f t="shared" si="1218"/>
        <v>66047</v>
      </c>
      <c r="AG302" s="112">
        <f t="shared" si="1219"/>
        <v>11777</v>
      </c>
      <c r="AH302" s="157">
        <f t="shared" si="1220"/>
        <v>64837</v>
      </c>
      <c r="AI302" s="112">
        <f t="shared" si="1221"/>
        <v>76614</v>
      </c>
      <c r="AJ302" s="112">
        <f t="shared" si="1258"/>
        <v>11777</v>
      </c>
      <c r="AK302" s="112">
        <f t="shared" si="1258"/>
        <v>64837</v>
      </c>
      <c r="AL302" s="112">
        <f t="shared" si="1223"/>
        <v>76614</v>
      </c>
      <c r="AM302" s="112">
        <f t="shared" ref="AM302:AN302" si="1261">AJ302</f>
        <v>11777</v>
      </c>
      <c r="AN302" s="112">
        <f t="shared" si="1261"/>
        <v>64837</v>
      </c>
      <c r="AO302" s="112">
        <v>2500</v>
      </c>
      <c r="AP302" s="112">
        <f t="shared" si="1224"/>
        <v>79114</v>
      </c>
      <c r="AQ302" s="154">
        <f t="shared" si="1225"/>
        <v>12306.97</v>
      </c>
      <c r="AR302" s="109">
        <f t="shared" si="1226"/>
        <v>72226.17</v>
      </c>
      <c r="AS302" s="112">
        <v>2500</v>
      </c>
      <c r="AT302" s="112">
        <f t="shared" si="1227"/>
        <v>87033.14</v>
      </c>
      <c r="AU302" s="109">
        <f t="shared" si="1259"/>
        <v>12778.05</v>
      </c>
      <c r="AV302" s="109">
        <f t="shared" si="1259"/>
        <v>74819.649999999994</v>
      </c>
      <c r="AW302" s="112">
        <v>2500</v>
      </c>
      <c r="AX302" s="112">
        <f t="shared" si="1229"/>
        <v>90097.7</v>
      </c>
      <c r="AY302" s="109">
        <f t="shared" si="1230"/>
        <v>13800.29</v>
      </c>
      <c r="AZ302" s="109">
        <f t="shared" si="1231"/>
        <v>84546.2</v>
      </c>
      <c r="BA302" s="112">
        <v>2500</v>
      </c>
      <c r="BB302" s="112">
        <f t="shared" si="1232"/>
        <v>100846.48999999999</v>
      </c>
      <c r="BC302" s="109">
        <f t="shared" si="1233"/>
        <v>15042.32</v>
      </c>
      <c r="BD302" s="109">
        <f t="shared" si="1234"/>
        <v>92155.36</v>
      </c>
      <c r="BE302" s="112">
        <v>2500</v>
      </c>
      <c r="BF302" s="112">
        <f t="shared" si="1235"/>
        <v>109697.68</v>
      </c>
      <c r="BG302" s="109">
        <f t="shared" si="1236"/>
        <v>15732.33</v>
      </c>
      <c r="BH302" s="109">
        <f t="shared" si="1237"/>
        <v>96382.67</v>
      </c>
      <c r="BI302" s="112">
        <v>2500</v>
      </c>
      <c r="BJ302" s="112">
        <f t="shared" si="1238"/>
        <v>114615</v>
      </c>
      <c r="BK302" s="109">
        <f t="shared" si="1239"/>
        <v>16422.34</v>
      </c>
      <c r="BL302" s="109">
        <f t="shared" si="1240"/>
        <v>100609.98</v>
      </c>
      <c r="BM302" s="112">
        <v>2500</v>
      </c>
      <c r="BN302" s="112">
        <f t="shared" si="1241"/>
        <v>119532.31999999999</v>
      </c>
      <c r="BO302" s="109">
        <f t="shared" si="1242"/>
        <v>16836.349999999999</v>
      </c>
      <c r="BP302" s="109">
        <f t="shared" si="1243"/>
        <v>103146.37</v>
      </c>
      <c r="BQ302" s="109">
        <v>2500</v>
      </c>
      <c r="BR302" s="112">
        <f t="shared" si="1244"/>
        <v>122482.72</v>
      </c>
      <c r="BS302" s="110"/>
      <c r="BT302" s="75">
        <f t="shared" si="1260"/>
        <v>3.0000094200918849E-2</v>
      </c>
      <c r="BU302" s="75">
        <f t="shared" si="1260"/>
        <v>3.0000047311410798E-2</v>
      </c>
      <c r="BV302" s="75"/>
    </row>
    <row r="303" spans="1:74" ht="15.75" customHeight="1" x14ac:dyDescent="0.25">
      <c r="A303" s="70" t="s">
        <v>2456</v>
      </c>
      <c r="B303" s="111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105"/>
      <c r="O303" s="73"/>
      <c r="P303" s="73"/>
      <c r="Q303" s="73"/>
      <c r="R303" s="73"/>
      <c r="S303" s="73"/>
      <c r="T303" s="105"/>
      <c r="U303" s="73"/>
      <c r="V303" s="73"/>
      <c r="W303" s="73"/>
      <c r="X303" s="73"/>
      <c r="Y303" s="73"/>
      <c r="Z303" s="105"/>
      <c r="AA303" s="73"/>
      <c r="AB303" s="73"/>
      <c r="AC303" s="105"/>
      <c r="AD303" s="73"/>
      <c r="AE303" s="73"/>
      <c r="AF303" s="105"/>
      <c r="AG303" s="73"/>
      <c r="AH303" s="73"/>
      <c r="AI303" s="105"/>
      <c r="AJ303" s="105"/>
      <c r="AK303" s="105"/>
      <c r="AL303" s="105"/>
      <c r="AM303" s="105"/>
      <c r="AN303" s="105"/>
      <c r="AO303" s="105"/>
      <c r="AP303" s="105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5"/>
      <c r="BB303" s="105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5"/>
      <c r="BN303" s="105"/>
      <c r="BO303" s="105"/>
      <c r="BP303" s="105"/>
      <c r="BQ303" s="105"/>
      <c r="BR303" s="105"/>
      <c r="BS303" s="108"/>
      <c r="BT303" s="75" t="e">
        <f t="shared" si="1260"/>
        <v>#DIV/0!</v>
      </c>
      <c r="BU303" s="75" t="e">
        <f t="shared" si="1260"/>
        <v>#DIV/0!</v>
      </c>
      <c r="BV303" s="75"/>
    </row>
    <row r="304" spans="1:74" ht="15" customHeight="1" x14ac:dyDescent="0.25">
      <c r="A304" s="76" t="s">
        <v>496</v>
      </c>
      <c r="B304" s="77" t="s">
        <v>497</v>
      </c>
      <c r="C304" s="112">
        <v>7312</v>
      </c>
      <c r="D304" s="112">
        <v>15647</v>
      </c>
      <c r="E304" s="112">
        <v>22959</v>
      </c>
      <c r="F304" s="112">
        <f t="shared" ref="F304:H310" si="1262">C304*1.2</f>
        <v>8774.4</v>
      </c>
      <c r="G304" s="112">
        <f t="shared" si="1262"/>
        <v>18776.399999999998</v>
      </c>
      <c r="H304" s="112">
        <f t="shared" si="1262"/>
        <v>27550.799999999999</v>
      </c>
      <c r="I304" s="112">
        <f t="shared" ref="I304:K310" si="1263">F304+C304*0.06</f>
        <v>9213.119999999999</v>
      </c>
      <c r="J304" s="112">
        <f t="shared" si="1263"/>
        <v>19715.219999999998</v>
      </c>
      <c r="K304" s="112">
        <f t="shared" si="1263"/>
        <v>28928.34</v>
      </c>
      <c r="L304" s="112">
        <f t="shared" ref="L304:N310" si="1264">I304+C304*0.14</f>
        <v>10236.799999999999</v>
      </c>
      <c r="M304" s="112">
        <f t="shared" si="1264"/>
        <v>21905.8</v>
      </c>
      <c r="N304" s="112">
        <f t="shared" si="1264"/>
        <v>32142.6</v>
      </c>
      <c r="O304" s="112">
        <v>10236.799999999999</v>
      </c>
      <c r="P304" s="112">
        <v>21905.8</v>
      </c>
      <c r="Q304" s="112">
        <v>32142.6</v>
      </c>
      <c r="R304" s="112">
        <f t="shared" ref="R304:R310" si="1265">+O304*1.143</f>
        <v>11700.662399999999</v>
      </c>
      <c r="S304" s="112">
        <f t="shared" ref="S304:T310" si="1266">+M304*1.143</f>
        <v>25038.329399999999</v>
      </c>
      <c r="T304" s="112">
        <f t="shared" si="1266"/>
        <v>36738.991799999996</v>
      </c>
      <c r="U304" s="112">
        <f t="shared" ref="U304:W310" si="1267">+R304+(C304*0.1)</f>
        <v>12431.8624</v>
      </c>
      <c r="V304" s="112">
        <f t="shared" si="1267"/>
        <v>26603.029399999999</v>
      </c>
      <c r="W304" s="112">
        <f t="shared" si="1267"/>
        <v>39034.891799999998</v>
      </c>
      <c r="X304" s="112">
        <f t="shared" ref="X304:Z310" si="1268">+U304+(C304*0.15)</f>
        <v>13528.662399999999</v>
      </c>
      <c r="Y304" s="112">
        <f t="shared" si="1268"/>
        <v>28950.079399999999</v>
      </c>
      <c r="Z304" s="112">
        <f t="shared" si="1268"/>
        <v>42478.741799999996</v>
      </c>
      <c r="AA304" s="112">
        <v>15576</v>
      </c>
      <c r="AB304" s="112">
        <v>33331</v>
      </c>
      <c r="AC304" s="112">
        <v>48907</v>
      </c>
      <c r="AD304" s="112">
        <f t="shared" ref="AD304:AE310" si="1269">+ROUND(AA304*(1+0.25),0)</f>
        <v>19470</v>
      </c>
      <c r="AE304" s="112">
        <f t="shared" si="1269"/>
        <v>41664</v>
      </c>
      <c r="AF304" s="112">
        <f t="shared" ref="AF304:AF310" si="1270">+AE304+AD304</f>
        <v>61134</v>
      </c>
      <c r="AG304" s="112">
        <f t="shared" ref="AG304:AG310" si="1271">+ROUND(AD304+AA304*0.2,0)</f>
        <v>22585</v>
      </c>
      <c r="AH304" s="157">
        <f t="shared" ref="AH304:AH310" si="1272">ROUND(+AE304+AB304*0.2,0)</f>
        <v>48330</v>
      </c>
      <c r="AI304" s="112">
        <f t="shared" ref="AI304:AI310" si="1273">+AH304+AG304</f>
        <v>70915</v>
      </c>
      <c r="AJ304" s="112">
        <f t="shared" ref="AJ304:AK310" si="1274">AG304</f>
        <v>22585</v>
      </c>
      <c r="AK304" s="112">
        <f t="shared" si="1274"/>
        <v>48330</v>
      </c>
      <c r="AL304" s="112">
        <f t="shared" ref="AL304:AL310" si="1275">AJ304+AK304</f>
        <v>70915</v>
      </c>
      <c r="AM304" s="112">
        <f t="shared" ref="AM304:AN310" si="1276">AJ304</f>
        <v>22585</v>
      </c>
      <c r="AN304" s="112">
        <f t="shared" si="1276"/>
        <v>48330</v>
      </c>
      <c r="AO304" s="112">
        <v>2500</v>
      </c>
      <c r="AP304" s="112">
        <f t="shared" ref="AP304:AP310" si="1277">AM304+AN304+AO304</f>
        <v>73415</v>
      </c>
      <c r="AQ304" s="154">
        <f t="shared" ref="AQ304:AQ310" si="1278">ROUND(AM304*(1+4.5%),2)</f>
        <v>23601.33</v>
      </c>
      <c r="AR304" s="109">
        <f t="shared" ref="AR304:AR310" si="1279">ROUND(AN304*(1+4.5%)+(AB304*10%),2)</f>
        <v>53837.95</v>
      </c>
      <c r="AS304" s="112">
        <v>2500</v>
      </c>
      <c r="AT304" s="112">
        <f t="shared" ref="AT304:AT310" si="1280">AQ304+AR304+AS304</f>
        <v>79939.28</v>
      </c>
      <c r="AU304" s="109">
        <f t="shared" ref="AU304:AV310" si="1281">ROUND(AQ304+(AM304*4%),2)</f>
        <v>24504.73</v>
      </c>
      <c r="AV304" s="109">
        <f t="shared" si="1281"/>
        <v>55771.15</v>
      </c>
      <c r="AW304" s="112">
        <v>2500</v>
      </c>
      <c r="AX304" s="112">
        <f t="shared" ref="AX304:AX310" si="1282">AU304+AV304+AW304</f>
        <v>82775.88</v>
      </c>
      <c r="AY304" s="109">
        <f t="shared" ref="AY304:AY310" si="1283">ROUND(AU304+(AU304*$AY$3),2)</f>
        <v>26465.11</v>
      </c>
      <c r="AZ304" s="109">
        <f t="shared" ref="AZ304:AZ310" si="1284">ROUND(AV304+(AV304*$AZ$5),2)</f>
        <v>63021.4</v>
      </c>
      <c r="BA304" s="112">
        <v>2500</v>
      </c>
      <c r="BB304" s="112">
        <f t="shared" ref="BB304:BB310" si="1285">AY304+AZ304+BA304</f>
        <v>91986.510000000009</v>
      </c>
      <c r="BC304" s="109">
        <f t="shared" ref="BC304:BC310" si="1286">ROUND(AY304+(AY304*$BC$3),2)</f>
        <v>28846.97</v>
      </c>
      <c r="BD304" s="109">
        <f t="shared" ref="BD304:BD310" si="1287">ROUND(AZ304+(AZ304*$BD$5),2)</f>
        <v>68693.33</v>
      </c>
      <c r="BE304" s="112">
        <v>2500</v>
      </c>
      <c r="BF304" s="112">
        <f t="shared" ref="BF304:BF310" si="1288">BC304+BD304+BE304</f>
        <v>100040.3</v>
      </c>
      <c r="BG304" s="109">
        <f t="shared" ref="BG304:BG310" si="1289">ROUND(BC304+ $AY304*$BG$3,2)</f>
        <v>30170.23</v>
      </c>
      <c r="BH304" s="109">
        <f t="shared" ref="BH304:BH310" si="1290">ROUND(BD304+ $AZ304*$BH$5,2)</f>
        <v>71844.399999999994</v>
      </c>
      <c r="BI304" s="112">
        <v>2500</v>
      </c>
      <c r="BJ304" s="112">
        <f t="shared" ref="BJ304:BJ310" si="1291">BG304+BH304+BI304</f>
        <v>104514.62999999999</v>
      </c>
      <c r="BK304" s="109">
        <f t="shared" ref="BK304:BK310" si="1292">ROUND(BG304+ $AY304*$BK$3,2)</f>
        <v>31493.49</v>
      </c>
      <c r="BL304" s="109">
        <f t="shared" ref="BL304:BL310" si="1293">ROUND(BH304+ $AZ304*$BL$5,2)</f>
        <v>74995.47</v>
      </c>
      <c r="BM304" s="112">
        <v>2500</v>
      </c>
      <c r="BN304" s="112">
        <f t="shared" ref="BN304:BN310" si="1294">BK304+BL304+BM304</f>
        <v>108988.96</v>
      </c>
      <c r="BO304" s="109">
        <f t="shared" ref="BO304:BO313" si="1295">ROUND(BK304+ $AY304*$BO$3,2)</f>
        <v>32287.439999999999</v>
      </c>
      <c r="BP304" s="109">
        <f t="shared" ref="BP304:BP310" si="1296">ROUND(BL304+ $AZ304*$BP$4,2)</f>
        <v>76886.11</v>
      </c>
      <c r="BQ304" s="109">
        <v>2500</v>
      </c>
      <c r="BR304" s="112">
        <f t="shared" ref="BR304:BR310" si="1297">+BO304+BP304+BQ304</f>
        <v>111673.55</v>
      </c>
      <c r="BS304" s="110"/>
      <c r="BT304" s="75">
        <f t="shared" si="1260"/>
        <v>2.9999875307527422E-2</v>
      </c>
      <c r="BU304" s="75">
        <f t="shared" si="1260"/>
        <v>2.9999968264748156E-2</v>
      </c>
      <c r="BV304" s="75"/>
    </row>
    <row r="305" spans="1:75" ht="15" customHeight="1" x14ac:dyDescent="0.25">
      <c r="A305" s="76" t="s">
        <v>498</v>
      </c>
      <c r="B305" s="77" t="s">
        <v>499</v>
      </c>
      <c r="C305" s="112">
        <v>7312</v>
      </c>
      <c r="D305" s="112">
        <v>15647</v>
      </c>
      <c r="E305" s="112">
        <v>22959</v>
      </c>
      <c r="F305" s="112">
        <f t="shared" si="1262"/>
        <v>8774.4</v>
      </c>
      <c r="G305" s="112">
        <f t="shared" si="1262"/>
        <v>18776.399999999998</v>
      </c>
      <c r="H305" s="112">
        <f t="shared" si="1262"/>
        <v>27550.799999999999</v>
      </c>
      <c r="I305" s="112">
        <f t="shared" si="1263"/>
        <v>9213.119999999999</v>
      </c>
      <c r="J305" s="112">
        <f t="shared" si="1263"/>
        <v>19715.219999999998</v>
      </c>
      <c r="K305" s="112">
        <f t="shared" si="1263"/>
        <v>28928.34</v>
      </c>
      <c r="L305" s="112">
        <f t="shared" si="1264"/>
        <v>10236.799999999999</v>
      </c>
      <c r="M305" s="112">
        <f t="shared" si="1264"/>
        <v>21905.8</v>
      </c>
      <c r="N305" s="112">
        <f t="shared" si="1264"/>
        <v>32142.6</v>
      </c>
      <c r="O305" s="112">
        <v>10236.799999999999</v>
      </c>
      <c r="P305" s="112">
        <v>21905.8</v>
      </c>
      <c r="Q305" s="112">
        <v>32142.6</v>
      </c>
      <c r="R305" s="112">
        <f t="shared" si="1265"/>
        <v>11700.662399999999</v>
      </c>
      <c r="S305" s="112">
        <f t="shared" si="1266"/>
        <v>25038.329399999999</v>
      </c>
      <c r="T305" s="112">
        <f t="shared" si="1266"/>
        <v>36738.991799999996</v>
      </c>
      <c r="U305" s="112">
        <f t="shared" si="1267"/>
        <v>12431.8624</v>
      </c>
      <c r="V305" s="112">
        <f t="shared" si="1267"/>
        <v>26603.029399999999</v>
      </c>
      <c r="W305" s="112">
        <f t="shared" si="1267"/>
        <v>39034.891799999998</v>
      </c>
      <c r="X305" s="112">
        <f t="shared" si="1268"/>
        <v>13528.662399999999</v>
      </c>
      <c r="Y305" s="112">
        <f t="shared" si="1268"/>
        <v>28950.079399999999</v>
      </c>
      <c r="Z305" s="112">
        <f t="shared" si="1268"/>
        <v>42478.741799999996</v>
      </c>
      <c r="AA305" s="112">
        <v>15576</v>
      </c>
      <c r="AB305" s="112">
        <v>33331</v>
      </c>
      <c r="AC305" s="112">
        <v>48907</v>
      </c>
      <c r="AD305" s="112">
        <f t="shared" si="1269"/>
        <v>19470</v>
      </c>
      <c r="AE305" s="112">
        <f t="shared" si="1269"/>
        <v>41664</v>
      </c>
      <c r="AF305" s="112">
        <f t="shared" si="1270"/>
        <v>61134</v>
      </c>
      <c r="AG305" s="112">
        <f t="shared" si="1271"/>
        <v>22585</v>
      </c>
      <c r="AH305" s="157">
        <f t="shared" si="1272"/>
        <v>48330</v>
      </c>
      <c r="AI305" s="112">
        <f t="shared" si="1273"/>
        <v>70915</v>
      </c>
      <c r="AJ305" s="112">
        <f t="shared" si="1274"/>
        <v>22585</v>
      </c>
      <c r="AK305" s="112">
        <f t="shared" si="1274"/>
        <v>48330</v>
      </c>
      <c r="AL305" s="112">
        <f t="shared" si="1275"/>
        <v>70915</v>
      </c>
      <c r="AM305" s="112">
        <f t="shared" si="1276"/>
        <v>22585</v>
      </c>
      <c r="AN305" s="112">
        <f t="shared" si="1276"/>
        <v>48330</v>
      </c>
      <c r="AO305" s="112">
        <v>2500</v>
      </c>
      <c r="AP305" s="112">
        <f t="shared" si="1277"/>
        <v>73415</v>
      </c>
      <c r="AQ305" s="154">
        <f t="shared" si="1278"/>
        <v>23601.33</v>
      </c>
      <c r="AR305" s="109">
        <f t="shared" si="1279"/>
        <v>53837.95</v>
      </c>
      <c r="AS305" s="112">
        <v>2500</v>
      </c>
      <c r="AT305" s="112">
        <f t="shared" si="1280"/>
        <v>79939.28</v>
      </c>
      <c r="AU305" s="109">
        <f t="shared" si="1281"/>
        <v>24504.73</v>
      </c>
      <c r="AV305" s="109">
        <f t="shared" si="1281"/>
        <v>55771.15</v>
      </c>
      <c r="AW305" s="112">
        <v>2500</v>
      </c>
      <c r="AX305" s="112">
        <f t="shared" si="1282"/>
        <v>82775.88</v>
      </c>
      <c r="AY305" s="109">
        <f t="shared" si="1283"/>
        <v>26465.11</v>
      </c>
      <c r="AZ305" s="109">
        <f t="shared" si="1284"/>
        <v>63021.4</v>
      </c>
      <c r="BA305" s="112">
        <v>2500</v>
      </c>
      <c r="BB305" s="112">
        <f t="shared" si="1285"/>
        <v>91986.510000000009</v>
      </c>
      <c r="BC305" s="109">
        <f t="shared" si="1286"/>
        <v>28846.97</v>
      </c>
      <c r="BD305" s="109">
        <f t="shared" si="1287"/>
        <v>68693.33</v>
      </c>
      <c r="BE305" s="112">
        <v>2500</v>
      </c>
      <c r="BF305" s="112">
        <f t="shared" si="1288"/>
        <v>100040.3</v>
      </c>
      <c r="BG305" s="109">
        <f t="shared" si="1289"/>
        <v>30170.23</v>
      </c>
      <c r="BH305" s="109">
        <f t="shared" si="1290"/>
        <v>71844.399999999994</v>
      </c>
      <c r="BI305" s="112">
        <v>2500</v>
      </c>
      <c r="BJ305" s="112">
        <f t="shared" si="1291"/>
        <v>104514.62999999999</v>
      </c>
      <c r="BK305" s="109">
        <f t="shared" si="1292"/>
        <v>31493.49</v>
      </c>
      <c r="BL305" s="109">
        <f t="shared" si="1293"/>
        <v>74995.47</v>
      </c>
      <c r="BM305" s="112">
        <v>2500</v>
      </c>
      <c r="BN305" s="112">
        <f t="shared" si="1294"/>
        <v>108988.96</v>
      </c>
      <c r="BO305" s="109">
        <f t="shared" si="1295"/>
        <v>32287.439999999999</v>
      </c>
      <c r="BP305" s="109">
        <f t="shared" si="1296"/>
        <v>76886.11</v>
      </c>
      <c r="BQ305" s="109">
        <v>2500</v>
      </c>
      <c r="BR305" s="112">
        <f t="shared" si="1297"/>
        <v>111673.55</v>
      </c>
      <c r="BS305" s="110"/>
      <c r="BT305" s="75">
        <f t="shared" si="1260"/>
        <v>2.9999875307527422E-2</v>
      </c>
      <c r="BU305" s="75">
        <f t="shared" si="1260"/>
        <v>2.9999968264748156E-2</v>
      </c>
      <c r="BV305" s="75"/>
    </row>
    <row r="306" spans="1:75" ht="15" customHeight="1" x14ac:dyDescent="0.25">
      <c r="A306" s="76" t="s">
        <v>500</v>
      </c>
      <c r="B306" s="77" t="s">
        <v>501</v>
      </c>
      <c r="C306" s="112">
        <v>7312</v>
      </c>
      <c r="D306" s="112">
        <v>15647</v>
      </c>
      <c r="E306" s="112">
        <v>22959</v>
      </c>
      <c r="F306" s="112">
        <f t="shared" si="1262"/>
        <v>8774.4</v>
      </c>
      <c r="G306" s="112">
        <f t="shared" si="1262"/>
        <v>18776.399999999998</v>
      </c>
      <c r="H306" s="112">
        <f t="shared" si="1262"/>
        <v>27550.799999999999</v>
      </c>
      <c r="I306" s="112">
        <f t="shared" si="1263"/>
        <v>9213.119999999999</v>
      </c>
      <c r="J306" s="112">
        <f t="shared" si="1263"/>
        <v>19715.219999999998</v>
      </c>
      <c r="K306" s="112">
        <f t="shared" si="1263"/>
        <v>28928.34</v>
      </c>
      <c r="L306" s="112">
        <f t="shared" si="1264"/>
        <v>10236.799999999999</v>
      </c>
      <c r="M306" s="112">
        <f t="shared" si="1264"/>
        <v>21905.8</v>
      </c>
      <c r="N306" s="112">
        <f t="shared" si="1264"/>
        <v>32142.6</v>
      </c>
      <c r="O306" s="112">
        <v>10236.799999999999</v>
      </c>
      <c r="P306" s="112">
        <v>21905.8</v>
      </c>
      <c r="Q306" s="112">
        <v>32142.6</v>
      </c>
      <c r="R306" s="112">
        <f t="shared" si="1265"/>
        <v>11700.662399999999</v>
      </c>
      <c r="S306" s="112">
        <f t="shared" si="1266"/>
        <v>25038.329399999999</v>
      </c>
      <c r="T306" s="112">
        <f t="shared" si="1266"/>
        <v>36738.991799999996</v>
      </c>
      <c r="U306" s="112">
        <f t="shared" si="1267"/>
        <v>12431.8624</v>
      </c>
      <c r="V306" s="112">
        <f t="shared" si="1267"/>
        <v>26603.029399999999</v>
      </c>
      <c r="W306" s="112">
        <f t="shared" si="1267"/>
        <v>39034.891799999998</v>
      </c>
      <c r="X306" s="112">
        <f t="shared" si="1268"/>
        <v>13528.662399999999</v>
      </c>
      <c r="Y306" s="112">
        <f t="shared" si="1268"/>
        <v>28950.079399999999</v>
      </c>
      <c r="Z306" s="112">
        <f t="shared" si="1268"/>
        <v>42478.741799999996</v>
      </c>
      <c r="AA306" s="112">
        <v>15576</v>
      </c>
      <c r="AB306" s="112">
        <v>33331</v>
      </c>
      <c r="AC306" s="112">
        <v>48907</v>
      </c>
      <c r="AD306" s="112">
        <f t="shared" si="1269"/>
        <v>19470</v>
      </c>
      <c r="AE306" s="112">
        <f t="shared" si="1269"/>
        <v>41664</v>
      </c>
      <c r="AF306" s="112">
        <f t="shared" si="1270"/>
        <v>61134</v>
      </c>
      <c r="AG306" s="112">
        <f t="shared" si="1271"/>
        <v>22585</v>
      </c>
      <c r="AH306" s="157">
        <f t="shared" si="1272"/>
        <v>48330</v>
      </c>
      <c r="AI306" s="112">
        <f t="shared" si="1273"/>
        <v>70915</v>
      </c>
      <c r="AJ306" s="112">
        <f t="shared" si="1274"/>
        <v>22585</v>
      </c>
      <c r="AK306" s="112">
        <f t="shared" si="1274"/>
        <v>48330</v>
      </c>
      <c r="AL306" s="112">
        <f t="shared" si="1275"/>
        <v>70915</v>
      </c>
      <c r="AM306" s="112">
        <f t="shared" si="1276"/>
        <v>22585</v>
      </c>
      <c r="AN306" s="112">
        <f t="shared" si="1276"/>
        <v>48330</v>
      </c>
      <c r="AO306" s="112">
        <v>2500</v>
      </c>
      <c r="AP306" s="112">
        <f t="shared" si="1277"/>
        <v>73415</v>
      </c>
      <c r="AQ306" s="154">
        <f t="shared" si="1278"/>
        <v>23601.33</v>
      </c>
      <c r="AR306" s="109">
        <f t="shared" si="1279"/>
        <v>53837.95</v>
      </c>
      <c r="AS306" s="112">
        <v>2500</v>
      </c>
      <c r="AT306" s="112">
        <f t="shared" si="1280"/>
        <v>79939.28</v>
      </c>
      <c r="AU306" s="109">
        <f t="shared" si="1281"/>
        <v>24504.73</v>
      </c>
      <c r="AV306" s="109">
        <f t="shared" si="1281"/>
        <v>55771.15</v>
      </c>
      <c r="AW306" s="112">
        <v>2500</v>
      </c>
      <c r="AX306" s="112">
        <f t="shared" si="1282"/>
        <v>82775.88</v>
      </c>
      <c r="AY306" s="109">
        <f t="shared" si="1283"/>
        <v>26465.11</v>
      </c>
      <c r="AZ306" s="109">
        <f t="shared" si="1284"/>
        <v>63021.4</v>
      </c>
      <c r="BA306" s="112">
        <v>2500</v>
      </c>
      <c r="BB306" s="112">
        <f t="shared" si="1285"/>
        <v>91986.510000000009</v>
      </c>
      <c r="BC306" s="109">
        <f t="shared" si="1286"/>
        <v>28846.97</v>
      </c>
      <c r="BD306" s="109">
        <f t="shared" si="1287"/>
        <v>68693.33</v>
      </c>
      <c r="BE306" s="112">
        <v>2500</v>
      </c>
      <c r="BF306" s="112">
        <f t="shared" si="1288"/>
        <v>100040.3</v>
      </c>
      <c r="BG306" s="109">
        <f t="shared" si="1289"/>
        <v>30170.23</v>
      </c>
      <c r="BH306" s="109">
        <f t="shared" si="1290"/>
        <v>71844.399999999994</v>
      </c>
      <c r="BI306" s="112">
        <v>2500</v>
      </c>
      <c r="BJ306" s="112">
        <f t="shared" si="1291"/>
        <v>104514.62999999999</v>
      </c>
      <c r="BK306" s="109">
        <f t="shared" si="1292"/>
        <v>31493.49</v>
      </c>
      <c r="BL306" s="109">
        <f t="shared" si="1293"/>
        <v>74995.47</v>
      </c>
      <c r="BM306" s="112">
        <v>2500</v>
      </c>
      <c r="BN306" s="112">
        <f t="shared" si="1294"/>
        <v>108988.96</v>
      </c>
      <c r="BO306" s="109">
        <f t="shared" si="1295"/>
        <v>32287.439999999999</v>
      </c>
      <c r="BP306" s="109">
        <f t="shared" si="1296"/>
        <v>76886.11</v>
      </c>
      <c r="BQ306" s="109">
        <v>2500</v>
      </c>
      <c r="BR306" s="112">
        <f t="shared" si="1297"/>
        <v>111673.55</v>
      </c>
      <c r="BS306" s="110"/>
      <c r="BT306" s="75">
        <f t="shared" si="1260"/>
        <v>2.9999875307527422E-2</v>
      </c>
      <c r="BU306" s="75">
        <f t="shared" si="1260"/>
        <v>2.9999968264748156E-2</v>
      </c>
      <c r="BV306" s="75"/>
    </row>
    <row r="307" spans="1:75" ht="15" customHeight="1" x14ac:dyDescent="0.25">
      <c r="A307" s="76" t="s">
        <v>502</v>
      </c>
      <c r="B307" s="77" t="s">
        <v>503</v>
      </c>
      <c r="C307" s="112">
        <v>7312</v>
      </c>
      <c r="D307" s="112">
        <v>15647</v>
      </c>
      <c r="E307" s="112">
        <v>22959</v>
      </c>
      <c r="F307" s="112">
        <f t="shared" si="1262"/>
        <v>8774.4</v>
      </c>
      <c r="G307" s="112">
        <f t="shared" si="1262"/>
        <v>18776.399999999998</v>
      </c>
      <c r="H307" s="112">
        <f t="shared" si="1262"/>
        <v>27550.799999999999</v>
      </c>
      <c r="I307" s="112">
        <f t="shared" si="1263"/>
        <v>9213.119999999999</v>
      </c>
      <c r="J307" s="112">
        <f t="shared" si="1263"/>
        <v>19715.219999999998</v>
      </c>
      <c r="K307" s="112">
        <f t="shared" si="1263"/>
        <v>28928.34</v>
      </c>
      <c r="L307" s="112">
        <f t="shared" si="1264"/>
        <v>10236.799999999999</v>
      </c>
      <c r="M307" s="112">
        <f t="shared" si="1264"/>
        <v>21905.8</v>
      </c>
      <c r="N307" s="112">
        <f t="shared" si="1264"/>
        <v>32142.6</v>
      </c>
      <c r="O307" s="112">
        <v>10236.799999999999</v>
      </c>
      <c r="P307" s="112">
        <v>21905.8</v>
      </c>
      <c r="Q307" s="112">
        <v>32142.6</v>
      </c>
      <c r="R307" s="112">
        <f t="shared" si="1265"/>
        <v>11700.662399999999</v>
      </c>
      <c r="S307" s="112">
        <f t="shared" si="1266"/>
        <v>25038.329399999999</v>
      </c>
      <c r="T307" s="112">
        <f t="shared" si="1266"/>
        <v>36738.991799999996</v>
      </c>
      <c r="U307" s="112">
        <f t="shared" si="1267"/>
        <v>12431.8624</v>
      </c>
      <c r="V307" s="112">
        <f t="shared" si="1267"/>
        <v>26603.029399999999</v>
      </c>
      <c r="W307" s="112">
        <f t="shared" si="1267"/>
        <v>39034.891799999998</v>
      </c>
      <c r="X307" s="112">
        <f t="shared" si="1268"/>
        <v>13528.662399999999</v>
      </c>
      <c r="Y307" s="112">
        <f t="shared" si="1268"/>
        <v>28950.079399999999</v>
      </c>
      <c r="Z307" s="112">
        <f t="shared" si="1268"/>
        <v>42478.741799999996</v>
      </c>
      <c r="AA307" s="112">
        <v>15576</v>
      </c>
      <c r="AB307" s="112">
        <v>33331</v>
      </c>
      <c r="AC307" s="112">
        <v>48907</v>
      </c>
      <c r="AD307" s="112">
        <f t="shared" si="1269"/>
        <v>19470</v>
      </c>
      <c r="AE307" s="112">
        <f t="shared" si="1269"/>
        <v>41664</v>
      </c>
      <c r="AF307" s="112">
        <f t="shared" si="1270"/>
        <v>61134</v>
      </c>
      <c r="AG307" s="112">
        <f t="shared" si="1271"/>
        <v>22585</v>
      </c>
      <c r="AH307" s="157">
        <f t="shared" si="1272"/>
        <v>48330</v>
      </c>
      <c r="AI307" s="112">
        <f t="shared" si="1273"/>
        <v>70915</v>
      </c>
      <c r="AJ307" s="112">
        <f t="shared" si="1274"/>
        <v>22585</v>
      </c>
      <c r="AK307" s="112">
        <f t="shared" si="1274"/>
        <v>48330</v>
      </c>
      <c r="AL307" s="112">
        <f t="shared" si="1275"/>
        <v>70915</v>
      </c>
      <c r="AM307" s="112">
        <f t="shared" si="1276"/>
        <v>22585</v>
      </c>
      <c r="AN307" s="112">
        <f t="shared" si="1276"/>
        <v>48330</v>
      </c>
      <c r="AO307" s="112">
        <v>2500</v>
      </c>
      <c r="AP307" s="112">
        <f t="shared" si="1277"/>
        <v>73415</v>
      </c>
      <c r="AQ307" s="154">
        <f t="shared" si="1278"/>
        <v>23601.33</v>
      </c>
      <c r="AR307" s="109">
        <f t="shared" si="1279"/>
        <v>53837.95</v>
      </c>
      <c r="AS307" s="112">
        <v>2500</v>
      </c>
      <c r="AT307" s="112">
        <f t="shared" si="1280"/>
        <v>79939.28</v>
      </c>
      <c r="AU307" s="109">
        <f t="shared" si="1281"/>
        <v>24504.73</v>
      </c>
      <c r="AV307" s="109">
        <f t="shared" si="1281"/>
        <v>55771.15</v>
      </c>
      <c r="AW307" s="112">
        <v>2500</v>
      </c>
      <c r="AX307" s="112">
        <f t="shared" si="1282"/>
        <v>82775.88</v>
      </c>
      <c r="AY307" s="109">
        <f t="shared" si="1283"/>
        <v>26465.11</v>
      </c>
      <c r="AZ307" s="109">
        <f t="shared" si="1284"/>
        <v>63021.4</v>
      </c>
      <c r="BA307" s="112">
        <v>2500</v>
      </c>
      <c r="BB307" s="112">
        <f t="shared" si="1285"/>
        <v>91986.510000000009</v>
      </c>
      <c r="BC307" s="109">
        <f t="shared" si="1286"/>
        <v>28846.97</v>
      </c>
      <c r="BD307" s="109">
        <f t="shared" si="1287"/>
        <v>68693.33</v>
      </c>
      <c r="BE307" s="112">
        <v>2500</v>
      </c>
      <c r="BF307" s="112">
        <f t="shared" si="1288"/>
        <v>100040.3</v>
      </c>
      <c r="BG307" s="109">
        <f t="shared" si="1289"/>
        <v>30170.23</v>
      </c>
      <c r="BH307" s="109">
        <f t="shared" si="1290"/>
        <v>71844.399999999994</v>
      </c>
      <c r="BI307" s="112">
        <v>2500</v>
      </c>
      <c r="BJ307" s="112">
        <f t="shared" si="1291"/>
        <v>104514.62999999999</v>
      </c>
      <c r="BK307" s="109">
        <f t="shared" si="1292"/>
        <v>31493.49</v>
      </c>
      <c r="BL307" s="109">
        <f t="shared" si="1293"/>
        <v>74995.47</v>
      </c>
      <c r="BM307" s="112">
        <v>2500</v>
      </c>
      <c r="BN307" s="112">
        <f t="shared" si="1294"/>
        <v>108988.96</v>
      </c>
      <c r="BO307" s="109">
        <f t="shared" si="1295"/>
        <v>32287.439999999999</v>
      </c>
      <c r="BP307" s="109">
        <f t="shared" si="1296"/>
        <v>76886.11</v>
      </c>
      <c r="BQ307" s="109">
        <v>2500</v>
      </c>
      <c r="BR307" s="112">
        <f t="shared" si="1297"/>
        <v>111673.55</v>
      </c>
      <c r="BS307" s="110"/>
      <c r="BT307" s="75">
        <f t="shared" si="1260"/>
        <v>2.9999875307527422E-2</v>
      </c>
      <c r="BU307" s="75">
        <f t="shared" si="1260"/>
        <v>2.9999968264748156E-2</v>
      </c>
      <c r="BV307" s="75"/>
    </row>
    <row r="308" spans="1:75" ht="15" customHeight="1" x14ac:dyDescent="0.25">
      <c r="A308" s="76" t="s">
        <v>504</v>
      </c>
      <c r="B308" s="77" t="s">
        <v>505</v>
      </c>
      <c r="C308" s="112">
        <v>7312</v>
      </c>
      <c r="D308" s="112">
        <v>15647</v>
      </c>
      <c r="E308" s="112">
        <v>22959</v>
      </c>
      <c r="F308" s="112">
        <f t="shared" si="1262"/>
        <v>8774.4</v>
      </c>
      <c r="G308" s="112">
        <f t="shared" si="1262"/>
        <v>18776.399999999998</v>
      </c>
      <c r="H308" s="112">
        <f t="shared" si="1262"/>
        <v>27550.799999999999</v>
      </c>
      <c r="I308" s="112">
        <f t="shared" si="1263"/>
        <v>9213.119999999999</v>
      </c>
      <c r="J308" s="112">
        <f t="shared" si="1263"/>
        <v>19715.219999999998</v>
      </c>
      <c r="K308" s="112">
        <f t="shared" si="1263"/>
        <v>28928.34</v>
      </c>
      <c r="L308" s="112">
        <f t="shared" si="1264"/>
        <v>10236.799999999999</v>
      </c>
      <c r="M308" s="112">
        <f t="shared" si="1264"/>
        <v>21905.8</v>
      </c>
      <c r="N308" s="112">
        <f t="shared" si="1264"/>
        <v>32142.6</v>
      </c>
      <c r="O308" s="112">
        <v>10236.799999999999</v>
      </c>
      <c r="P308" s="112">
        <v>21905.8</v>
      </c>
      <c r="Q308" s="112">
        <v>32142.6</v>
      </c>
      <c r="R308" s="112">
        <f t="shared" si="1265"/>
        <v>11700.662399999999</v>
      </c>
      <c r="S308" s="112">
        <f t="shared" si="1266"/>
        <v>25038.329399999999</v>
      </c>
      <c r="T308" s="112">
        <f t="shared" si="1266"/>
        <v>36738.991799999996</v>
      </c>
      <c r="U308" s="112">
        <f t="shared" si="1267"/>
        <v>12431.8624</v>
      </c>
      <c r="V308" s="112">
        <f t="shared" si="1267"/>
        <v>26603.029399999999</v>
      </c>
      <c r="W308" s="112">
        <f t="shared" si="1267"/>
        <v>39034.891799999998</v>
      </c>
      <c r="X308" s="112">
        <f t="shared" si="1268"/>
        <v>13528.662399999999</v>
      </c>
      <c r="Y308" s="112">
        <f t="shared" si="1268"/>
        <v>28950.079399999999</v>
      </c>
      <c r="Z308" s="112">
        <f t="shared" si="1268"/>
        <v>42478.741799999996</v>
      </c>
      <c r="AA308" s="112">
        <v>15576</v>
      </c>
      <c r="AB308" s="112">
        <v>33331</v>
      </c>
      <c r="AC308" s="112">
        <v>48907</v>
      </c>
      <c r="AD308" s="112">
        <f t="shared" si="1269"/>
        <v>19470</v>
      </c>
      <c r="AE308" s="112">
        <f t="shared" si="1269"/>
        <v>41664</v>
      </c>
      <c r="AF308" s="112">
        <f t="shared" si="1270"/>
        <v>61134</v>
      </c>
      <c r="AG308" s="112">
        <f t="shared" si="1271"/>
        <v>22585</v>
      </c>
      <c r="AH308" s="157">
        <f t="shared" si="1272"/>
        <v>48330</v>
      </c>
      <c r="AI308" s="112">
        <f t="shared" si="1273"/>
        <v>70915</v>
      </c>
      <c r="AJ308" s="112">
        <f t="shared" si="1274"/>
        <v>22585</v>
      </c>
      <c r="AK308" s="112">
        <f t="shared" si="1274"/>
        <v>48330</v>
      </c>
      <c r="AL308" s="112">
        <f t="shared" si="1275"/>
        <v>70915</v>
      </c>
      <c r="AM308" s="112">
        <f t="shared" si="1276"/>
        <v>22585</v>
      </c>
      <c r="AN308" s="112">
        <f t="shared" si="1276"/>
        <v>48330</v>
      </c>
      <c r="AO308" s="112">
        <v>2500</v>
      </c>
      <c r="AP308" s="112">
        <f t="shared" si="1277"/>
        <v>73415</v>
      </c>
      <c r="AQ308" s="154">
        <f t="shared" si="1278"/>
        <v>23601.33</v>
      </c>
      <c r="AR308" s="109">
        <f t="shared" si="1279"/>
        <v>53837.95</v>
      </c>
      <c r="AS308" s="112">
        <v>2500</v>
      </c>
      <c r="AT308" s="112">
        <f t="shared" si="1280"/>
        <v>79939.28</v>
      </c>
      <c r="AU308" s="109">
        <f t="shared" si="1281"/>
        <v>24504.73</v>
      </c>
      <c r="AV308" s="109">
        <f t="shared" si="1281"/>
        <v>55771.15</v>
      </c>
      <c r="AW308" s="112">
        <v>2500</v>
      </c>
      <c r="AX308" s="112">
        <f t="shared" si="1282"/>
        <v>82775.88</v>
      </c>
      <c r="AY308" s="109">
        <f t="shared" si="1283"/>
        <v>26465.11</v>
      </c>
      <c r="AZ308" s="109">
        <f t="shared" si="1284"/>
        <v>63021.4</v>
      </c>
      <c r="BA308" s="112">
        <v>2500</v>
      </c>
      <c r="BB308" s="112">
        <f t="shared" si="1285"/>
        <v>91986.510000000009</v>
      </c>
      <c r="BC308" s="109">
        <f t="shared" si="1286"/>
        <v>28846.97</v>
      </c>
      <c r="BD308" s="109">
        <f t="shared" si="1287"/>
        <v>68693.33</v>
      </c>
      <c r="BE308" s="112">
        <v>2500</v>
      </c>
      <c r="BF308" s="112">
        <f t="shared" si="1288"/>
        <v>100040.3</v>
      </c>
      <c r="BG308" s="109">
        <f t="shared" si="1289"/>
        <v>30170.23</v>
      </c>
      <c r="BH308" s="109">
        <f t="shared" si="1290"/>
        <v>71844.399999999994</v>
      </c>
      <c r="BI308" s="112">
        <v>2500</v>
      </c>
      <c r="BJ308" s="112">
        <f t="shared" si="1291"/>
        <v>104514.62999999999</v>
      </c>
      <c r="BK308" s="109">
        <f t="shared" si="1292"/>
        <v>31493.49</v>
      </c>
      <c r="BL308" s="109">
        <f t="shared" si="1293"/>
        <v>74995.47</v>
      </c>
      <c r="BM308" s="112">
        <v>2500</v>
      </c>
      <c r="BN308" s="112">
        <f t="shared" si="1294"/>
        <v>108988.96</v>
      </c>
      <c r="BO308" s="109">
        <f t="shared" si="1295"/>
        <v>32287.439999999999</v>
      </c>
      <c r="BP308" s="109">
        <f t="shared" si="1296"/>
        <v>76886.11</v>
      </c>
      <c r="BQ308" s="109">
        <v>2500</v>
      </c>
      <c r="BR308" s="112">
        <f t="shared" si="1297"/>
        <v>111673.55</v>
      </c>
      <c r="BS308" s="110"/>
      <c r="BT308" s="75">
        <f t="shared" si="1260"/>
        <v>2.9999875307527422E-2</v>
      </c>
      <c r="BU308" s="75">
        <f t="shared" si="1260"/>
        <v>2.9999968264748156E-2</v>
      </c>
      <c r="BV308" s="75"/>
    </row>
    <row r="309" spans="1:75" ht="15" customHeight="1" x14ac:dyDescent="0.25">
      <c r="A309" s="76" t="s">
        <v>506</v>
      </c>
      <c r="B309" s="77" t="s">
        <v>507</v>
      </c>
      <c r="C309" s="112">
        <v>7312</v>
      </c>
      <c r="D309" s="112">
        <v>15647</v>
      </c>
      <c r="E309" s="112">
        <v>22959</v>
      </c>
      <c r="F309" s="112">
        <f t="shared" si="1262"/>
        <v>8774.4</v>
      </c>
      <c r="G309" s="112">
        <f t="shared" si="1262"/>
        <v>18776.399999999998</v>
      </c>
      <c r="H309" s="112">
        <f t="shared" si="1262"/>
        <v>27550.799999999999</v>
      </c>
      <c r="I309" s="112">
        <f t="shared" si="1263"/>
        <v>9213.119999999999</v>
      </c>
      <c r="J309" s="112">
        <f t="shared" si="1263"/>
        <v>19715.219999999998</v>
      </c>
      <c r="K309" s="112">
        <f t="shared" si="1263"/>
        <v>28928.34</v>
      </c>
      <c r="L309" s="112">
        <f t="shared" si="1264"/>
        <v>10236.799999999999</v>
      </c>
      <c r="M309" s="112">
        <f t="shared" si="1264"/>
        <v>21905.8</v>
      </c>
      <c r="N309" s="112">
        <f t="shared" si="1264"/>
        <v>32142.6</v>
      </c>
      <c r="O309" s="112">
        <v>10236.799999999999</v>
      </c>
      <c r="P309" s="112">
        <v>21905.8</v>
      </c>
      <c r="Q309" s="112">
        <v>32142.6</v>
      </c>
      <c r="R309" s="112">
        <f t="shared" si="1265"/>
        <v>11700.662399999999</v>
      </c>
      <c r="S309" s="112">
        <f t="shared" si="1266"/>
        <v>25038.329399999999</v>
      </c>
      <c r="T309" s="112">
        <f t="shared" si="1266"/>
        <v>36738.991799999996</v>
      </c>
      <c r="U309" s="112">
        <f t="shared" si="1267"/>
        <v>12431.8624</v>
      </c>
      <c r="V309" s="112">
        <f t="shared" si="1267"/>
        <v>26603.029399999999</v>
      </c>
      <c r="W309" s="112">
        <f t="shared" si="1267"/>
        <v>39034.891799999998</v>
      </c>
      <c r="X309" s="112">
        <f t="shared" si="1268"/>
        <v>13528.662399999999</v>
      </c>
      <c r="Y309" s="112">
        <f t="shared" si="1268"/>
        <v>28950.079399999999</v>
      </c>
      <c r="Z309" s="112">
        <f t="shared" si="1268"/>
        <v>42478.741799999996</v>
      </c>
      <c r="AA309" s="112">
        <v>15576</v>
      </c>
      <c r="AB309" s="112">
        <v>33331</v>
      </c>
      <c r="AC309" s="112">
        <v>48907</v>
      </c>
      <c r="AD309" s="112">
        <f t="shared" si="1269"/>
        <v>19470</v>
      </c>
      <c r="AE309" s="112">
        <f t="shared" si="1269"/>
        <v>41664</v>
      </c>
      <c r="AF309" s="112">
        <f t="shared" si="1270"/>
        <v>61134</v>
      </c>
      <c r="AG309" s="112">
        <f t="shared" si="1271"/>
        <v>22585</v>
      </c>
      <c r="AH309" s="157">
        <f t="shared" si="1272"/>
        <v>48330</v>
      </c>
      <c r="AI309" s="112">
        <f t="shared" si="1273"/>
        <v>70915</v>
      </c>
      <c r="AJ309" s="112">
        <f t="shared" si="1274"/>
        <v>22585</v>
      </c>
      <c r="AK309" s="112">
        <f t="shared" si="1274"/>
        <v>48330</v>
      </c>
      <c r="AL309" s="112">
        <f t="shared" si="1275"/>
        <v>70915</v>
      </c>
      <c r="AM309" s="112">
        <f t="shared" si="1276"/>
        <v>22585</v>
      </c>
      <c r="AN309" s="112">
        <f t="shared" si="1276"/>
        <v>48330</v>
      </c>
      <c r="AO309" s="112">
        <v>2500</v>
      </c>
      <c r="AP309" s="112">
        <f t="shared" si="1277"/>
        <v>73415</v>
      </c>
      <c r="AQ309" s="154">
        <f t="shared" si="1278"/>
        <v>23601.33</v>
      </c>
      <c r="AR309" s="109">
        <f t="shared" si="1279"/>
        <v>53837.95</v>
      </c>
      <c r="AS309" s="112">
        <v>2500</v>
      </c>
      <c r="AT309" s="112">
        <f t="shared" si="1280"/>
        <v>79939.28</v>
      </c>
      <c r="AU309" s="109">
        <f t="shared" si="1281"/>
        <v>24504.73</v>
      </c>
      <c r="AV309" s="109">
        <f t="shared" si="1281"/>
        <v>55771.15</v>
      </c>
      <c r="AW309" s="112">
        <v>2500</v>
      </c>
      <c r="AX309" s="112">
        <f t="shared" si="1282"/>
        <v>82775.88</v>
      </c>
      <c r="AY309" s="109">
        <f t="shared" si="1283"/>
        <v>26465.11</v>
      </c>
      <c r="AZ309" s="109">
        <f t="shared" si="1284"/>
        <v>63021.4</v>
      </c>
      <c r="BA309" s="112">
        <v>2500</v>
      </c>
      <c r="BB309" s="112">
        <f t="shared" si="1285"/>
        <v>91986.510000000009</v>
      </c>
      <c r="BC309" s="109">
        <f t="shared" si="1286"/>
        <v>28846.97</v>
      </c>
      <c r="BD309" s="109">
        <f t="shared" si="1287"/>
        <v>68693.33</v>
      </c>
      <c r="BE309" s="112">
        <v>2500</v>
      </c>
      <c r="BF309" s="112">
        <f t="shared" si="1288"/>
        <v>100040.3</v>
      </c>
      <c r="BG309" s="109">
        <f t="shared" si="1289"/>
        <v>30170.23</v>
      </c>
      <c r="BH309" s="109">
        <f t="shared" si="1290"/>
        <v>71844.399999999994</v>
      </c>
      <c r="BI309" s="112">
        <v>2500</v>
      </c>
      <c r="BJ309" s="112">
        <f t="shared" si="1291"/>
        <v>104514.62999999999</v>
      </c>
      <c r="BK309" s="109">
        <f t="shared" si="1292"/>
        <v>31493.49</v>
      </c>
      <c r="BL309" s="109">
        <f t="shared" si="1293"/>
        <v>74995.47</v>
      </c>
      <c r="BM309" s="112">
        <v>2500</v>
      </c>
      <c r="BN309" s="112">
        <f t="shared" si="1294"/>
        <v>108988.96</v>
      </c>
      <c r="BO309" s="109">
        <f t="shared" si="1295"/>
        <v>32287.439999999999</v>
      </c>
      <c r="BP309" s="109">
        <f t="shared" si="1296"/>
        <v>76886.11</v>
      </c>
      <c r="BQ309" s="109">
        <v>2500</v>
      </c>
      <c r="BR309" s="112">
        <f t="shared" si="1297"/>
        <v>111673.55</v>
      </c>
      <c r="BS309" s="110"/>
      <c r="BT309" s="75">
        <f t="shared" si="1260"/>
        <v>2.9999875307527422E-2</v>
      </c>
      <c r="BU309" s="75">
        <f t="shared" si="1260"/>
        <v>2.9999968264748156E-2</v>
      </c>
      <c r="BV309" s="75"/>
    </row>
    <row r="310" spans="1:75" ht="30" customHeight="1" x14ac:dyDescent="0.25">
      <c r="A310" s="76" t="s">
        <v>508</v>
      </c>
      <c r="B310" s="77" t="s">
        <v>509</v>
      </c>
      <c r="C310" s="112">
        <v>7312</v>
      </c>
      <c r="D310" s="112">
        <v>15647</v>
      </c>
      <c r="E310" s="112">
        <v>22959</v>
      </c>
      <c r="F310" s="112">
        <f t="shared" si="1262"/>
        <v>8774.4</v>
      </c>
      <c r="G310" s="112">
        <f t="shared" si="1262"/>
        <v>18776.399999999998</v>
      </c>
      <c r="H310" s="112">
        <f t="shared" si="1262"/>
        <v>27550.799999999999</v>
      </c>
      <c r="I310" s="112">
        <f t="shared" si="1263"/>
        <v>9213.119999999999</v>
      </c>
      <c r="J310" s="112">
        <f t="shared" si="1263"/>
        <v>19715.219999999998</v>
      </c>
      <c r="K310" s="112">
        <f t="shared" si="1263"/>
        <v>28928.34</v>
      </c>
      <c r="L310" s="112">
        <f t="shared" si="1264"/>
        <v>10236.799999999999</v>
      </c>
      <c r="M310" s="112">
        <f t="shared" si="1264"/>
        <v>21905.8</v>
      </c>
      <c r="N310" s="112">
        <f t="shared" si="1264"/>
        <v>32142.6</v>
      </c>
      <c r="O310" s="112">
        <v>10236.799999999999</v>
      </c>
      <c r="P310" s="112">
        <v>21905.8</v>
      </c>
      <c r="Q310" s="112">
        <v>32142.6</v>
      </c>
      <c r="R310" s="112">
        <f t="shared" si="1265"/>
        <v>11700.662399999999</v>
      </c>
      <c r="S310" s="112">
        <f t="shared" si="1266"/>
        <v>25038.329399999999</v>
      </c>
      <c r="T310" s="112">
        <f t="shared" si="1266"/>
        <v>36738.991799999996</v>
      </c>
      <c r="U310" s="112">
        <f t="shared" si="1267"/>
        <v>12431.8624</v>
      </c>
      <c r="V310" s="112">
        <f t="shared" si="1267"/>
        <v>26603.029399999999</v>
      </c>
      <c r="W310" s="112">
        <f t="shared" si="1267"/>
        <v>39034.891799999998</v>
      </c>
      <c r="X310" s="112">
        <f t="shared" si="1268"/>
        <v>13528.662399999999</v>
      </c>
      <c r="Y310" s="112">
        <f t="shared" si="1268"/>
        <v>28950.079399999999</v>
      </c>
      <c r="Z310" s="112">
        <f t="shared" si="1268"/>
        <v>42478.741799999996</v>
      </c>
      <c r="AA310" s="112">
        <v>15576</v>
      </c>
      <c r="AB310" s="112">
        <v>33331</v>
      </c>
      <c r="AC310" s="112">
        <v>48907</v>
      </c>
      <c r="AD310" s="112">
        <f t="shared" si="1269"/>
        <v>19470</v>
      </c>
      <c r="AE310" s="112">
        <f t="shared" si="1269"/>
        <v>41664</v>
      </c>
      <c r="AF310" s="112">
        <f t="shared" si="1270"/>
        <v>61134</v>
      </c>
      <c r="AG310" s="112">
        <f t="shared" si="1271"/>
        <v>22585</v>
      </c>
      <c r="AH310" s="157">
        <f t="shared" si="1272"/>
        <v>48330</v>
      </c>
      <c r="AI310" s="112">
        <f t="shared" si="1273"/>
        <v>70915</v>
      </c>
      <c r="AJ310" s="112">
        <f t="shared" si="1274"/>
        <v>22585</v>
      </c>
      <c r="AK310" s="112">
        <f t="shared" si="1274"/>
        <v>48330</v>
      </c>
      <c r="AL310" s="112">
        <f t="shared" si="1275"/>
        <v>70915</v>
      </c>
      <c r="AM310" s="112">
        <f t="shared" si="1276"/>
        <v>22585</v>
      </c>
      <c r="AN310" s="112">
        <f t="shared" si="1276"/>
        <v>48330</v>
      </c>
      <c r="AO310" s="112">
        <v>2500</v>
      </c>
      <c r="AP310" s="112">
        <f t="shared" si="1277"/>
        <v>73415</v>
      </c>
      <c r="AQ310" s="154">
        <f t="shared" si="1278"/>
        <v>23601.33</v>
      </c>
      <c r="AR310" s="109">
        <f t="shared" si="1279"/>
        <v>53837.95</v>
      </c>
      <c r="AS310" s="112">
        <v>2500</v>
      </c>
      <c r="AT310" s="112">
        <f t="shared" si="1280"/>
        <v>79939.28</v>
      </c>
      <c r="AU310" s="109">
        <f t="shared" si="1281"/>
        <v>24504.73</v>
      </c>
      <c r="AV310" s="109">
        <f t="shared" si="1281"/>
        <v>55771.15</v>
      </c>
      <c r="AW310" s="112">
        <v>2500</v>
      </c>
      <c r="AX310" s="112">
        <f t="shared" si="1282"/>
        <v>82775.88</v>
      </c>
      <c r="AY310" s="109">
        <f t="shared" si="1283"/>
        <v>26465.11</v>
      </c>
      <c r="AZ310" s="109">
        <f t="shared" si="1284"/>
        <v>63021.4</v>
      </c>
      <c r="BA310" s="112">
        <v>2500</v>
      </c>
      <c r="BB310" s="112">
        <f t="shared" si="1285"/>
        <v>91986.510000000009</v>
      </c>
      <c r="BC310" s="109">
        <f t="shared" si="1286"/>
        <v>28846.97</v>
      </c>
      <c r="BD310" s="109">
        <f t="shared" si="1287"/>
        <v>68693.33</v>
      </c>
      <c r="BE310" s="112">
        <v>2500</v>
      </c>
      <c r="BF310" s="112">
        <f t="shared" si="1288"/>
        <v>100040.3</v>
      </c>
      <c r="BG310" s="109">
        <f t="shared" si="1289"/>
        <v>30170.23</v>
      </c>
      <c r="BH310" s="109">
        <f t="shared" si="1290"/>
        <v>71844.399999999994</v>
      </c>
      <c r="BI310" s="112">
        <v>2500</v>
      </c>
      <c r="BJ310" s="112">
        <f t="shared" si="1291"/>
        <v>104514.62999999999</v>
      </c>
      <c r="BK310" s="109">
        <f t="shared" si="1292"/>
        <v>31493.49</v>
      </c>
      <c r="BL310" s="109">
        <f t="shared" si="1293"/>
        <v>74995.47</v>
      </c>
      <c r="BM310" s="112">
        <v>2500</v>
      </c>
      <c r="BN310" s="112">
        <f t="shared" si="1294"/>
        <v>108988.96</v>
      </c>
      <c r="BO310" s="109">
        <f t="shared" si="1295"/>
        <v>32287.439999999999</v>
      </c>
      <c r="BP310" s="109">
        <f t="shared" si="1296"/>
        <v>76886.11</v>
      </c>
      <c r="BQ310" s="109">
        <v>2500</v>
      </c>
      <c r="BR310" s="112">
        <f t="shared" si="1297"/>
        <v>111673.55</v>
      </c>
      <c r="BS310" s="110"/>
      <c r="BT310" s="75">
        <f t="shared" si="1260"/>
        <v>2.9999875307527422E-2</v>
      </c>
      <c r="BU310" s="75">
        <f t="shared" si="1260"/>
        <v>2.9999968264748156E-2</v>
      </c>
      <c r="BV310" s="75"/>
    </row>
    <row r="311" spans="1:75" ht="18" hidden="1" customHeight="1" x14ac:dyDescent="0.25">
      <c r="A311" s="160" t="s">
        <v>2457</v>
      </c>
      <c r="B311" s="161"/>
      <c r="C311" s="162"/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  <c r="N311" s="163"/>
      <c r="O311" s="162"/>
      <c r="P311" s="162"/>
      <c r="Q311" s="162"/>
      <c r="R311" s="164"/>
      <c r="S311" s="164"/>
      <c r="T311" s="164"/>
      <c r="U311" s="164"/>
      <c r="V311" s="164"/>
      <c r="W311" s="164"/>
      <c r="X311" s="164"/>
      <c r="Y311" s="164"/>
      <c r="Z311" s="164"/>
      <c r="AA311" s="164"/>
      <c r="AB311" s="164"/>
      <c r="AC311" s="164"/>
      <c r="AD311" s="164"/>
      <c r="AE311" s="164"/>
      <c r="AF311" s="164"/>
      <c r="AG311" s="164"/>
      <c r="AH311" s="164"/>
      <c r="AI311" s="164"/>
      <c r="AJ311" s="164"/>
      <c r="AK311" s="164"/>
      <c r="AL311" s="164"/>
      <c r="AM311" s="163"/>
      <c r="AN311" s="163"/>
      <c r="AO311" s="163"/>
      <c r="AP311" s="163"/>
      <c r="AQ311" s="163"/>
      <c r="AR311" s="163"/>
      <c r="AS311" s="163"/>
      <c r="AT311" s="163"/>
      <c r="AU311" s="163"/>
      <c r="AV311" s="163"/>
      <c r="AW311" s="163"/>
      <c r="AX311" s="163"/>
      <c r="AY311" s="163"/>
      <c r="AZ311" s="163"/>
      <c r="BA311" s="163"/>
      <c r="BB311" s="163"/>
      <c r="BC311" s="163"/>
      <c r="BD311" s="163"/>
      <c r="BE311" s="163"/>
      <c r="BF311" s="163"/>
      <c r="BG311" s="163"/>
      <c r="BH311" s="163"/>
      <c r="BI311" s="163"/>
      <c r="BJ311" s="163"/>
      <c r="BK311" s="163"/>
      <c r="BL311" s="163"/>
      <c r="BM311" s="163"/>
      <c r="BN311" s="163"/>
      <c r="BO311" s="110">
        <f t="shared" si="1295"/>
        <v>0</v>
      </c>
      <c r="BP311" s="165"/>
      <c r="BQ311" s="109"/>
      <c r="BR311" s="165"/>
      <c r="BS311" s="108"/>
      <c r="BT311" s="75" t="e">
        <f t="shared" si="1260"/>
        <v>#DIV/0!</v>
      </c>
      <c r="BU311" s="75" t="e">
        <f t="shared" si="1260"/>
        <v>#DIV/0!</v>
      </c>
      <c r="BV311" s="75"/>
      <c r="BW311" s="86" t="s">
        <v>2458</v>
      </c>
    </row>
    <row r="312" spans="1:75" ht="18" hidden="1" customHeight="1" x14ac:dyDescent="0.25">
      <c r="A312" s="64" t="s">
        <v>2459</v>
      </c>
      <c r="B312" s="166" t="s">
        <v>2460</v>
      </c>
      <c r="C312" s="164">
        <v>4142</v>
      </c>
      <c r="D312" s="164">
        <v>65605</v>
      </c>
      <c r="E312" s="164">
        <v>69747</v>
      </c>
      <c r="F312" s="164">
        <f t="shared" ref="F312:H313" si="1298">C312*1.2</f>
        <v>4970.3999999999996</v>
      </c>
      <c r="G312" s="164">
        <f t="shared" si="1298"/>
        <v>78726</v>
      </c>
      <c r="H312" s="164">
        <f t="shared" si="1298"/>
        <v>83696.399999999994</v>
      </c>
      <c r="I312" s="164">
        <f t="shared" ref="I312:K313" si="1299">F312+C312*0.06</f>
        <v>5218.92</v>
      </c>
      <c r="J312" s="164">
        <f t="shared" si="1299"/>
        <v>82662.3</v>
      </c>
      <c r="K312" s="164">
        <f t="shared" si="1299"/>
        <v>87881.22</v>
      </c>
      <c r="L312" s="164">
        <f t="shared" ref="L312:N313" si="1300">I312+C312*0.14</f>
        <v>5798.8</v>
      </c>
      <c r="M312" s="164">
        <f t="shared" si="1300"/>
        <v>91847</v>
      </c>
      <c r="N312" s="164">
        <f t="shared" si="1300"/>
        <v>97645.8</v>
      </c>
      <c r="O312" s="164">
        <v>5798.8</v>
      </c>
      <c r="P312" s="164">
        <v>91847</v>
      </c>
      <c r="Q312" s="164">
        <v>97645.8</v>
      </c>
      <c r="R312" s="164">
        <f t="shared" ref="R312:R313" si="1301">+O312*1.143</f>
        <v>6628.0284000000001</v>
      </c>
      <c r="S312" s="164">
        <f t="shared" ref="S312:T313" si="1302">+M312*1.143</f>
        <v>104981.121</v>
      </c>
      <c r="T312" s="164">
        <f t="shared" si="1302"/>
        <v>111609.14940000001</v>
      </c>
      <c r="U312" s="164">
        <f t="shared" ref="U312:W313" si="1303">+R312+(C312*0.1)</f>
        <v>7042.2284</v>
      </c>
      <c r="V312" s="164">
        <f t="shared" si="1303"/>
        <v>111541.621</v>
      </c>
      <c r="W312" s="164">
        <f t="shared" si="1303"/>
        <v>118583.84940000001</v>
      </c>
      <c r="X312" s="164">
        <f t="shared" ref="X312:Z313" si="1304">+U312+(C312*0.15)</f>
        <v>7663.5284000000001</v>
      </c>
      <c r="Y312" s="164">
        <f t="shared" si="1304"/>
        <v>121382.371</v>
      </c>
      <c r="Z312" s="164">
        <f t="shared" si="1304"/>
        <v>129045.89940000001</v>
      </c>
      <c r="AA312" s="164">
        <v>8823</v>
      </c>
      <c r="AB312" s="164">
        <v>139752</v>
      </c>
      <c r="AC312" s="164">
        <v>148575</v>
      </c>
      <c r="AD312" s="164">
        <f t="shared" ref="AD312:AE313" si="1305">+ROUND(AA312*(1+0.25),0)</f>
        <v>11029</v>
      </c>
      <c r="AE312" s="164">
        <f t="shared" si="1305"/>
        <v>174690</v>
      </c>
      <c r="AF312" s="164">
        <f t="shared" ref="AF312:AF313" si="1306">+AE312+AD312</f>
        <v>185719</v>
      </c>
      <c r="AG312" s="164">
        <f t="shared" ref="AG312:AG313" si="1307">+ROUND(AD312+AA312*0.2,0)</f>
        <v>12794</v>
      </c>
      <c r="AH312" s="164">
        <f t="shared" ref="AH312:AH313" si="1308">ROUND(+AE312+AB312*0.2,0)</f>
        <v>202640</v>
      </c>
      <c r="AI312" s="164">
        <f t="shared" ref="AI312:AI313" si="1309">+AH312+AG312</f>
        <v>215434</v>
      </c>
      <c r="AJ312" s="164">
        <f t="shared" ref="AJ312:AK313" si="1310">AG312</f>
        <v>12794</v>
      </c>
      <c r="AK312" s="164">
        <f t="shared" si="1310"/>
        <v>202640</v>
      </c>
      <c r="AL312" s="164">
        <f t="shared" ref="AL312:AL313" si="1311">AJ312+AK312</f>
        <v>215434</v>
      </c>
      <c r="AM312" s="164">
        <f t="shared" ref="AM312:AM313" si="1312">AJ312+2500</f>
        <v>15294</v>
      </c>
      <c r="AN312" s="164">
        <f t="shared" ref="AN312:AN313" si="1313">AK312</f>
        <v>202640</v>
      </c>
      <c r="AO312" s="164"/>
      <c r="AP312" s="164">
        <f t="shared" ref="AP312:AP313" si="1314">AM312+AN312+AO312</f>
        <v>217934</v>
      </c>
      <c r="AQ312" s="167">
        <f t="shared" ref="AQ312:AQ313" si="1315">ROUND(AM312*(1+4.5%),2)</f>
        <v>15982.23</v>
      </c>
      <c r="AR312" s="164">
        <f t="shared" ref="AR312:AR313" si="1316">ROUND(AN312*(1+4.5%)+(AB312*10%),2)</f>
        <v>225734</v>
      </c>
      <c r="AS312" s="164"/>
      <c r="AT312" s="164">
        <f t="shared" ref="AT312:AT313" si="1317">AQ312+AR312+AS312</f>
        <v>241716.23</v>
      </c>
      <c r="AU312" s="164">
        <f t="shared" ref="AU312:AV313" si="1318">ROUND(AQ312+(AM312*4%),2)</f>
        <v>16593.990000000002</v>
      </c>
      <c r="AV312" s="164">
        <f t="shared" si="1318"/>
        <v>233839.6</v>
      </c>
      <c r="AW312" s="164"/>
      <c r="AX312" s="164">
        <f t="shared" ref="AX312:AX313" si="1319">AU312+AV312+AW312</f>
        <v>250433.59</v>
      </c>
      <c r="AY312" s="164">
        <f t="shared" ref="AY312:AY313" si="1320">ROUND(AU312+(AU312*$AY$3),2)</f>
        <v>17921.509999999998</v>
      </c>
      <c r="AZ312" s="164">
        <f t="shared" ref="AZ312:AZ313" si="1321">ROUND(AV312+(AV312*$AZ$5),2)</f>
        <v>264238.75</v>
      </c>
      <c r="BA312" s="164"/>
      <c r="BB312" s="164">
        <f t="shared" ref="BB312:BB313" si="1322">AY312+AZ312+BA312</f>
        <v>282160.26</v>
      </c>
      <c r="BC312" s="164">
        <f t="shared" ref="BC312:BC313" si="1323">ROUND(AY312+(AY312*$BC$3),2)</f>
        <v>19534.45</v>
      </c>
      <c r="BD312" s="164">
        <f t="shared" ref="BD312:BD313" si="1324">ROUND(AZ312+(AZ312*$BD$4),2)</f>
        <v>288020.24</v>
      </c>
      <c r="BE312" s="164"/>
      <c r="BF312" s="164">
        <f t="shared" ref="BF312:BF313" si="1325">BC312+BD312+BE312</f>
        <v>307554.69</v>
      </c>
      <c r="BG312" s="164">
        <f t="shared" ref="BG312:BG313" si="1326">ROUND(BC312+ BC312*$BC$3,2)</f>
        <v>21292.55</v>
      </c>
      <c r="BH312" s="164">
        <f t="shared" ref="BH312:BH313" si="1327">ROUND(BD312+ BD312*$BH$4,2)</f>
        <v>302421.25</v>
      </c>
      <c r="BI312" s="164"/>
      <c r="BJ312" s="164">
        <f t="shared" ref="BJ312:BJ313" si="1328">BG312+BH312+BI312</f>
        <v>323713.8</v>
      </c>
      <c r="BK312" s="164">
        <f t="shared" ref="BK312:BK313" si="1329">ROUND(BG312+ BG312*$BC$3,2)</f>
        <v>23208.880000000001</v>
      </c>
      <c r="BL312" s="164">
        <f t="shared" ref="BL312:BL313" si="1330">ROUND(BH312+ BH312*$BL$4,2)</f>
        <v>317542.31</v>
      </c>
      <c r="BM312" s="164"/>
      <c r="BN312" s="164">
        <f t="shared" ref="BN312:BN313" si="1331">BK312+BL312+BM312</f>
        <v>340751.19</v>
      </c>
      <c r="BO312" s="110">
        <f t="shared" si="1295"/>
        <v>23746.53</v>
      </c>
      <c r="BP312" s="168"/>
      <c r="BQ312" s="109"/>
      <c r="BR312" s="168"/>
      <c r="BS312" s="110"/>
      <c r="BT312" s="75">
        <f t="shared" si="1260"/>
        <v>3.0000262254687125E-2</v>
      </c>
      <c r="BU312" s="75">
        <f t="shared" si="1260"/>
        <v>-1.2017249930224088</v>
      </c>
      <c r="BV312" s="75"/>
      <c r="BW312" s="53"/>
    </row>
    <row r="313" spans="1:75" ht="18" hidden="1" customHeight="1" x14ac:dyDescent="0.25">
      <c r="A313" s="64" t="s">
        <v>2461</v>
      </c>
      <c r="B313" s="166" t="s">
        <v>2462</v>
      </c>
      <c r="C313" s="164">
        <v>4086</v>
      </c>
      <c r="D313" s="164">
        <v>49572</v>
      </c>
      <c r="E313" s="164">
        <v>53658</v>
      </c>
      <c r="F313" s="164">
        <f t="shared" si="1298"/>
        <v>4903.2</v>
      </c>
      <c r="G313" s="164">
        <f t="shared" si="1298"/>
        <v>59486.399999999994</v>
      </c>
      <c r="H313" s="164">
        <f t="shared" si="1298"/>
        <v>64389.599999999999</v>
      </c>
      <c r="I313" s="164">
        <f t="shared" si="1299"/>
        <v>5148.3599999999997</v>
      </c>
      <c r="J313" s="164">
        <f t="shared" si="1299"/>
        <v>62460.719999999994</v>
      </c>
      <c r="K313" s="164">
        <f t="shared" si="1299"/>
        <v>67609.08</v>
      </c>
      <c r="L313" s="164">
        <f t="shared" si="1300"/>
        <v>5720.4</v>
      </c>
      <c r="M313" s="164">
        <f t="shared" si="1300"/>
        <v>69400.799999999988</v>
      </c>
      <c r="N313" s="164">
        <f t="shared" si="1300"/>
        <v>75121.2</v>
      </c>
      <c r="O313" s="164">
        <v>5720.4</v>
      </c>
      <c r="P313" s="164">
        <v>69400.799999999988</v>
      </c>
      <c r="Q313" s="164">
        <v>75121.2</v>
      </c>
      <c r="R313" s="164">
        <f t="shared" si="1301"/>
        <v>6538.4171999999999</v>
      </c>
      <c r="S313" s="164">
        <f t="shared" si="1302"/>
        <v>79325.114399999991</v>
      </c>
      <c r="T313" s="164">
        <f t="shared" si="1302"/>
        <v>85863.531600000002</v>
      </c>
      <c r="U313" s="164">
        <f t="shared" si="1303"/>
        <v>6947.0172000000002</v>
      </c>
      <c r="V313" s="164">
        <f t="shared" si="1303"/>
        <v>84282.314399999988</v>
      </c>
      <c r="W313" s="164">
        <f t="shared" si="1303"/>
        <v>91229.331600000005</v>
      </c>
      <c r="X313" s="164">
        <f t="shared" si="1304"/>
        <v>7559.9171999999999</v>
      </c>
      <c r="Y313" s="164">
        <f t="shared" si="1304"/>
        <v>91718.114399999991</v>
      </c>
      <c r="Z313" s="164">
        <f t="shared" si="1304"/>
        <v>99278.031600000002</v>
      </c>
      <c r="AA313" s="164">
        <v>8704</v>
      </c>
      <c r="AB313" s="164">
        <v>105598</v>
      </c>
      <c r="AC313" s="164">
        <v>114302</v>
      </c>
      <c r="AD313" s="164">
        <f t="shared" si="1305"/>
        <v>10880</v>
      </c>
      <c r="AE313" s="164">
        <f t="shared" si="1305"/>
        <v>131998</v>
      </c>
      <c r="AF313" s="164">
        <f t="shared" si="1306"/>
        <v>142878</v>
      </c>
      <c r="AG313" s="164">
        <f t="shared" si="1307"/>
        <v>12621</v>
      </c>
      <c r="AH313" s="164">
        <f t="shared" si="1308"/>
        <v>153118</v>
      </c>
      <c r="AI313" s="164">
        <f t="shared" si="1309"/>
        <v>165739</v>
      </c>
      <c r="AJ313" s="164">
        <f t="shared" si="1310"/>
        <v>12621</v>
      </c>
      <c r="AK313" s="164">
        <f t="shared" si="1310"/>
        <v>153118</v>
      </c>
      <c r="AL313" s="164">
        <f t="shared" si="1311"/>
        <v>165739</v>
      </c>
      <c r="AM313" s="164">
        <f t="shared" si="1312"/>
        <v>15121</v>
      </c>
      <c r="AN313" s="164">
        <f t="shared" si="1313"/>
        <v>153118</v>
      </c>
      <c r="AO313" s="164"/>
      <c r="AP313" s="164">
        <f t="shared" si="1314"/>
        <v>168239</v>
      </c>
      <c r="AQ313" s="167">
        <f t="shared" si="1315"/>
        <v>15801.45</v>
      </c>
      <c r="AR313" s="164">
        <f t="shared" si="1316"/>
        <v>170568.11</v>
      </c>
      <c r="AS313" s="164"/>
      <c r="AT313" s="164">
        <f t="shared" si="1317"/>
        <v>186369.56</v>
      </c>
      <c r="AU313" s="164">
        <f t="shared" si="1318"/>
        <v>16406.29</v>
      </c>
      <c r="AV313" s="164">
        <f t="shared" si="1318"/>
        <v>176692.83</v>
      </c>
      <c r="AW313" s="164"/>
      <c r="AX313" s="164">
        <f t="shared" si="1319"/>
        <v>193099.12</v>
      </c>
      <c r="AY313" s="164">
        <f t="shared" si="1320"/>
        <v>17718.79</v>
      </c>
      <c r="AZ313" s="164">
        <f t="shared" si="1321"/>
        <v>199662.9</v>
      </c>
      <c r="BA313" s="164"/>
      <c r="BB313" s="164">
        <f t="shared" si="1322"/>
        <v>217381.69</v>
      </c>
      <c r="BC313" s="164">
        <f t="shared" si="1323"/>
        <v>19313.48</v>
      </c>
      <c r="BD313" s="164">
        <f t="shared" si="1324"/>
        <v>217632.56</v>
      </c>
      <c r="BE313" s="164"/>
      <c r="BF313" s="164">
        <f t="shared" si="1325"/>
        <v>236946.04</v>
      </c>
      <c r="BG313" s="164">
        <f t="shared" si="1326"/>
        <v>21051.69</v>
      </c>
      <c r="BH313" s="164">
        <f t="shared" si="1327"/>
        <v>228514.19</v>
      </c>
      <c r="BI313" s="164"/>
      <c r="BJ313" s="164">
        <f t="shared" si="1328"/>
        <v>249565.88</v>
      </c>
      <c r="BK313" s="164">
        <f t="shared" si="1329"/>
        <v>22946.34</v>
      </c>
      <c r="BL313" s="164">
        <f t="shared" si="1330"/>
        <v>239939.9</v>
      </c>
      <c r="BM313" s="164"/>
      <c r="BN313" s="164">
        <f t="shared" si="1331"/>
        <v>262886.24</v>
      </c>
      <c r="BO313" s="110">
        <f t="shared" si="1295"/>
        <v>23477.9</v>
      </c>
      <c r="BP313" s="168"/>
      <c r="BQ313" s="109"/>
      <c r="BR313" s="168"/>
      <c r="BS313" s="110"/>
      <c r="BT313" s="75">
        <f t="shared" si="1260"/>
        <v>2.9999791182129327E-2</v>
      </c>
      <c r="BU313" s="75">
        <f t="shared" si="1260"/>
        <v>-1.2017250075001416</v>
      </c>
      <c r="BV313" s="75"/>
      <c r="BW313" s="53"/>
    </row>
    <row r="314" spans="1:75" ht="15" customHeight="1" x14ac:dyDescent="0.25">
      <c r="A314" s="169"/>
      <c r="B314" s="170"/>
      <c r="C314" s="171"/>
      <c r="D314" s="171"/>
      <c r="E314" s="171"/>
      <c r="F314" s="171"/>
      <c r="G314" s="171"/>
      <c r="H314" s="171"/>
      <c r="I314" s="171"/>
      <c r="J314" s="171"/>
      <c r="K314" s="171"/>
      <c r="L314" s="171"/>
      <c r="M314" s="171"/>
      <c r="N314" s="171"/>
      <c r="O314" s="169"/>
      <c r="P314" s="169"/>
      <c r="Q314" s="169"/>
      <c r="R314" s="169"/>
      <c r="S314" s="169"/>
      <c r="T314" s="169"/>
      <c r="U314" s="169"/>
      <c r="V314" s="169"/>
      <c r="W314" s="169"/>
      <c r="X314" s="172"/>
      <c r="Y314" s="172"/>
      <c r="Z314" s="172"/>
      <c r="AA314" s="172"/>
      <c r="AB314" s="172"/>
      <c r="AC314" s="172"/>
      <c r="AD314" s="172"/>
      <c r="AE314" s="172"/>
      <c r="AF314" s="172"/>
      <c r="AG314" s="172"/>
      <c r="AH314" s="172"/>
      <c r="AI314" s="172"/>
      <c r="AJ314" s="173"/>
      <c r="AK314" s="173"/>
      <c r="AL314" s="173"/>
      <c r="AM314" s="173"/>
      <c r="AN314" s="173"/>
      <c r="AO314" s="173"/>
      <c r="AP314" s="173"/>
      <c r="AQ314" s="174"/>
      <c r="AR314" s="173"/>
      <c r="AS314" s="173"/>
      <c r="AT314" s="173"/>
      <c r="AU314" s="173"/>
      <c r="AV314" s="173"/>
      <c r="AW314" s="173"/>
      <c r="AX314" s="173"/>
      <c r="AY314" s="173"/>
      <c r="AZ314" s="173"/>
      <c r="BA314" s="173"/>
      <c r="BB314" s="173"/>
      <c r="BC314" s="173"/>
      <c r="BD314" s="173"/>
      <c r="BE314" s="173"/>
      <c r="BF314" s="173"/>
      <c r="BG314" s="173"/>
      <c r="BH314" s="173"/>
      <c r="BI314" s="173"/>
      <c r="BJ314" s="173"/>
      <c r="BK314" s="173"/>
      <c r="BL314" s="173"/>
      <c r="BM314" s="173"/>
      <c r="BN314" s="175"/>
      <c r="BO314" s="175"/>
      <c r="BP314" s="175"/>
      <c r="BQ314" s="175"/>
      <c r="BR314" s="175"/>
      <c r="BS314" s="56"/>
      <c r="BT314" s="75" t="e">
        <f t="shared" si="1260"/>
        <v>#DIV/0!</v>
      </c>
      <c r="BU314" s="75" t="e">
        <f t="shared" si="1260"/>
        <v>#DIV/0!</v>
      </c>
      <c r="BV314" s="75"/>
    </row>
    <row r="315" spans="1:75" ht="18" customHeight="1" x14ac:dyDescent="0.25">
      <c r="A315" s="89" t="s">
        <v>2463</v>
      </c>
      <c r="B315" s="135"/>
      <c r="C315" s="136"/>
      <c r="D315" s="136"/>
      <c r="E315" s="136"/>
      <c r="F315" s="136"/>
      <c r="G315" s="136"/>
      <c r="H315" s="136"/>
      <c r="I315" s="136"/>
      <c r="J315" s="136"/>
      <c r="K315" s="136"/>
      <c r="L315" s="136"/>
      <c r="M315" s="136"/>
      <c r="N315" s="136"/>
      <c r="O315" s="138"/>
      <c r="P315" s="138"/>
      <c r="Q315" s="138"/>
      <c r="R315" s="138"/>
      <c r="S315" s="138"/>
      <c r="T315" s="138"/>
      <c r="U315" s="138"/>
      <c r="V315" s="138"/>
      <c r="W315" s="138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40"/>
      <c r="AK315" s="140"/>
      <c r="AL315" s="140"/>
      <c r="AM315" s="140"/>
      <c r="AN315" s="140"/>
      <c r="AO315" s="140"/>
      <c r="AP315" s="140"/>
      <c r="AQ315" s="140"/>
      <c r="AR315" s="140"/>
      <c r="AS315" s="140"/>
      <c r="AT315" s="140"/>
      <c r="AU315" s="140"/>
      <c r="AV315" s="140"/>
      <c r="AW315" s="140"/>
      <c r="AX315" s="140"/>
      <c r="AY315" s="140"/>
      <c r="AZ315" s="140"/>
      <c r="BA315" s="140"/>
      <c r="BB315" s="140"/>
      <c r="BC315" s="140"/>
      <c r="BD315" s="140"/>
      <c r="BE315" s="140"/>
      <c r="BF315" s="140"/>
      <c r="BG315" s="140"/>
      <c r="BH315" s="140"/>
      <c r="BI315" s="140"/>
      <c r="BJ315" s="140"/>
      <c r="BK315" s="140"/>
      <c r="BL315" s="140"/>
      <c r="BM315" s="140"/>
      <c r="BN315" s="140"/>
      <c r="BO315" s="110"/>
      <c r="BP315" s="140"/>
      <c r="BQ315" s="140"/>
      <c r="BR315" s="140"/>
      <c r="BS315" s="56"/>
      <c r="BT315" s="75" t="e">
        <f t="shared" si="1260"/>
        <v>#DIV/0!</v>
      </c>
      <c r="BU315" s="75" t="e">
        <f t="shared" si="1260"/>
        <v>#DIV/0!</v>
      </c>
      <c r="BV315" s="75"/>
    </row>
    <row r="316" spans="1:75" ht="15.75" customHeight="1" x14ac:dyDescent="0.25">
      <c r="A316" s="117"/>
      <c r="B316" s="176"/>
      <c r="C316" s="92"/>
      <c r="D316" s="93"/>
      <c r="E316" s="94"/>
      <c r="F316" s="233" t="s">
        <v>3</v>
      </c>
      <c r="G316" s="228"/>
      <c r="H316" s="228"/>
      <c r="I316" s="228"/>
      <c r="J316" s="228"/>
      <c r="K316" s="228"/>
      <c r="L316" s="228"/>
      <c r="M316" s="228"/>
      <c r="N316" s="229"/>
      <c r="O316" s="241" t="s">
        <v>2402</v>
      </c>
      <c r="P316" s="242"/>
      <c r="Q316" s="242"/>
      <c r="R316" s="243" t="s">
        <v>2403</v>
      </c>
      <c r="S316" s="242"/>
      <c r="T316" s="242"/>
      <c r="U316" s="234" t="s">
        <v>2417</v>
      </c>
      <c r="V316" s="228"/>
      <c r="W316" s="229"/>
      <c r="X316" s="234" t="s">
        <v>2417</v>
      </c>
      <c r="Y316" s="228"/>
      <c r="Z316" s="229"/>
      <c r="AA316" s="234" t="s">
        <v>2404</v>
      </c>
      <c r="AB316" s="228"/>
      <c r="AC316" s="229"/>
      <c r="AD316" s="237" t="s">
        <v>2405</v>
      </c>
      <c r="AE316" s="228"/>
      <c r="AF316" s="229"/>
      <c r="AG316" s="237" t="s">
        <v>2451</v>
      </c>
      <c r="AH316" s="228"/>
      <c r="AI316" s="229"/>
      <c r="AJ316" s="235" t="s">
        <v>2406</v>
      </c>
      <c r="AK316" s="228"/>
      <c r="AL316" s="229"/>
      <c r="AM316" s="235" t="s">
        <v>2406</v>
      </c>
      <c r="AN316" s="228"/>
      <c r="AO316" s="228"/>
      <c r="AP316" s="229"/>
      <c r="AQ316" s="235" t="s">
        <v>3</v>
      </c>
      <c r="AR316" s="228"/>
      <c r="AS316" s="228"/>
      <c r="AT316" s="229"/>
      <c r="AU316" s="239" t="s">
        <v>2440</v>
      </c>
      <c r="AV316" s="228"/>
      <c r="AW316" s="228"/>
      <c r="AX316" s="229"/>
      <c r="AY316" s="235" t="s">
        <v>2407</v>
      </c>
      <c r="AZ316" s="228"/>
      <c r="BA316" s="228"/>
      <c r="BB316" s="229"/>
      <c r="BC316" s="235" t="s">
        <v>2420</v>
      </c>
      <c r="BD316" s="228"/>
      <c r="BE316" s="228"/>
      <c r="BF316" s="229"/>
      <c r="BG316" s="235" t="s">
        <v>2408</v>
      </c>
      <c r="BH316" s="228"/>
      <c r="BI316" s="228"/>
      <c r="BJ316" s="229"/>
      <c r="BK316" s="235" t="s">
        <v>2408</v>
      </c>
      <c r="BL316" s="228"/>
      <c r="BM316" s="228"/>
      <c r="BN316" s="229"/>
      <c r="BO316" s="236" t="s">
        <v>3</v>
      </c>
      <c r="BP316" s="228"/>
      <c r="BQ316" s="228"/>
      <c r="BR316" s="229"/>
      <c r="BS316" s="56"/>
      <c r="BT316" s="75" t="e">
        <f t="shared" si="1260"/>
        <v>#VALUE!</v>
      </c>
      <c r="BU316" s="75" t="e">
        <f t="shared" si="1260"/>
        <v>#DIV/0!</v>
      </c>
      <c r="BV316" s="75"/>
    </row>
    <row r="317" spans="1:75" ht="15.75" customHeight="1" x14ac:dyDescent="0.25">
      <c r="A317" s="119" t="s">
        <v>2</v>
      </c>
      <c r="B317" s="177" t="s">
        <v>12</v>
      </c>
      <c r="C317" s="238">
        <v>44896</v>
      </c>
      <c r="D317" s="228"/>
      <c r="E317" s="229"/>
      <c r="F317" s="227">
        <v>44986</v>
      </c>
      <c r="G317" s="228"/>
      <c r="H317" s="229"/>
      <c r="I317" s="227">
        <v>45047</v>
      </c>
      <c r="J317" s="228"/>
      <c r="K317" s="229"/>
      <c r="L317" s="227">
        <v>45108</v>
      </c>
      <c r="M317" s="228"/>
      <c r="N317" s="229"/>
      <c r="O317" s="227">
        <v>45078</v>
      </c>
      <c r="P317" s="228"/>
      <c r="Q317" s="229"/>
      <c r="R317" s="227">
        <v>45139</v>
      </c>
      <c r="S317" s="228"/>
      <c r="T317" s="229"/>
      <c r="U317" s="227">
        <v>45170</v>
      </c>
      <c r="V317" s="228"/>
      <c r="W317" s="229"/>
      <c r="X317" s="227">
        <v>45200</v>
      </c>
      <c r="Y317" s="228"/>
      <c r="Z317" s="229"/>
      <c r="AA317" s="227">
        <v>45231</v>
      </c>
      <c r="AB317" s="228"/>
      <c r="AC317" s="229"/>
      <c r="AD317" s="227">
        <v>45292</v>
      </c>
      <c r="AE317" s="228"/>
      <c r="AF317" s="229"/>
      <c r="AG317" s="227">
        <v>45323</v>
      </c>
      <c r="AH317" s="228"/>
      <c r="AI317" s="229"/>
      <c r="AJ317" s="227">
        <v>45413</v>
      </c>
      <c r="AK317" s="228"/>
      <c r="AL317" s="229"/>
      <c r="AM317" s="227">
        <v>45444</v>
      </c>
      <c r="AN317" s="228"/>
      <c r="AO317" s="228"/>
      <c r="AP317" s="229"/>
      <c r="AQ317" s="227">
        <v>45505</v>
      </c>
      <c r="AR317" s="228"/>
      <c r="AS317" s="228"/>
      <c r="AT317" s="229"/>
      <c r="AU317" s="227">
        <v>45536</v>
      </c>
      <c r="AV317" s="228"/>
      <c r="AW317" s="228"/>
      <c r="AX317" s="229"/>
      <c r="AY317" s="227">
        <v>45689</v>
      </c>
      <c r="AZ317" s="228"/>
      <c r="BA317" s="228"/>
      <c r="BB317" s="229"/>
      <c r="BC317" s="227">
        <v>45717</v>
      </c>
      <c r="BD317" s="228"/>
      <c r="BE317" s="228"/>
      <c r="BF317" s="229"/>
      <c r="BG317" s="227">
        <v>45809</v>
      </c>
      <c r="BH317" s="228"/>
      <c r="BI317" s="228"/>
      <c r="BJ317" s="229"/>
      <c r="BK317" s="227">
        <v>45839</v>
      </c>
      <c r="BL317" s="228"/>
      <c r="BM317" s="228"/>
      <c r="BN317" s="229"/>
      <c r="BO317" s="240">
        <v>45931</v>
      </c>
      <c r="BP317" s="228"/>
      <c r="BQ317" s="228"/>
      <c r="BR317" s="229"/>
      <c r="BS317" s="56"/>
      <c r="BT317" s="75">
        <f t="shared" ref="BT317:BU332" si="1332">+(BO317-BK317)/AY317</f>
        <v>2.0136137801221301E-3</v>
      </c>
      <c r="BU317" s="75" t="e">
        <f t="shared" si="1332"/>
        <v>#DIV/0!</v>
      </c>
      <c r="BV317" s="75"/>
    </row>
    <row r="318" spans="1:75" ht="15.75" customHeight="1" x14ac:dyDescent="0.25">
      <c r="A318" s="121"/>
      <c r="B318" s="178"/>
      <c r="C318" s="97" t="s">
        <v>13</v>
      </c>
      <c r="D318" s="98" t="s">
        <v>14</v>
      </c>
      <c r="E318" s="98" t="s">
        <v>15</v>
      </c>
      <c r="F318" s="98" t="s">
        <v>13</v>
      </c>
      <c r="G318" s="98" t="s">
        <v>14</v>
      </c>
      <c r="H318" s="98" t="s">
        <v>15</v>
      </c>
      <c r="I318" s="98" t="s">
        <v>13</v>
      </c>
      <c r="J318" s="98" t="s">
        <v>14</v>
      </c>
      <c r="K318" s="98" t="s">
        <v>15</v>
      </c>
      <c r="L318" s="98" t="s">
        <v>13</v>
      </c>
      <c r="M318" s="98" t="s">
        <v>14</v>
      </c>
      <c r="N318" s="98" t="s">
        <v>15</v>
      </c>
      <c r="O318" s="98" t="s">
        <v>13</v>
      </c>
      <c r="P318" s="98" t="s">
        <v>14</v>
      </c>
      <c r="Q318" s="98" t="s">
        <v>15</v>
      </c>
      <c r="R318" s="98" t="s">
        <v>13</v>
      </c>
      <c r="S318" s="98" t="s">
        <v>14</v>
      </c>
      <c r="T318" s="98" t="s">
        <v>15</v>
      </c>
      <c r="U318" s="98" t="s">
        <v>13</v>
      </c>
      <c r="V318" s="98" t="s">
        <v>14</v>
      </c>
      <c r="W318" s="98" t="s">
        <v>15</v>
      </c>
      <c r="X318" s="98" t="s">
        <v>13</v>
      </c>
      <c r="Y318" s="98" t="s">
        <v>14</v>
      </c>
      <c r="Z318" s="98" t="s">
        <v>15</v>
      </c>
      <c r="AA318" s="98" t="s">
        <v>13</v>
      </c>
      <c r="AB318" s="98" t="s">
        <v>14</v>
      </c>
      <c r="AC318" s="98" t="s">
        <v>15</v>
      </c>
      <c r="AD318" s="98" t="s">
        <v>13</v>
      </c>
      <c r="AE318" s="98" t="s">
        <v>14</v>
      </c>
      <c r="AF318" s="98" t="s">
        <v>15</v>
      </c>
      <c r="AG318" s="98" t="s">
        <v>13</v>
      </c>
      <c r="AH318" s="98" t="s">
        <v>14</v>
      </c>
      <c r="AI318" s="98" t="s">
        <v>15</v>
      </c>
      <c r="AJ318" s="98" t="s">
        <v>13</v>
      </c>
      <c r="AK318" s="98" t="s">
        <v>14</v>
      </c>
      <c r="AL318" s="98" t="s">
        <v>15</v>
      </c>
      <c r="AM318" s="98" t="s">
        <v>13</v>
      </c>
      <c r="AN318" s="98" t="s">
        <v>14</v>
      </c>
      <c r="AO318" s="98" t="s">
        <v>16</v>
      </c>
      <c r="AP318" s="98" t="s">
        <v>15</v>
      </c>
      <c r="AQ318" s="98" t="s">
        <v>13</v>
      </c>
      <c r="AR318" s="98" t="s">
        <v>14</v>
      </c>
      <c r="AS318" s="98" t="s">
        <v>16</v>
      </c>
      <c r="AT318" s="98" t="s">
        <v>15</v>
      </c>
      <c r="AU318" s="98" t="s">
        <v>13</v>
      </c>
      <c r="AV318" s="98" t="s">
        <v>14</v>
      </c>
      <c r="AW318" s="98" t="s">
        <v>16</v>
      </c>
      <c r="AX318" s="98" t="s">
        <v>15</v>
      </c>
      <c r="AY318" s="98" t="s">
        <v>13</v>
      </c>
      <c r="AZ318" s="98" t="s">
        <v>14</v>
      </c>
      <c r="BA318" s="98" t="s">
        <v>16</v>
      </c>
      <c r="BB318" s="98" t="s">
        <v>15</v>
      </c>
      <c r="BC318" s="98" t="s">
        <v>13</v>
      </c>
      <c r="BD318" s="98" t="s">
        <v>14</v>
      </c>
      <c r="BE318" s="98" t="s">
        <v>16</v>
      </c>
      <c r="BF318" s="98" t="s">
        <v>15</v>
      </c>
      <c r="BG318" s="98" t="s">
        <v>13</v>
      </c>
      <c r="BH318" s="98" t="s">
        <v>14</v>
      </c>
      <c r="BI318" s="98" t="s">
        <v>16</v>
      </c>
      <c r="BJ318" s="98" t="s">
        <v>15</v>
      </c>
      <c r="BK318" s="98" t="s">
        <v>13</v>
      </c>
      <c r="BL318" s="98" t="s">
        <v>14</v>
      </c>
      <c r="BM318" s="98" t="s">
        <v>16</v>
      </c>
      <c r="BN318" s="98" t="s">
        <v>15</v>
      </c>
      <c r="BO318" s="101" t="s">
        <v>13</v>
      </c>
      <c r="BP318" s="101" t="s">
        <v>14</v>
      </c>
      <c r="BQ318" s="101" t="s">
        <v>16</v>
      </c>
      <c r="BR318" s="101" t="s">
        <v>15</v>
      </c>
      <c r="BS318" s="102"/>
      <c r="BT318" s="75" t="e">
        <f t="shared" si="1332"/>
        <v>#VALUE!</v>
      </c>
      <c r="BU318" s="75" t="e">
        <f t="shared" si="1332"/>
        <v>#VALUE!</v>
      </c>
      <c r="BV318" s="75"/>
    </row>
    <row r="319" spans="1:75" ht="15" customHeight="1" x14ac:dyDescent="0.25">
      <c r="A319" s="69" t="s">
        <v>510</v>
      </c>
      <c r="B319" s="153" t="s">
        <v>511</v>
      </c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79">
        <v>4126.5</v>
      </c>
      <c r="AC319" s="179">
        <v>4126.5</v>
      </c>
      <c r="AD319" s="109"/>
      <c r="AE319" s="109">
        <f>ROUND(+AB319*AB322/Y322*1.25,0)</f>
        <v>5939</v>
      </c>
      <c r="AF319" s="109">
        <f>+AE319+AD319</f>
        <v>5939</v>
      </c>
      <c r="AG319" s="109"/>
      <c r="AH319" s="109">
        <f>ROUND(+AE319+AB319*0.2,0)</f>
        <v>6764</v>
      </c>
      <c r="AI319" s="109">
        <f>+AH319+AG319</f>
        <v>6764</v>
      </c>
      <c r="AJ319" s="109">
        <f>AG319</f>
        <v>0</v>
      </c>
      <c r="AK319" s="109">
        <f>AH319*2</f>
        <v>13528</v>
      </c>
      <c r="AL319" s="109">
        <f>AJ319+AK319</f>
        <v>13528</v>
      </c>
      <c r="AM319" s="109">
        <f t="shared" ref="AM319:AN319" si="1333">AJ319</f>
        <v>0</v>
      </c>
      <c r="AN319" s="109">
        <f t="shared" si="1333"/>
        <v>13528</v>
      </c>
      <c r="AO319" s="109"/>
      <c r="AP319" s="109">
        <f>AM319+AN319+AO319</f>
        <v>13528</v>
      </c>
      <c r="AQ319" s="109">
        <f t="shared" ref="AQ319:AR319" si="1334">ROUND(AM319*(1+4.5%),2)</f>
        <v>0</v>
      </c>
      <c r="AR319" s="109">
        <f t="shared" si="1334"/>
        <v>14136.76</v>
      </c>
      <c r="AS319" s="109"/>
      <c r="AT319" s="109">
        <f>AQ319+AR319+AS319</f>
        <v>14136.76</v>
      </c>
      <c r="AU319" s="109">
        <f t="shared" ref="AU319:AV319" si="1335">ROUND(AQ319+(AM319*4%),2)</f>
        <v>0</v>
      </c>
      <c r="AV319" s="109">
        <f t="shared" si="1335"/>
        <v>14677.88</v>
      </c>
      <c r="AW319" s="109"/>
      <c r="AX319" s="109">
        <f>AU319+AV319+AW319</f>
        <v>14677.88</v>
      </c>
      <c r="AY319" s="109">
        <f>ROUND(AU319+(AU319*$AY$3),2)</f>
        <v>0</v>
      </c>
      <c r="AZ319" s="109">
        <f>ROUND(AV319+(AV319*$AZ$5),2)</f>
        <v>16586</v>
      </c>
      <c r="BA319" s="109"/>
      <c r="BB319" s="109">
        <f>AY319+AZ319+BA319</f>
        <v>16586</v>
      </c>
      <c r="BC319" s="109"/>
      <c r="BD319" s="109">
        <f>ROUND(AZ319+(AZ319*$BD$5),2)</f>
        <v>18078.740000000002</v>
      </c>
      <c r="BE319" s="109"/>
      <c r="BF319" s="109">
        <f>BC319+BD319+BE319</f>
        <v>18078.740000000002</v>
      </c>
      <c r="BG319" s="109">
        <f>ROUND(BC319+ $AY319*$BG$3,2)</f>
        <v>0</v>
      </c>
      <c r="BH319" s="109">
        <f>ROUND(BD319+ $AZ319*$BH$5,2)</f>
        <v>18908.04</v>
      </c>
      <c r="BI319" s="109"/>
      <c r="BJ319" s="109">
        <f>BG319+BH319+BI319</f>
        <v>18908.04</v>
      </c>
      <c r="BK319" s="109">
        <f>ROUND(BG319+ $AY319*$BK$3,2)</f>
        <v>0</v>
      </c>
      <c r="BL319" s="109">
        <f>ROUND(BH319+ $AZ319*$BL$5,2)</f>
        <v>19737.34</v>
      </c>
      <c r="BM319" s="109"/>
      <c r="BN319" s="109">
        <f>BK319+BL319+BM319</f>
        <v>19737.34</v>
      </c>
      <c r="BO319" s="109">
        <f>ROUND(BK319+ $AY319*$BO$3,2)</f>
        <v>0</v>
      </c>
      <c r="BP319" s="109">
        <f>ROUND(BL319+ $AZ319*$BP$4,2)</f>
        <v>20234.919999999998</v>
      </c>
      <c r="BQ319" s="109"/>
      <c r="BR319" s="109">
        <f>+BO319+BP319+BQ319</f>
        <v>20234.919999999998</v>
      </c>
      <c r="BS319" s="110"/>
      <c r="BT319" s="75" t="e">
        <f t="shared" si="1332"/>
        <v>#DIV/0!</v>
      </c>
      <c r="BU319" s="75">
        <f t="shared" si="1332"/>
        <v>2.9999999999999884E-2</v>
      </c>
      <c r="BV319" s="75"/>
    </row>
    <row r="320" spans="1:75" ht="15.75" customHeight="1" x14ac:dyDescent="0.25">
      <c r="A320" s="70" t="s">
        <v>2464</v>
      </c>
      <c r="B320" s="111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105"/>
      <c r="O320" s="73"/>
      <c r="P320" s="73"/>
      <c r="Q320" s="73"/>
      <c r="R320" s="73"/>
      <c r="S320" s="73"/>
      <c r="T320" s="105"/>
      <c r="U320" s="73"/>
      <c r="V320" s="73"/>
      <c r="W320" s="73"/>
      <c r="X320" s="73"/>
      <c r="Y320" s="73"/>
      <c r="Z320" s="105"/>
      <c r="AA320" s="73"/>
      <c r="AB320" s="73"/>
      <c r="AC320" s="105"/>
      <c r="AD320" s="73"/>
      <c r="AE320" s="73"/>
      <c r="AF320" s="105"/>
      <c r="AG320" s="73"/>
      <c r="AH320" s="73"/>
      <c r="AI320" s="105"/>
      <c r="AJ320" s="73"/>
      <c r="AK320" s="73"/>
      <c r="AL320" s="73"/>
      <c r="AM320" s="73"/>
      <c r="AN320" s="73"/>
      <c r="AO320" s="73"/>
      <c r="AP320" s="105"/>
      <c r="AQ320" s="105"/>
      <c r="AR320" s="105"/>
      <c r="AS320" s="73"/>
      <c r="AT320" s="105"/>
      <c r="AU320" s="105"/>
      <c r="AV320" s="105"/>
      <c r="AW320" s="73"/>
      <c r="AX320" s="105"/>
      <c r="AY320" s="105"/>
      <c r="AZ320" s="105"/>
      <c r="BA320" s="105"/>
      <c r="BB320" s="105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5"/>
      <c r="BN320" s="105"/>
      <c r="BO320" s="105"/>
      <c r="BP320" s="105"/>
      <c r="BQ320" s="105"/>
      <c r="BR320" s="105"/>
      <c r="BS320" s="108"/>
      <c r="BT320" s="75" t="e">
        <f t="shared" si="1332"/>
        <v>#DIV/0!</v>
      </c>
      <c r="BU320" s="75" t="e">
        <f t="shared" si="1332"/>
        <v>#DIV/0!</v>
      </c>
      <c r="BV320" s="75"/>
    </row>
    <row r="321" spans="1:74" ht="15.75" customHeight="1" x14ac:dyDescent="0.25">
      <c r="A321" s="70" t="s">
        <v>2465</v>
      </c>
      <c r="B321" s="111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105"/>
      <c r="O321" s="73"/>
      <c r="P321" s="73"/>
      <c r="Q321" s="73"/>
      <c r="R321" s="73"/>
      <c r="S321" s="73"/>
      <c r="T321" s="105"/>
      <c r="U321" s="73"/>
      <c r="V321" s="73"/>
      <c r="W321" s="73"/>
      <c r="X321" s="73"/>
      <c r="Y321" s="73"/>
      <c r="Z321" s="105"/>
      <c r="AA321" s="73"/>
      <c r="AB321" s="73"/>
      <c r="AC321" s="105"/>
      <c r="AD321" s="73"/>
      <c r="AE321" s="73"/>
      <c r="AF321" s="105"/>
      <c r="AG321" s="73"/>
      <c r="AH321" s="73"/>
      <c r="AI321" s="105"/>
      <c r="AJ321" s="73"/>
      <c r="AK321" s="73"/>
      <c r="AL321" s="73"/>
      <c r="AM321" s="73"/>
      <c r="AN321" s="73"/>
      <c r="AO321" s="73"/>
      <c r="AP321" s="105"/>
      <c r="AQ321" s="105"/>
      <c r="AR321" s="105"/>
      <c r="AS321" s="73"/>
      <c r="AT321" s="105"/>
      <c r="AU321" s="105"/>
      <c r="AV321" s="105"/>
      <c r="AW321" s="73"/>
      <c r="AX321" s="105"/>
      <c r="AY321" s="105"/>
      <c r="AZ321" s="105"/>
      <c r="BA321" s="105"/>
      <c r="BB321" s="105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5"/>
      <c r="BN321" s="105"/>
      <c r="BO321" s="105"/>
      <c r="BP321" s="105"/>
      <c r="BQ321" s="105"/>
      <c r="BR321" s="105"/>
      <c r="BS321" s="108"/>
      <c r="BT321" s="75" t="e">
        <f t="shared" si="1332"/>
        <v>#DIV/0!</v>
      </c>
      <c r="BU321" s="75" t="e">
        <f t="shared" si="1332"/>
        <v>#DIV/0!</v>
      </c>
      <c r="BV321" s="75"/>
    </row>
    <row r="322" spans="1:74" ht="15" customHeight="1" x14ac:dyDescent="0.25">
      <c r="A322" s="76" t="s">
        <v>512</v>
      </c>
      <c r="B322" s="77" t="s">
        <v>513</v>
      </c>
      <c r="C322" s="112">
        <v>1744</v>
      </c>
      <c r="D322" s="112">
        <v>12724</v>
      </c>
      <c r="E322" s="112">
        <v>14468</v>
      </c>
      <c r="F322" s="112">
        <f t="shared" ref="F322:H337" si="1336">C322*1.2</f>
        <v>2092.7999999999997</v>
      </c>
      <c r="G322" s="112">
        <f t="shared" si="1336"/>
        <v>15268.8</v>
      </c>
      <c r="H322" s="112">
        <f t="shared" si="1336"/>
        <v>17361.599999999999</v>
      </c>
      <c r="I322" s="112">
        <f t="shared" ref="I322:K337" si="1337">F322+C322*0.06</f>
        <v>2197.4399999999996</v>
      </c>
      <c r="J322" s="112">
        <f t="shared" si="1337"/>
        <v>16032.24</v>
      </c>
      <c r="K322" s="112">
        <f t="shared" si="1337"/>
        <v>18229.68</v>
      </c>
      <c r="L322" s="112">
        <f t="shared" ref="L322:N337" si="1338">I322+C322*0.14</f>
        <v>2441.5999999999995</v>
      </c>
      <c r="M322" s="112">
        <f t="shared" si="1338"/>
        <v>17813.599999999999</v>
      </c>
      <c r="N322" s="112">
        <f t="shared" si="1338"/>
        <v>20255.2</v>
      </c>
      <c r="O322" s="112">
        <v>2441.5999999999995</v>
      </c>
      <c r="P322" s="112">
        <v>17813.599999999999</v>
      </c>
      <c r="Q322" s="112">
        <v>20255.2</v>
      </c>
      <c r="R322" s="112">
        <f t="shared" ref="R322:S337" si="1339">+L322*1.143</f>
        <v>2790.7487999999994</v>
      </c>
      <c r="S322" s="112">
        <f t="shared" si="1339"/>
        <v>20360.944799999997</v>
      </c>
      <c r="T322" s="112">
        <f t="shared" ref="T322:T373" si="1340">+Q322*1.143</f>
        <v>23151.693600000002</v>
      </c>
      <c r="U322" s="112">
        <f t="shared" ref="U322:W337" si="1341">+R322+(C322*0.1)</f>
        <v>2965.1487999999995</v>
      </c>
      <c r="V322" s="112">
        <f t="shared" si="1341"/>
        <v>21633.344799999999</v>
      </c>
      <c r="W322" s="112">
        <f t="shared" si="1341"/>
        <v>24598.493600000002</v>
      </c>
      <c r="X322" s="112">
        <f t="shared" ref="X322:Z337" si="1342">+U322+(C322*0.15)</f>
        <v>3226.7487999999994</v>
      </c>
      <c r="Y322" s="112">
        <f t="shared" si="1342"/>
        <v>23541.944799999997</v>
      </c>
      <c r="Z322" s="112">
        <f t="shared" si="1342"/>
        <v>26768.693600000002</v>
      </c>
      <c r="AA322" s="112">
        <v>3715</v>
      </c>
      <c r="AB322" s="112">
        <v>27105</v>
      </c>
      <c r="AC322" s="112">
        <v>30820</v>
      </c>
      <c r="AD322" s="112">
        <f t="shared" ref="AD322:AE337" si="1343">+ROUND(AA322*(1+0.25),0)</f>
        <v>4644</v>
      </c>
      <c r="AE322" s="112">
        <f t="shared" si="1343"/>
        <v>33881</v>
      </c>
      <c r="AF322" s="112">
        <f t="shared" ref="AF322:AF373" si="1344">+AE322+AD322</f>
        <v>38525</v>
      </c>
      <c r="AG322" s="112">
        <f t="shared" ref="AG322:AH337" si="1345">+ROUND(AD322+AA322*0.2,0)</f>
        <v>5387</v>
      </c>
      <c r="AH322" s="112">
        <f t="shared" si="1345"/>
        <v>39302</v>
      </c>
      <c r="AI322" s="112">
        <f t="shared" ref="AI322:AI373" si="1346">+AH322+AG322</f>
        <v>44689</v>
      </c>
      <c r="AJ322" s="112">
        <f t="shared" ref="AJ322:AK337" si="1347">AG322</f>
        <v>5387</v>
      </c>
      <c r="AK322" s="112">
        <f t="shared" si="1347"/>
        <v>39302</v>
      </c>
      <c r="AL322" s="112">
        <f t="shared" ref="AL322:AL373" si="1348">AJ322+AK322</f>
        <v>44689</v>
      </c>
      <c r="AM322" s="112">
        <f t="shared" ref="AM322:AM323" si="1349">AJ322+2500</f>
        <v>7887</v>
      </c>
      <c r="AN322" s="112">
        <f t="shared" ref="AN322:AN323" si="1350">AK322</f>
        <v>39302</v>
      </c>
      <c r="AO322" s="112"/>
      <c r="AP322" s="112">
        <f t="shared" ref="AP322:AP373" si="1351">AM322+AN322+AO322</f>
        <v>47189</v>
      </c>
      <c r="AQ322" s="109">
        <f t="shared" ref="AQ322:AQ373" si="1352">ROUND(AM322*(1+4.5%),2)</f>
        <v>8241.92</v>
      </c>
      <c r="AR322" s="109">
        <f t="shared" ref="AR322:AR373" si="1353">ROUND(AN322*(1+4.5%)+(AB322*10%),2)</f>
        <v>43781.09</v>
      </c>
      <c r="AS322" s="112"/>
      <c r="AT322" s="112">
        <f t="shared" ref="AT322:AT373" si="1354">AQ322+AR322+AS322</f>
        <v>52023.009999999995</v>
      </c>
      <c r="AU322" s="109">
        <f t="shared" ref="AU322:AV337" si="1355">ROUND(AQ322+(AM322*4%),2)</f>
        <v>8557.4</v>
      </c>
      <c r="AV322" s="109">
        <f t="shared" si="1355"/>
        <v>45353.17</v>
      </c>
      <c r="AW322" s="112"/>
      <c r="AX322" s="112">
        <f t="shared" ref="AX322:AX373" si="1356">AU322+AV322+AW322</f>
        <v>53910.57</v>
      </c>
      <c r="AY322" s="109">
        <f t="shared" ref="AY322:AY373" si="1357">ROUND(AU322+(AU322*$AY$3),2)</f>
        <v>9241.99</v>
      </c>
      <c r="AZ322" s="109">
        <f t="shared" ref="AZ322:AZ373" si="1358">ROUND(AV322+(AV322*$AZ$5),2)</f>
        <v>51249.08</v>
      </c>
      <c r="BA322" s="112"/>
      <c r="BB322" s="112">
        <f t="shared" ref="BB322:BB373" si="1359">AY322+AZ322+BA322</f>
        <v>60491.07</v>
      </c>
      <c r="BC322" s="109">
        <f t="shared" ref="BC322:BC373" si="1360">ROUND(AY322+(AY322*$BC$3),2)</f>
        <v>10073.77</v>
      </c>
      <c r="BD322" s="109">
        <f t="shared" ref="BD322:BD373" si="1361">ROUND(AZ322+(AZ322*$BD$5),2)</f>
        <v>55861.5</v>
      </c>
      <c r="BE322" s="112"/>
      <c r="BF322" s="112">
        <f t="shared" ref="BF322:BF373" si="1362">BC322+BD322+BE322</f>
        <v>65935.27</v>
      </c>
      <c r="BG322" s="109">
        <f t="shared" ref="BG322:BG373" si="1363">ROUND(BC322+ $AY322*$BG$3,2)</f>
        <v>10535.87</v>
      </c>
      <c r="BH322" s="109">
        <f t="shared" ref="BH322:BH373" si="1364">ROUND(BD322+ $AZ322*$BH$5,2)</f>
        <v>58423.95</v>
      </c>
      <c r="BI322" s="112"/>
      <c r="BJ322" s="112">
        <f t="shared" ref="BJ322:BJ373" si="1365">BG322+BH322+BI322</f>
        <v>68959.819999999992</v>
      </c>
      <c r="BK322" s="109">
        <f t="shared" ref="BK322:BK373" si="1366">ROUND(BG322+ $AY322*$BK$3,2)</f>
        <v>10997.97</v>
      </c>
      <c r="BL322" s="109">
        <f t="shared" ref="BL322:BL373" si="1367">ROUND(BH322+ $AZ322*$BL$5,2)</f>
        <v>60986.400000000001</v>
      </c>
      <c r="BM322" s="112"/>
      <c r="BN322" s="112">
        <f t="shared" ref="BN322:BN373" si="1368">BK322+BL322+BM322</f>
        <v>71984.37</v>
      </c>
      <c r="BO322" s="109">
        <f t="shared" ref="BO322:BO373" si="1369">ROUND(BK322+ $AY322*$BO$3,2)</f>
        <v>11275.23</v>
      </c>
      <c r="BP322" s="109">
        <f t="shared" ref="BP322:BP373" si="1370">ROUND(BL322+ $AZ322*$BP$4,2)</f>
        <v>62523.87</v>
      </c>
      <c r="BQ322" s="109"/>
      <c r="BR322" s="112">
        <f t="shared" ref="BR322:BR373" si="1371">+BO322+BP322+BQ322</f>
        <v>73799.100000000006</v>
      </c>
      <c r="BS322" s="110"/>
      <c r="BT322" s="75">
        <f t="shared" si="1332"/>
        <v>3.0000032460541531E-2</v>
      </c>
      <c r="BU322" s="75">
        <f t="shared" si="1332"/>
        <v>2.9999953169891073E-2</v>
      </c>
      <c r="BV322" s="75"/>
    </row>
    <row r="323" spans="1:74" ht="15" customHeight="1" x14ac:dyDescent="0.25">
      <c r="A323" s="76" t="s">
        <v>514</v>
      </c>
      <c r="B323" s="77" t="s">
        <v>515</v>
      </c>
      <c r="C323" s="112">
        <v>1744</v>
      </c>
      <c r="D323" s="112">
        <v>11060</v>
      </c>
      <c r="E323" s="112">
        <v>12804</v>
      </c>
      <c r="F323" s="112">
        <f t="shared" si="1336"/>
        <v>2092.7999999999997</v>
      </c>
      <c r="G323" s="112">
        <f t="shared" si="1336"/>
        <v>13272</v>
      </c>
      <c r="H323" s="112">
        <f t="shared" si="1336"/>
        <v>15364.8</v>
      </c>
      <c r="I323" s="112">
        <f t="shared" si="1337"/>
        <v>2197.4399999999996</v>
      </c>
      <c r="J323" s="112">
        <f t="shared" si="1337"/>
        <v>13935.6</v>
      </c>
      <c r="K323" s="112">
        <f t="shared" si="1337"/>
        <v>16133.039999999999</v>
      </c>
      <c r="L323" s="112">
        <f t="shared" si="1338"/>
        <v>2441.5999999999995</v>
      </c>
      <c r="M323" s="112">
        <f t="shared" si="1338"/>
        <v>15484</v>
      </c>
      <c r="N323" s="112">
        <f t="shared" si="1338"/>
        <v>17925.599999999999</v>
      </c>
      <c r="O323" s="112">
        <v>2441.5999999999995</v>
      </c>
      <c r="P323" s="112">
        <v>15484</v>
      </c>
      <c r="Q323" s="112">
        <v>17925.599999999999</v>
      </c>
      <c r="R323" s="112">
        <f t="shared" si="1339"/>
        <v>2790.7487999999994</v>
      </c>
      <c r="S323" s="112">
        <f t="shared" si="1339"/>
        <v>17698.212</v>
      </c>
      <c r="T323" s="112">
        <f t="shared" si="1340"/>
        <v>20488.960799999997</v>
      </c>
      <c r="U323" s="112">
        <f t="shared" si="1341"/>
        <v>2965.1487999999995</v>
      </c>
      <c r="V323" s="112">
        <f t="shared" si="1341"/>
        <v>18804.212</v>
      </c>
      <c r="W323" s="112">
        <f t="shared" si="1341"/>
        <v>21769.360799999999</v>
      </c>
      <c r="X323" s="112">
        <f t="shared" si="1342"/>
        <v>3226.7487999999994</v>
      </c>
      <c r="Y323" s="112">
        <f t="shared" si="1342"/>
        <v>20463.212</v>
      </c>
      <c r="Z323" s="112">
        <f t="shared" si="1342"/>
        <v>23689.960799999997</v>
      </c>
      <c r="AA323" s="112">
        <v>3715</v>
      </c>
      <c r="AB323" s="112">
        <v>23560</v>
      </c>
      <c r="AC323" s="112">
        <v>27275</v>
      </c>
      <c r="AD323" s="112">
        <f t="shared" si="1343"/>
        <v>4644</v>
      </c>
      <c r="AE323" s="112">
        <f t="shared" si="1343"/>
        <v>29450</v>
      </c>
      <c r="AF323" s="112">
        <f t="shared" si="1344"/>
        <v>34094</v>
      </c>
      <c r="AG323" s="112">
        <f t="shared" si="1345"/>
        <v>5387</v>
      </c>
      <c r="AH323" s="112">
        <f t="shared" si="1345"/>
        <v>34162</v>
      </c>
      <c r="AI323" s="112">
        <f t="shared" si="1346"/>
        <v>39549</v>
      </c>
      <c r="AJ323" s="112">
        <f t="shared" si="1347"/>
        <v>5387</v>
      </c>
      <c r="AK323" s="112">
        <f t="shared" si="1347"/>
        <v>34162</v>
      </c>
      <c r="AL323" s="112">
        <f t="shared" si="1348"/>
        <v>39549</v>
      </c>
      <c r="AM323" s="112">
        <f t="shared" si="1349"/>
        <v>7887</v>
      </c>
      <c r="AN323" s="112">
        <f t="shared" si="1350"/>
        <v>34162</v>
      </c>
      <c r="AO323" s="112"/>
      <c r="AP323" s="112">
        <f t="shared" si="1351"/>
        <v>42049</v>
      </c>
      <c r="AQ323" s="109">
        <f t="shared" si="1352"/>
        <v>8241.92</v>
      </c>
      <c r="AR323" s="109">
        <f t="shared" si="1353"/>
        <v>38055.29</v>
      </c>
      <c r="AS323" s="112"/>
      <c r="AT323" s="112">
        <f t="shared" si="1354"/>
        <v>46297.21</v>
      </c>
      <c r="AU323" s="109">
        <f t="shared" si="1355"/>
        <v>8557.4</v>
      </c>
      <c r="AV323" s="109">
        <f t="shared" si="1355"/>
        <v>39421.769999999997</v>
      </c>
      <c r="AW323" s="112"/>
      <c r="AX323" s="112">
        <f t="shared" si="1356"/>
        <v>47979.17</v>
      </c>
      <c r="AY323" s="109">
        <f t="shared" si="1357"/>
        <v>9241.99</v>
      </c>
      <c r="AZ323" s="109">
        <f t="shared" si="1358"/>
        <v>44546.6</v>
      </c>
      <c r="BA323" s="112"/>
      <c r="BB323" s="112">
        <f t="shared" si="1359"/>
        <v>53788.59</v>
      </c>
      <c r="BC323" s="109">
        <f t="shared" si="1360"/>
        <v>10073.77</v>
      </c>
      <c r="BD323" s="109">
        <f t="shared" si="1361"/>
        <v>48555.79</v>
      </c>
      <c r="BE323" s="112"/>
      <c r="BF323" s="112">
        <f t="shared" si="1362"/>
        <v>58629.56</v>
      </c>
      <c r="BG323" s="109">
        <f t="shared" si="1363"/>
        <v>10535.87</v>
      </c>
      <c r="BH323" s="109">
        <f t="shared" si="1364"/>
        <v>50783.12</v>
      </c>
      <c r="BI323" s="112"/>
      <c r="BJ323" s="112">
        <f t="shared" si="1365"/>
        <v>61318.990000000005</v>
      </c>
      <c r="BK323" s="109">
        <f t="shared" si="1366"/>
        <v>10997.97</v>
      </c>
      <c r="BL323" s="109">
        <f t="shared" si="1367"/>
        <v>53010.45</v>
      </c>
      <c r="BM323" s="112"/>
      <c r="BN323" s="112">
        <f t="shared" si="1368"/>
        <v>64008.42</v>
      </c>
      <c r="BO323" s="109">
        <f t="shared" si="1369"/>
        <v>11275.23</v>
      </c>
      <c r="BP323" s="109">
        <f t="shared" si="1370"/>
        <v>54346.85</v>
      </c>
      <c r="BQ323" s="109"/>
      <c r="BR323" s="112">
        <f t="shared" si="1371"/>
        <v>65622.080000000002</v>
      </c>
      <c r="BS323" s="110"/>
      <c r="BT323" s="75">
        <f t="shared" si="1332"/>
        <v>3.0000032460541531E-2</v>
      </c>
      <c r="BU323" s="75">
        <f t="shared" si="1332"/>
        <v>3.0000044896804728E-2</v>
      </c>
      <c r="BV323" s="75"/>
    </row>
    <row r="324" spans="1:74" ht="15" customHeight="1" x14ac:dyDescent="0.25">
      <c r="A324" s="76" t="s">
        <v>516</v>
      </c>
      <c r="B324" s="77" t="s">
        <v>517</v>
      </c>
      <c r="C324" s="112">
        <v>1744</v>
      </c>
      <c r="D324" s="112">
        <v>12724</v>
      </c>
      <c r="E324" s="112">
        <v>14468</v>
      </c>
      <c r="F324" s="112">
        <f t="shared" si="1336"/>
        <v>2092.7999999999997</v>
      </c>
      <c r="G324" s="112">
        <f t="shared" si="1336"/>
        <v>15268.8</v>
      </c>
      <c r="H324" s="112">
        <f t="shared" si="1336"/>
        <v>17361.599999999999</v>
      </c>
      <c r="I324" s="112">
        <f t="shared" si="1337"/>
        <v>2197.4399999999996</v>
      </c>
      <c r="J324" s="112">
        <f t="shared" si="1337"/>
        <v>16032.24</v>
      </c>
      <c r="K324" s="112">
        <f t="shared" si="1337"/>
        <v>18229.68</v>
      </c>
      <c r="L324" s="112">
        <f t="shared" si="1338"/>
        <v>2441.5999999999995</v>
      </c>
      <c r="M324" s="112">
        <f t="shared" si="1338"/>
        <v>17813.599999999999</v>
      </c>
      <c r="N324" s="112">
        <f t="shared" si="1338"/>
        <v>20255.2</v>
      </c>
      <c r="O324" s="112">
        <v>2441.5999999999995</v>
      </c>
      <c r="P324" s="112">
        <v>17813.599999999999</v>
      </c>
      <c r="Q324" s="112">
        <v>20255.2</v>
      </c>
      <c r="R324" s="112">
        <f t="shared" si="1339"/>
        <v>2790.7487999999994</v>
      </c>
      <c r="S324" s="112">
        <f t="shared" si="1339"/>
        <v>20360.944799999997</v>
      </c>
      <c r="T324" s="112">
        <f t="shared" si="1340"/>
        <v>23151.693600000002</v>
      </c>
      <c r="U324" s="112">
        <f t="shared" si="1341"/>
        <v>2965.1487999999995</v>
      </c>
      <c r="V324" s="112">
        <f t="shared" si="1341"/>
        <v>21633.344799999999</v>
      </c>
      <c r="W324" s="112">
        <f t="shared" si="1341"/>
        <v>24598.493600000002</v>
      </c>
      <c r="X324" s="112">
        <f t="shared" si="1342"/>
        <v>3226.7487999999994</v>
      </c>
      <c r="Y324" s="112">
        <f t="shared" si="1342"/>
        <v>23541.944799999997</v>
      </c>
      <c r="Z324" s="112">
        <f t="shared" si="1342"/>
        <v>26768.693600000002</v>
      </c>
      <c r="AA324" s="112">
        <v>3715</v>
      </c>
      <c r="AB324" s="112">
        <v>27105</v>
      </c>
      <c r="AC324" s="112">
        <v>30820</v>
      </c>
      <c r="AD324" s="112">
        <f t="shared" si="1343"/>
        <v>4644</v>
      </c>
      <c r="AE324" s="112">
        <f t="shared" si="1343"/>
        <v>33881</v>
      </c>
      <c r="AF324" s="112">
        <f t="shared" si="1344"/>
        <v>38525</v>
      </c>
      <c r="AG324" s="112">
        <f t="shared" si="1345"/>
        <v>5387</v>
      </c>
      <c r="AH324" s="112">
        <f t="shared" si="1345"/>
        <v>39302</v>
      </c>
      <c r="AI324" s="112">
        <f t="shared" si="1346"/>
        <v>44689</v>
      </c>
      <c r="AJ324" s="112">
        <f t="shared" si="1347"/>
        <v>5387</v>
      </c>
      <c r="AK324" s="112">
        <f t="shared" si="1347"/>
        <v>39302</v>
      </c>
      <c r="AL324" s="112">
        <f t="shared" si="1348"/>
        <v>44689</v>
      </c>
      <c r="AM324" s="112">
        <f t="shared" ref="AM324:AN339" si="1372">AJ324</f>
        <v>5387</v>
      </c>
      <c r="AN324" s="112">
        <f t="shared" si="1372"/>
        <v>39302</v>
      </c>
      <c r="AO324" s="112">
        <v>2500</v>
      </c>
      <c r="AP324" s="112">
        <f t="shared" si="1351"/>
        <v>47189</v>
      </c>
      <c r="AQ324" s="109">
        <f t="shared" si="1352"/>
        <v>5629.42</v>
      </c>
      <c r="AR324" s="109">
        <f t="shared" si="1353"/>
        <v>43781.09</v>
      </c>
      <c r="AS324" s="112">
        <v>2500</v>
      </c>
      <c r="AT324" s="112">
        <f t="shared" si="1354"/>
        <v>51910.509999999995</v>
      </c>
      <c r="AU324" s="109">
        <f t="shared" si="1355"/>
        <v>5844.9</v>
      </c>
      <c r="AV324" s="109">
        <f t="shared" si="1355"/>
        <v>45353.17</v>
      </c>
      <c r="AW324" s="112">
        <v>2500</v>
      </c>
      <c r="AX324" s="112">
        <f t="shared" si="1356"/>
        <v>53698.07</v>
      </c>
      <c r="AY324" s="109">
        <f t="shared" si="1357"/>
        <v>6312.49</v>
      </c>
      <c r="AZ324" s="109">
        <f t="shared" si="1358"/>
        <v>51249.08</v>
      </c>
      <c r="BA324" s="112">
        <v>2500</v>
      </c>
      <c r="BB324" s="112">
        <f t="shared" si="1359"/>
        <v>60061.57</v>
      </c>
      <c r="BC324" s="109">
        <f t="shared" si="1360"/>
        <v>6880.61</v>
      </c>
      <c r="BD324" s="109">
        <f t="shared" si="1361"/>
        <v>55861.5</v>
      </c>
      <c r="BE324" s="112">
        <v>2500</v>
      </c>
      <c r="BF324" s="112">
        <f t="shared" si="1362"/>
        <v>65242.11</v>
      </c>
      <c r="BG324" s="109">
        <f t="shared" si="1363"/>
        <v>7196.23</v>
      </c>
      <c r="BH324" s="109">
        <f t="shared" si="1364"/>
        <v>58423.95</v>
      </c>
      <c r="BI324" s="112">
        <v>2500</v>
      </c>
      <c r="BJ324" s="112">
        <f t="shared" si="1365"/>
        <v>68120.179999999993</v>
      </c>
      <c r="BK324" s="109">
        <f t="shared" si="1366"/>
        <v>7511.85</v>
      </c>
      <c r="BL324" s="109">
        <f t="shared" si="1367"/>
        <v>60986.400000000001</v>
      </c>
      <c r="BM324" s="112">
        <v>2500</v>
      </c>
      <c r="BN324" s="112">
        <f t="shared" si="1368"/>
        <v>70998.25</v>
      </c>
      <c r="BO324" s="109">
        <f t="shared" si="1369"/>
        <v>7701.22</v>
      </c>
      <c r="BP324" s="109">
        <f t="shared" si="1370"/>
        <v>62523.87</v>
      </c>
      <c r="BQ324" s="109">
        <v>2500</v>
      </c>
      <c r="BR324" s="112">
        <f t="shared" si="1371"/>
        <v>72725.09</v>
      </c>
      <c r="BS324" s="110"/>
      <c r="BT324" s="75">
        <f t="shared" si="1332"/>
        <v>2.9999255444365044E-2</v>
      </c>
      <c r="BU324" s="75">
        <f t="shared" si="1332"/>
        <v>2.9999953169891073E-2</v>
      </c>
      <c r="BV324" s="75"/>
    </row>
    <row r="325" spans="1:74" ht="15" customHeight="1" x14ac:dyDescent="0.25">
      <c r="A325" s="76" t="s">
        <v>518</v>
      </c>
      <c r="B325" s="77" t="s">
        <v>519</v>
      </c>
      <c r="C325" s="112">
        <v>1744</v>
      </c>
      <c r="D325" s="112">
        <v>11060</v>
      </c>
      <c r="E325" s="112">
        <v>12804</v>
      </c>
      <c r="F325" s="112">
        <f t="shared" si="1336"/>
        <v>2092.7999999999997</v>
      </c>
      <c r="G325" s="112">
        <f t="shared" si="1336"/>
        <v>13272</v>
      </c>
      <c r="H325" s="112">
        <f t="shared" si="1336"/>
        <v>15364.8</v>
      </c>
      <c r="I325" s="112">
        <f t="shared" si="1337"/>
        <v>2197.4399999999996</v>
      </c>
      <c r="J325" s="112">
        <f t="shared" si="1337"/>
        <v>13935.6</v>
      </c>
      <c r="K325" s="112">
        <f t="shared" si="1337"/>
        <v>16133.039999999999</v>
      </c>
      <c r="L325" s="112">
        <f t="shared" si="1338"/>
        <v>2441.5999999999995</v>
      </c>
      <c r="M325" s="112">
        <f t="shared" si="1338"/>
        <v>15484</v>
      </c>
      <c r="N325" s="112">
        <f t="shared" si="1338"/>
        <v>17925.599999999999</v>
      </c>
      <c r="O325" s="112">
        <v>2441.5999999999995</v>
      </c>
      <c r="P325" s="112">
        <v>15484</v>
      </c>
      <c r="Q325" s="112">
        <v>17925.599999999999</v>
      </c>
      <c r="R325" s="112">
        <f t="shared" si="1339"/>
        <v>2790.7487999999994</v>
      </c>
      <c r="S325" s="112">
        <f t="shared" si="1339"/>
        <v>17698.212</v>
      </c>
      <c r="T325" s="112">
        <f t="shared" si="1340"/>
        <v>20488.960799999997</v>
      </c>
      <c r="U325" s="112">
        <f t="shared" si="1341"/>
        <v>2965.1487999999995</v>
      </c>
      <c r="V325" s="112">
        <f t="shared" si="1341"/>
        <v>18804.212</v>
      </c>
      <c r="W325" s="112">
        <f t="shared" si="1341"/>
        <v>21769.360799999999</v>
      </c>
      <c r="X325" s="112">
        <f t="shared" si="1342"/>
        <v>3226.7487999999994</v>
      </c>
      <c r="Y325" s="112">
        <f t="shared" si="1342"/>
        <v>20463.212</v>
      </c>
      <c r="Z325" s="112">
        <f t="shared" si="1342"/>
        <v>23689.960799999997</v>
      </c>
      <c r="AA325" s="112">
        <v>3715</v>
      </c>
      <c r="AB325" s="112">
        <v>23560</v>
      </c>
      <c r="AC325" s="112">
        <v>27275</v>
      </c>
      <c r="AD325" s="112">
        <f t="shared" si="1343"/>
        <v>4644</v>
      </c>
      <c r="AE325" s="112">
        <f t="shared" si="1343"/>
        <v>29450</v>
      </c>
      <c r="AF325" s="112">
        <f t="shared" si="1344"/>
        <v>34094</v>
      </c>
      <c r="AG325" s="112">
        <f t="shared" si="1345"/>
        <v>5387</v>
      </c>
      <c r="AH325" s="112">
        <f t="shared" si="1345"/>
        <v>34162</v>
      </c>
      <c r="AI325" s="112">
        <f t="shared" si="1346"/>
        <v>39549</v>
      </c>
      <c r="AJ325" s="112">
        <f t="shared" si="1347"/>
        <v>5387</v>
      </c>
      <c r="AK325" s="112">
        <f t="shared" si="1347"/>
        <v>34162</v>
      </c>
      <c r="AL325" s="112">
        <f t="shared" si="1348"/>
        <v>39549</v>
      </c>
      <c r="AM325" s="112">
        <f t="shared" si="1372"/>
        <v>5387</v>
      </c>
      <c r="AN325" s="112">
        <f t="shared" si="1372"/>
        <v>34162</v>
      </c>
      <c r="AO325" s="112">
        <v>2500</v>
      </c>
      <c r="AP325" s="112">
        <f t="shared" si="1351"/>
        <v>42049</v>
      </c>
      <c r="AQ325" s="109">
        <f t="shared" si="1352"/>
        <v>5629.42</v>
      </c>
      <c r="AR325" s="109">
        <f t="shared" si="1353"/>
        <v>38055.29</v>
      </c>
      <c r="AS325" s="112">
        <v>2500</v>
      </c>
      <c r="AT325" s="112">
        <f t="shared" si="1354"/>
        <v>46184.71</v>
      </c>
      <c r="AU325" s="109">
        <f t="shared" si="1355"/>
        <v>5844.9</v>
      </c>
      <c r="AV325" s="109">
        <f t="shared" si="1355"/>
        <v>39421.769999999997</v>
      </c>
      <c r="AW325" s="112">
        <v>2500</v>
      </c>
      <c r="AX325" s="112">
        <f t="shared" si="1356"/>
        <v>47766.67</v>
      </c>
      <c r="AY325" s="109">
        <f t="shared" si="1357"/>
        <v>6312.49</v>
      </c>
      <c r="AZ325" s="109">
        <f t="shared" si="1358"/>
        <v>44546.6</v>
      </c>
      <c r="BA325" s="112">
        <v>2500</v>
      </c>
      <c r="BB325" s="112">
        <f t="shared" si="1359"/>
        <v>53359.09</v>
      </c>
      <c r="BC325" s="109">
        <f t="shared" si="1360"/>
        <v>6880.61</v>
      </c>
      <c r="BD325" s="109">
        <f t="shared" si="1361"/>
        <v>48555.79</v>
      </c>
      <c r="BE325" s="112">
        <v>2500</v>
      </c>
      <c r="BF325" s="112">
        <f t="shared" si="1362"/>
        <v>57936.4</v>
      </c>
      <c r="BG325" s="109">
        <f t="shared" si="1363"/>
        <v>7196.23</v>
      </c>
      <c r="BH325" s="109">
        <f t="shared" si="1364"/>
        <v>50783.12</v>
      </c>
      <c r="BI325" s="112">
        <v>2500</v>
      </c>
      <c r="BJ325" s="112">
        <f t="shared" si="1365"/>
        <v>60479.350000000006</v>
      </c>
      <c r="BK325" s="109">
        <f t="shared" si="1366"/>
        <v>7511.85</v>
      </c>
      <c r="BL325" s="109">
        <f t="shared" si="1367"/>
        <v>53010.45</v>
      </c>
      <c r="BM325" s="112">
        <v>2500</v>
      </c>
      <c r="BN325" s="112">
        <f t="shared" si="1368"/>
        <v>63022.299999999996</v>
      </c>
      <c r="BO325" s="109">
        <f t="shared" si="1369"/>
        <v>7701.22</v>
      </c>
      <c r="BP325" s="109">
        <f t="shared" si="1370"/>
        <v>54346.85</v>
      </c>
      <c r="BQ325" s="109">
        <v>2500</v>
      </c>
      <c r="BR325" s="112">
        <f t="shared" si="1371"/>
        <v>64548.07</v>
      </c>
      <c r="BS325" s="110"/>
      <c r="BT325" s="75">
        <f t="shared" si="1332"/>
        <v>2.9999255444365044E-2</v>
      </c>
      <c r="BU325" s="75">
        <f t="shared" si="1332"/>
        <v>3.0000044896804728E-2</v>
      </c>
      <c r="BV325" s="75"/>
    </row>
    <row r="326" spans="1:74" ht="15" customHeight="1" x14ac:dyDescent="0.25">
      <c r="A326" s="76" t="s">
        <v>520</v>
      </c>
      <c r="B326" s="77" t="s">
        <v>521</v>
      </c>
      <c r="C326" s="112">
        <v>1744</v>
      </c>
      <c r="D326" s="112">
        <v>12724</v>
      </c>
      <c r="E326" s="112">
        <v>14468</v>
      </c>
      <c r="F326" s="112">
        <f t="shared" si="1336"/>
        <v>2092.7999999999997</v>
      </c>
      <c r="G326" s="112">
        <f t="shared" si="1336"/>
        <v>15268.8</v>
      </c>
      <c r="H326" s="112">
        <f t="shared" si="1336"/>
        <v>17361.599999999999</v>
      </c>
      <c r="I326" s="112">
        <f t="shared" si="1337"/>
        <v>2197.4399999999996</v>
      </c>
      <c r="J326" s="112">
        <f t="shared" si="1337"/>
        <v>16032.24</v>
      </c>
      <c r="K326" s="112">
        <f t="shared" si="1337"/>
        <v>18229.68</v>
      </c>
      <c r="L326" s="112">
        <f t="shared" si="1338"/>
        <v>2441.5999999999995</v>
      </c>
      <c r="M326" s="112">
        <f t="shared" si="1338"/>
        <v>17813.599999999999</v>
      </c>
      <c r="N326" s="112">
        <f t="shared" si="1338"/>
        <v>20255.2</v>
      </c>
      <c r="O326" s="112">
        <v>2441.5999999999995</v>
      </c>
      <c r="P326" s="112">
        <v>17813.599999999999</v>
      </c>
      <c r="Q326" s="112">
        <v>20255.2</v>
      </c>
      <c r="R326" s="112">
        <f t="shared" si="1339"/>
        <v>2790.7487999999994</v>
      </c>
      <c r="S326" s="112">
        <f t="shared" si="1339"/>
        <v>20360.944799999997</v>
      </c>
      <c r="T326" s="112">
        <f t="shared" si="1340"/>
        <v>23151.693600000002</v>
      </c>
      <c r="U326" s="112">
        <f t="shared" si="1341"/>
        <v>2965.1487999999995</v>
      </c>
      <c r="V326" s="112">
        <f t="shared" si="1341"/>
        <v>21633.344799999999</v>
      </c>
      <c r="W326" s="112">
        <f t="shared" si="1341"/>
        <v>24598.493600000002</v>
      </c>
      <c r="X326" s="112">
        <f t="shared" si="1342"/>
        <v>3226.7487999999994</v>
      </c>
      <c r="Y326" s="112">
        <f t="shared" si="1342"/>
        <v>23541.944799999997</v>
      </c>
      <c r="Z326" s="112">
        <f t="shared" si="1342"/>
        <v>26768.693600000002</v>
      </c>
      <c r="AA326" s="112">
        <v>3715</v>
      </c>
      <c r="AB326" s="112">
        <v>27105</v>
      </c>
      <c r="AC326" s="112">
        <v>30820</v>
      </c>
      <c r="AD326" s="112">
        <f t="shared" si="1343"/>
        <v>4644</v>
      </c>
      <c r="AE326" s="112">
        <f t="shared" si="1343"/>
        <v>33881</v>
      </c>
      <c r="AF326" s="112">
        <f t="shared" si="1344"/>
        <v>38525</v>
      </c>
      <c r="AG326" s="112">
        <f t="shared" si="1345"/>
        <v>5387</v>
      </c>
      <c r="AH326" s="112">
        <f t="shared" si="1345"/>
        <v>39302</v>
      </c>
      <c r="AI326" s="112">
        <f t="shared" si="1346"/>
        <v>44689</v>
      </c>
      <c r="AJ326" s="112">
        <f t="shared" si="1347"/>
        <v>5387</v>
      </c>
      <c r="AK326" s="112">
        <f t="shared" si="1347"/>
        <v>39302</v>
      </c>
      <c r="AL326" s="112">
        <f t="shared" si="1348"/>
        <v>44689</v>
      </c>
      <c r="AM326" s="112">
        <f t="shared" si="1372"/>
        <v>5387</v>
      </c>
      <c r="AN326" s="112">
        <f t="shared" si="1372"/>
        <v>39302</v>
      </c>
      <c r="AO326" s="112">
        <v>2500</v>
      </c>
      <c r="AP326" s="112">
        <f t="shared" si="1351"/>
        <v>47189</v>
      </c>
      <c r="AQ326" s="109">
        <f t="shared" si="1352"/>
        <v>5629.42</v>
      </c>
      <c r="AR326" s="109">
        <f t="shared" si="1353"/>
        <v>43781.09</v>
      </c>
      <c r="AS326" s="112">
        <v>2500</v>
      </c>
      <c r="AT326" s="112">
        <f t="shared" si="1354"/>
        <v>51910.509999999995</v>
      </c>
      <c r="AU326" s="109">
        <f t="shared" si="1355"/>
        <v>5844.9</v>
      </c>
      <c r="AV326" s="109">
        <f t="shared" si="1355"/>
        <v>45353.17</v>
      </c>
      <c r="AW326" s="112">
        <v>2500</v>
      </c>
      <c r="AX326" s="112">
        <f t="shared" si="1356"/>
        <v>53698.07</v>
      </c>
      <c r="AY326" s="109">
        <f t="shared" si="1357"/>
        <v>6312.49</v>
      </c>
      <c r="AZ326" s="109">
        <f t="shared" si="1358"/>
        <v>51249.08</v>
      </c>
      <c r="BA326" s="112">
        <v>2500</v>
      </c>
      <c r="BB326" s="112">
        <f t="shared" si="1359"/>
        <v>60061.57</v>
      </c>
      <c r="BC326" s="109">
        <f t="shared" si="1360"/>
        <v>6880.61</v>
      </c>
      <c r="BD326" s="109">
        <f t="shared" si="1361"/>
        <v>55861.5</v>
      </c>
      <c r="BE326" s="112">
        <v>2500</v>
      </c>
      <c r="BF326" s="112">
        <f t="shared" si="1362"/>
        <v>65242.11</v>
      </c>
      <c r="BG326" s="109">
        <f t="shared" si="1363"/>
        <v>7196.23</v>
      </c>
      <c r="BH326" s="109">
        <f t="shared" si="1364"/>
        <v>58423.95</v>
      </c>
      <c r="BI326" s="112">
        <v>2500</v>
      </c>
      <c r="BJ326" s="112">
        <f t="shared" si="1365"/>
        <v>68120.179999999993</v>
      </c>
      <c r="BK326" s="109">
        <f t="shared" si="1366"/>
        <v>7511.85</v>
      </c>
      <c r="BL326" s="109">
        <f t="shared" si="1367"/>
        <v>60986.400000000001</v>
      </c>
      <c r="BM326" s="112">
        <v>2500</v>
      </c>
      <c r="BN326" s="112">
        <f t="shared" si="1368"/>
        <v>70998.25</v>
      </c>
      <c r="BO326" s="109">
        <f t="shared" si="1369"/>
        <v>7701.22</v>
      </c>
      <c r="BP326" s="109">
        <f t="shared" si="1370"/>
        <v>62523.87</v>
      </c>
      <c r="BQ326" s="109">
        <v>2500</v>
      </c>
      <c r="BR326" s="112">
        <f t="shared" si="1371"/>
        <v>72725.09</v>
      </c>
      <c r="BS326" s="110"/>
      <c r="BT326" s="75">
        <f t="shared" si="1332"/>
        <v>2.9999255444365044E-2</v>
      </c>
      <c r="BU326" s="75">
        <f t="shared" si="1332"/>
        <v>2.9999953169891073E-2</v>
      </c>
      <c r="BV326" s="75"/>
    </row>
    <row r="327" spans="1:74" ht="15" customHeight="1" x14ac:dyDescent="0.25">
      <c r="A327" s="76" t="s">
        <v>522</v>
      </c>
      <c r="B327" s="77" t="s">
        <v>523</v>
      </c>
      <c r="C327" s="112">
        <v>1744</v>
      </c>
      <c r="D327" s="112">
        <v>11060</v>
      </c>
      <c r="E327" s="112">
        <v>12804</v>
      </c>
      <c r="F327" s="112">
        <f t="shared" si="1336"/>
        <v>2092.7999999999997</v>
      </c>
      <c r="G327" s="112">
        <f t="shared" si="1336"/>
        <v>13272</v>
      </c>
      <c r="H327" s="112">
        <f t="shared" si="1336"/>
        <v>15364.8</v>
      </c>
      <c r="I327" s="112">
        <f t="shared" si="1337"/>
        <v>2197.4399999999996</v>
      </c>
      <c r="J327" s="112">
        <f t="shared" si="1337"/>
        <v>13935.6</v>
      </c>
      <c r="K327" s="112">
        <f t="shared" si="1337"/>
        <v>16133.039999999999</v>
      </c>
      <c r="L327" s="112">
        <f t="shared" si="1338"/>
        <v>2441.5999999999995</v>
      </c>
      <c r="M327" s="112">
        <f t="shared" si="1338"/>
        <v>15484</v>
      </c>
      <c r="N327" s="112">
        <f t="shared" si="1338"/>
        <v>17925.599999999999</v>
      </c>
      <c r="O327" s="112">
        <v>2441.5999999999995</v>
      </c>
      <c r="P327" s="112">
        <v>15484</v>
      </c>
      <c r="Q327" s="112">
        <v>17925.599999999999</v>
      </c>
      <c r="R327" s="112">
        <f t="shared" si="1339"/>
        <v>2790.7487999999994</v>
      </c>
      <c r="S327" s="112">
        <f t="shared" si="1339"/>
        <v>17698.212</v>
      </c>
      <c r="T327" s="112">
        <f t="shared" si="1340"/>
        <v>20488.960799999997</v>
      </c>
      <c r="U327" s="112">
        <f t="shared" si="1341"/>
        <v>2965.1487999999995</v>
      </c>
      <c r="V327" s="112">
        <f t="shared" si="1341"/>
        <v>18804.212</v>
      </c>
      <c r="W327" s="112">
        <f t="shared" si="1341"/>
        <v>21769.360799999999</v>
      </c>
      <c r="X327" s="112">
        <f t="shared" si="1342"/>
        <v>3226.7487999999994</v>
      </c>
      <c r="Y327" s="112">
        <f t="shared" si="1342"/>
        <v>20463.212</v>
      </c>
      <c r="Z327" s="112">
        <f t="shared" si="1342"/>
        <v>23689.960799999997</v>
      </c>
      <c r="AA327" s="112">
        <v>3715</v>
      </c>
      <c r="AB327" s="112">
        <v>23560</v>
      </c>
      <c r="AC327" s="112">
        <v>27275</v>
      </c>
      <c r="AD327" s="112">
        <f t="shared" si="1343"/>
        <v>4644</v>
      </c>
      <c r="AE327" s="112">
        <f t="shared" si="1343"/>
        <v>29450</v>
      </c>
      <c r="AF327" s="112">
        <f t="shared" si="1344"/>
        <v>34094</v>
      </c>
      <c r="AG327" s="112">
        <f t="shared" si="1345"/>
        <v>5387</v>
      </c>
      <c r="AH327" s="112">
        <f t="shared" si="1345"/>
        <v>34162</v>
      </c>
      <c r="AI327" s="112">
        <f t="shared" si="1346"/>
        <v>39549</v>
      </c>
      <c r="AJ327" s="112">
        <f t="shared" si="1347"/>
        <v>5387</v>
      </c>
      <c r="AK327" s="112">
        <f t="shared" si="1347"/>
        <v>34162</v>
      </c>
      <c r="AL327" s="112">
        <f t="shared" si="1348"/>
        <v>39549</v>
      </c>
      <c r="AM327" s="112">
        <f t="shared" si="1372"/>
        <v>5387</v>
      </c>
      <c r="AN327" s="112">
        <f t="shared" si="1372"/>
        <v>34162</v>
      </c>
      <c r="AO327" s="112">
        <v>2500</v>
      </c>
      <c r="AP327" s="112">
        <f t="shared" si="1351"/>
        <v>42049</v>
      </c>
      <c r="AQ327" s="109">
        <f t="shared" si="1352"/>
        <v>5629.42</v>
      </c>
      <c r="AR327" s="109">
        <f t="shared" si="1353"/>
        <v>38055.29</v>
      </c>
      <c r="AS327" s="112">
        <v>2500</v>
      </c>
      <c r="AT327" s="112">
        <f t="shared" si="1354"/>
        <v>46184.71</v>
      </c>
      <c r="AU327" s="109">
        <f t="shared" si="1355"/>
        <v>5844.9</v>
      </c>
      <c r="AV327" s="109">
        <f t="shared" si="1355"/>
        <v>39421.769999999997</v>
      </c>
      <c r="AW327" s="112">
        <v>2500</v>
      </c>
      <c r="AX327" s="112">
        <f t="shared" si="1356"/>
        <v>47766.67</v>
      </c>
      <c r="AY327" s="109">
        <f t="shared" si="1357"/>
        <v>6312.49</v>
      </c>
      <c r="AZ327" s="109">
        <f t="shared" si="1358"/>
        <v>44546.6</v>
      </c>
      <c r="BA327" s="112">
        <v>2500</v>
      </c>
      <c r="BB327" s="112">
        <f t="shared" si="1359"/>
        <v>53359.09</v>
      </c>
      <c r="BC327" s="109">
        <f t="shared" si="1360"/>
        <v>6880.61</v>
      </c>
      <c r="BD327" s="109">
        <f t="shared" si="1361"/>
        <v>48555.79</v>
      </c>
      <c r="BE327" s="112">
        <v>2500</v>
      </c>
      <c r="BF327" s="112">
        <f t="shared" si="1362"/>
        <v>57936.4</v>
      </c>
      <c r="BG327" s="109">
        <f t="shared" si="1363"/>
        <v>7196.23</v>
      </c>
      <c r="BH327" s="109">
        <f t="shared" si="1364"/>
        <v>50783.12</v>
      </c>
      <c r="BI327" s="112">
        <v>2500</v>
      </c>
      <c r="BJ327" s="112">
        <f t="shared" si="1365"/>
        <v>60479.350000000006</v>
      </c>
      <c r="BK327" s="109">
        <f t="shared" si="1366"/>
        <v>7511.85</v>
      </c>
      <c r="BL327" s="109">
        <f t="shared" si="1367"/>
        <v>53010.45</v>
      </c>
      <c r="BM327" s="112">
        <v>2500</v>
      </c>
      <c r="BN327" s="112">
        <f t="shared" si="1368"/>
        <v>63022.299999999996</v>
      </c>
      <c r="BO327" s="109">
        <f t="shared" si="1369"/>
        <v>7701.22</v>
      </c>
      <c r="BP327" s="109">
        <f t="shared" si="1370"/>
        <v>54346.85</v>
      </c>
      <c r="BQ327" s="109">
        <v>2500</v>
      </c>
      <c r="BR327" s="112">
        <f t="shared" si="1371"/>
        <v>64548.07</v>
      </c>
      <c r="BS327" s="110"/>
      <c r="BT327" s="75">
        <f t="shared" si="1332"/>
        <v>2.9999255444365044E-2</v>
      </c>
      <c r="BU327" s="75">
        <f t="shared" si="1332"/>
        <v>3.0000044896804728E-2</v>
      </c>
      <c r="BV327" s="75"/>
    </row>
    <row r="328" spans="1:74" ht="15" customHeight="1" x14ac:dyDescent="0.25">
      <c r="A328" s="76" t="s">
        <v>524</v>
      </c>
      <c r="B328" s="77" t="s">
        <v>525</v>
      </c>
      <c r="C328" s="112">
        <v>1744</v>
      </c>
      <c r="D328" s="112">
        <v>12724</v>
      </c>
      <c r="E328" s="112">
        <v>14468</v>
      </c>
      <c r="F328" s="112">
        <f t="shared" si="1336"/>
        <v>2092.7999999999997</v>
      </c>
      <c r="G328" s="112">
        <f t="shared" si="1336"/>
        <v>15268.8</v>
      </c>
      <c r="H328" s="112">
        <f t="shared" si="1336"/>
        <v>17361.599999999999</v>
      </c>
      <c r="I328" s="112">
        <f t="shared" si="1337"/>
        <v>2197.4399999999996</v>
      </c>
      <c r="J328" s="112">
        <f t="shared" si="1337"/>
        <v>16032.24</v>
      </c>
      <c r="K328" s="112">
        <f t="shared" si="1337"/>
        <v>18229.68</v>
      </c>
      <c r="L328" s="112">
        <f t="shared" si="1338"/>
        <v>2441.5999999999995</v>
      </c>
      <c r="M328" s="112">
        <f t="shared" si="1338"/>
        <v>17813.599999999999</v>
      </c>
      <c r="N328" s="112">
        <f t="shared" si="1338"/>
        <v>20255.2</v>
      </c>
      <c r="O328" s="112">
        <v>2441.5999999999995</v>
      </c>
      <c r="P328" s="112">
        <v>17813.599999999999</v>
      </c>
      <c r="Q328" s="112">
        <v>20255.2</v>
      </c>
      <c r="R328" s="112">
        <f t="shared" si="1339"/>
        <v>2790.7487999999994</v>
      </c>
      <c r="S328" s="112">
        <f t="shared" si="1339"/>
        <v>20360.944799999997</v>
      </c>
      <c r="T328" s="112">
        <f t="shared" si="1340"/>
        <v>23151.693600000002</v>
      </c>
      <c r="U328" s="112">
        <f t="shared" si="1341"/>
        <v>2965.1487999999995</v>
      </c>
      <c r="V328" s="112">
        <f t="shared" si="1341"/>
        <v>21633.344799999999</v>
      </c>
      <c r="W328" s="112">
        <f t="shared" si="1341"/>
        <v>24598.493600000002</v>
      </c>
      <c r="X328" s="112">
        <f t="shared" si="1342"/>
        <v>3226.7487999999994</v>
      </c>
      <c r="Y328" s="112">
        <f t="shared" si="1342"/>
        <v>23541.944799999997</v>
      </c>
      <c r="Z328" s="112">
        <f t="shared" si="1342"/>
        <v>26768.693600000002</v>
      </c>
      <c r="AA328" s="112">
        <v>3715</v>
      </c>
      <c r="AB328" s="112">
        <v>27105</v>
      </c>
      <c r="AC328" s="112">
        <v>30820</v>
      </c>
      <c r="AD328" s="112">
        <f t="shared" si="1343"/>
        <v>4644</v>
      </c>
      <c r="AE328" s="112">
        <f t="shared" si="1343"/>
        <v>33881</v>
      </c>
      <c r="AF328" s="112">
        <f t="shared" si="1344"/>
        <v>38525</v>
      </c>
      <c r="AG328" s="112">
        <f t="shared" si="1345"/>
        <v>5387</v>
      </c>
      <c r="AH328" s="112">
        <f t="shared" si="1345"/>
        <v>39302</v>
      </c>
      <c r="AI328" s="112">
        <f t="shared" si="1346"/>
        <v>44689</v>
      </c>
      <c r="AJ328" s="112">
        <f t="shared" si="1347"/>
        <v>5387</v>
      </c>
      <c r="AK328" s="112">
        <f t="shared" si="1347"/>
        <v>39302</v>
      </c>
      <c r="AL328" s="112">
        <f t="shared" si="1348"/>
        <v>44689</v>
      </c>
      <c r="AM328" s="112">
        <f t="shared" si="1372"/>
        <v>5387</v>
      </c>
      <c r="AN328" s="112">
        <f t="shared" si="1372"/>
        <v>39302</v>
      </c>
      <c r="AO328" s="112">
        <v>2500</v>
      </c>
      <c r="AP328" s="112">
        <f t="shared" si="1351"/>
        <v>47189</v>
      </c>
      <c r="AQ328" s="109">
        <f t="shared" si="1352"/>
        <v>5629.42</v>
      </c>
      <c r="AR328" s="109">
        <f t="shared" si="1353"/>
        <v>43781.09</v>
      </c>
      <c r="AS328" s="112">
        <v>2500</v>
      </c>
      <c r="AT328" s="112">
        <f t="shared" si="1354"/>
        <v>51910.509999999995</v>
      </c>
      <c r="AU328" s="109">
        <f t="shared" si="1355"/>
        <v>5844.9</v>
      </c>
      <c r="AV328" s="109">
        <f t="shared" si="1355"/>
        <v>45353.17</v>
      </c>
      <c r="AW328" s="112">
        <v>2500</v>
      </c>
      <c r="AX328" s="112">
        <f t="shared" si="1356"/>
        <v>53698.07</v>
      </c>
      <c r="AY328" s="109">
        <f t="shared" si="1357"/>
        <v>6312.49</v>
      </c>
      <c r="AZ328" s="109">
        <f t="shared" si="1358"/>
        <v>51249.08</v>
      </c>
      <c r="BA328" s="112">
        <v>2500</v>
      </c>
      <c r="BB328" s="112">
        <f t="shared" si="1359"/>
        <v>60061.57</v>
      </c>
      <c r="BC328" s="109">
        <f t="shared" si="1360"/>
        <v>6880.61</v>
      </c>
      <c r="BD328" s="109">
        <f t="shared" si="1361"/>
        <v>55861.5</v>
      </c>
      <c r="BE328" s="112">
        <v>2500</v>
      </c>
      <c r="BF328" s="112">
        <f t="shared" si="1362"/>
        <v>65242.11</v>
      </c>
      <c r="BG328" s="109">
        <f t="shared" si="1363"/>
        <v>7196.23</v>
      </c>
      <c r="BH328" s="109">
        <f t="shared" si="1364"/>
        <v>58423.95</v>
      </c>
      <c r="BI328" s="112">
        <v>2500</v>
      </c>
      <c r="BJ328" s="112">
        <f t="shared" si="1365"/>
        <v>68120.179999999993</v>
      </c>
      <c r="BK328" s="109">
        <f t="shared" si="1366"/>
        <v>7511.85</v>
      </c>
      <c r="BL328" s="109">
        <f t="shared" si="1367"/>
        <v>60986.400000000001</v>
      </c>
      <c r="BM328" s="112">
        <v>2500</v>
      </c>
      <c r="BN328" s="112">
        <f t="shared" si="1368"/>
        <v>70998.25</v>
      </c>
      <c r="BO328" s="109">
        <f t="shared" si="1369"/>
        <v>7701.22</v>
      </c>
      <c r="BP328" s="109">
        <f t="shared" si="1370"/>
        <v>62523.87</v>
      </c>
      <c r="BQ328" s="109">
        <v>2500</v>
      </c>
      <c r="BR328" s="112">
        <f t="shared" si="1371"/>
        <v>72725.09</v>
      </c>
      <c r="BS328" s="110"/>
      <c r="BT328" s="75">
        <f t="shared" si="1332"/>
        <v>2.9999255444365044E-2</v>
      </c>
      <c r="BU328" s="75">
        <f t="shared" si="1332"/>
        <v>2.9999953169891073E-2</v>
      </c>
      <c r="BV328" s="75"/>
    </row>
    <row r="329" spans="1:74" ht="15" customHeight="1" x14ac:dyDescent="0.25">
      <c r="A329" s="76" t="s">
        <v>526</v>
      </c>
      <c r="B329" s="77" t="s">
        <v>527</v>
      </c>
      <c r="C329" s="112">
        <v>1744</v>
      </c>
      <c r="D329" s="112">
        <v>11060</v>
      </c>
      <c r="E329" s="112">
        <v>12804</v>
      </c>
      <c r="F329" s="112">
        <f t="shared" si="1336"/>
        <v>2092.7999999999997</v>
      </c>
      <c r="G329" s="112">
        <f t="shared" si="1336"/>
        <v>13272</v>
      </c>
      <c r="H329" s="112">
        <f t="shared" si="1336"/>
        <v>15364.8</v>
      </c>
      <c r="I329" s="112">
        <f t="shared" si="1337"/>
        <v>2197.4399999999996</v>
      </c>
      <c r="J329" s="112">
        <f t="shared" si="1337"/>
        <v>13935.6</v>
      </c>
      <c r="K329" s="112">
        <f t="shared" si="1337"/>
        <v>16133.039999999999</v>
      </c>
      <c r="L329" s="112">
        <f t="shared" si="1338"/>
        <v>2441.5999999999995</v>
      </c>
      <c r="M329" s="112">
        <f t="shared" si="1338"/>
        <v>15484</v>
      </c>
      <c r="N329" s="112">
        <f t="shared" si="1338"/>
        <v>17925.599999999999</v>
      </c>
      <c r="O329" s="112">
        <v>2441.5999999999995</v>
      </c>
      <c r="P329" s="112">
        <v>15484</v>
      </c>
      <c r="Q329" s="112">
        <v>17925.599999999999</v>
      </c>
      <c r="R329" s="112">
        <f t="shared" si="1339"/>
        <v>2790.7487999999994</v>
      </c>
      <c r="S329" s="112">
        <f t="shared" si="1339"/>
        <v>17698.212</v>
      </c>
      <c r="T329" s="112">
        <f t="shared" si="1340"/>
        <v>20488.960799999997</v>
      </c>
      <c r="U329" s="112">
        <f t="shared" si="1341"/>
        <v>2965.1487999999995</v>
      </c>
      <c r="V329" s="112">
        <f t="shared" si="1341"/>
        <v>18804.212</v>
      </c>
      <c r="W329" s="112">
        <f t="shared" si="1341"/>
        <v>21769.360799999999</v>
      </c>
      <c r="X329" s="112">
        <f t="shared" si="1342"/>
        <v>3226.7487999999994</v>
      </c>
      <c r="Y329" s="112">
        <f t="shared" si="1342"/>
        <v>20463.212</v>
      </c>
      <c r="Z329" s="112">
        <f t="shared" si="1342"/>
        <v>23689.960799999997</v>
      </c>
      <c r="AA329" s="112">
        <v>3715</v>
      </c>
      <c r="AB329" s="112">
        <v>23560</v>
      </c>
      <c r="AC329" s="112">
        <v>27275</v>
      </c>
      <c r="AD329" s="112">
        <f t="shared" si="1343"/>
        <v>4644</v>
      </c>
      <c r="AE329" s="112">
        <f t="shared" si="1343"/>
        <v>29450</v>
      </c>
      <c r="AF329" s="112">
        <f t="shared" si="1344"/>
        <v>34094</v>
      </c>
      <c r="AG329" s="112">
        <f t="shared" si="1345"/>
        <v>5387</v>
      </c>
      <c r="AH329" s="112">
        <f t="shared" si="1345"/>
        <v>34162</v>
      </c>
      <c r="AI329" s="112">
        <f t="shared" si="1346"/>
        <v>39549</v>
      </c>
      <c r="AJ329" s="112">
        <f t="shared" si="1347"/>
        <v>5387</v>
      </c>
      <c r="AK329" s="112">
        <f t="shared" si="1347"/>
        <v>34162</v>
      </c>
      <c r="AL329" s="112">
        <f t="shared" si="1348"/>
        <v>39549</v>
      </c>
      <c r="AM329" s="112">
        <f t="shared" si="1372"/>
        <v>5387</v>
      </c>
      <c r="AN329" s="112">
        <f t="shared" si="1372"/>
        <v>34162</v>
      </c>
      <c r="AO329" s="112">
        <v>2500</v>
      </c>
      <c r="AP329" s="112">
        <f t="shared" si="1351"/>
        <v>42049</v>
      </c>
      <c r="AQ329" s="109">
        <f t="shared" si="1352"/>
        <v>5629.42</v>
      </c>
      <c r="AR329" s="109">
        <f t="shared" si="1353"/>
        <v>38055.29</v>
      </c>
      <c r="AS329" s="112">
        <v>2500</v>
      </c>
      <c r="AT329" s="112">
        <f t="shared" si="1354"/>
        <v>46184.71</v>
      </c>
      <c r="AU329" s="109">
        <f t="shared" si="1355"/>
        <v>5844.9</v>
      </c>
      <c r="AV329" s="109">
        <f t="shared" si="1355"/>
        <v>39421.769999999997</v>
      </c>
      <c r="AW329" s="112">
        <v>2500</v>
      </c>
      <c r="AX329" s="112">
        <f t="shared" si="1356"/>
        <v>47766.67</v>
      </c>
      <c r="AY329" s="109">
        <f t="shared" si="1357"/>
        <v>6312.49</v>
      </c>
      <c r="AZ329" s="109">
        <f t="shared" si="1358"/>
        <v>44546.6</v>
      </c>
      <c r="BA329" s="112">
        <v>2500</v>
      </c>
      <c r="BB329" s="112">
        <f t="shared" si="1359"/>
        <v>53359.09</v>
      </c>
      <c r="BC329" s="109">
        <f t="shared" si="1360"/>
        <v>6880.61</v>
      </c>
      <c r="BD329" s="109">
        <f t="shared" si="1361"/>
        <v>48555.79</v>
      </c>
      <c r="BE329" s="112">
        <v>2500</v>
      </c>
      <c r="BF329" s="112">
        <f t="shared" si="1362"/>
        <v>57936.4</v>
      </c>
      <c r="BG329" s="109">
        <f t="shared" si="1363"/>
        <v>7196.23</v>
      </c>
      <c r="BH329" s="109">
        <f t="shared" si="1364"/>
        <v>50783.12</v>
      </c>
      <c r="BI329" s="112">
        <v>2500</v>
      </c>
      <c r="BJ329" s="112">
        <f t="shared" si="1365"/>
        <v>60479.350000000006</v>
      </c>
      <c r="BK329" s="109">
        <f t="shared" si="1366"/>
        <v>7511.85</v>
      </c>
      <c r="BL329" s="109">
        <f t="shared" si="1367"/>
        <v>53010.45</v>
      </c>
      <c r="BM329" s="112">
        <v>2500</v>
      </c>
      <c r="BN329" s="112">
        <f t="shared" si="1368"/>
        <v>63022.299999999996</v>
      </c>
      <c r="BO329" s="109">
        <f t="shared" si="1369"/>
        <v>7701.22</v>
      </c>
      <c r="BP329" s="109">
        <f t="shared" si="1370"/>
        <v>54346.85</v>
      </c>
      <c r="BQ329" s="109">
        <v>2500</v>
      </c>
      <c r="BR329" s="112">
        <f t="shared" si="1371"/>
        <v>64548.07</v>
      </c>
      <c r="BS329" s="110"/>
      <c r="BT329" s="75">
        <f t="shared" si="1332"/>
        <v>2.9999255444365044E-2</v>
      </c>
      <c r="BU329" s="75">
        <f t="shared" si="1332"/>
        <v>3.0000044896804728E-2</v>
      </c>
      <c r="BV329" s="75"/>
    </row>
    <row r="330" spans="1:74" ht="15" customHeight="1" x14ac:dyDescent="0.25">
      <c r="A330" s="76" t="s">
        <v>528</v>
      </c>
      <c r="B330" s="77" t="s">
        <v>529</v>
      </c>
      <c r="C330" s="112">
        <v>1744</v>
      </c>
      <c r="D330" s="112">
        <v>12724</v>
      </c>
      <c r="E330" s="112">
        <v>14468</v>
      </c>
      <c r="F330" s="112">
        <f t="shared" si="1336"/>
        <v>2092.7999999999997</v>
      </c>
      <c r="G330" s="112">
        <f t="shared" si="1336"/>
        <v>15268.8</v>
      </c>
      <c r="H330" s="112">
        <f t="shared" si="1336"/>
        <v>17361.599999999999</v>
      </c>
      <c r="I330" s="112">
        <f t="shared" si="1337"/>
        <v>2197.4399999999996</v>
      </c>
      <c r="J330" s="112">
        <f t="shared" si="1337"/>
        <v>16032.24</v>
      </c>
      <c r="K330" s="112">
        <f t="shared" si="1337"/>
        <v>18229.68</v>
      </c>
      <c r="L330" s="112">
        <f t="shared" si="1338"/>
        <v>2441.5999999999995</v>
      </c>
      <c r="M330" s="112">
        <f t="shared" si="1338"/>
        <v>17813.599999999999</v>
      </c>
      <c r="N330" s="112">
        <f t="shared" si="1338"/>
        <v>20255.2</v>
      </c>
      <c r="O330" s="112">
        <v>2441.5999999999995</v>
      </c>
      <c r="P330" s="112">
        <v>17813.599999999999</v>
      </c>
      <c r="Q330" s="112">
        <v>20255.2</v>
      </c>
      <c r="R330" s="112">
        <f t="shared" si="1339"/>
        <v>2790.7487999999994</v>
      </c>
      <c r="S330" s="112">
        <f t="shared" si="1339"/>
        <v>20360.944799999997</v>
      </c>
      <c r="T330" s="112">
        <f t="shared" si="1340"/>
        <v>23151.693600000002</v>
      </c>
      <c r="U330" s="112">
        <f t="shared" si="1341"/>
        <v>2965.1487999999995</v>
      </c>
      <c r="V330" s="112">
        <f t="shared" si="1341"/>
        <v>21633.344799999999</v>
      </c>
      <c r="W330" s="112">
        <f t="shared" si="1341"/>
        <v>24598.493600000002</v>
      </c>
      <c r="X330" s="112">
        <f t="shared" si="1342"/>
        <v>3226.7487999999994</v>
      </c>
      <c r="Y330" s="112">
        <f t="shared" si="1342"/>
        <v>23541.944799999997</v>
      </c>
      <c r="Z330" s="112">
        <f t="shared" si="1342"/>
        <v>26768.693600000002</v>
      </c>
      <c r="AA330" s="112">
        <v>3715</v>
      </c>
      <c r="AB330" s="112">
        <v>27105</v>
      </c>
      <c r="AC330" s="112">
        <v>30820</v>
      </c>
      <c r="AD330" s="112">
        <f t="shared" si="1343"/>
        <v>4644</v>
      </c>
      <c r="AE330" s="112">
        <f t="shared" si="1343"/>
        <v>33881</v>
      </c>
      <c r="AF330" s="112">
        <f t="shared" si="1344"/>
        <v>38525</v>
      </c>
      <c r="AG330" s="112">
        <f t="shared" si="1345"/>
        <v>5387</v>
      </c>
      <c r="AH330" s="112">
        <f t="shared" si="1345"/>
        <v>39302</v>
      </c>
      <c r="AI330" s="112">
        <f t="shared" si="1346"/>
        <v>44689</v>
      </c>
      <c r="AJ330" s="112">
        <f t="shared" si="1347"/>
        <v>5387</v>
      </c>
      <c r="AK330" s="112">
        <f t="shared" si="1347"/>
        <v>39302</v>
      </c>
      <c r="AL330" s="112">
        <f t="shared" si="1348"/>
        <v>44689</v>
      </c>
      <c r="AM330" s="112">
        <f t="shared" si="1372"/>
        <v>5387</v>
      </c>
      <c r="AN330" s="112">
        <f t="shared" si="1372"/>
        <v>39302</v>
      </c>
      <c r="AO330" s="112">
        <v>2500</v>
      </c>
      <c r="AP330" s="112">
        <f t="shared" si="1351"/>
        <v>47189</v>
      </c>
      <c r="AQ330" s="109">
        <f t="shared" si="1352"/>
        <v>5629.42</v>
      </c>
      <c r="AR330" s="109">
        <f t="shared" si="1353"/>
        <v>43781.09</v>
      </c>
      <c r="AS330" s="112">
        <v>2500</v>
      </c>
      <c r="AT330" s="112">
        <f t="shared" si="1354"/>
        <v>51910.509999999995</v>
      </c>
      <c r="AU330" s="109">
        <f t="shared" si="1355"/>
        <v>5844.9</v>
      </c>
      <c r="AV330" s="109">
        <f t="shared" si="1355"/>
        <v>45353.17</v>
      </c>
      <c r="AW330" s="112">
        <v>2500</v>
      </c>
      <c r="AX330" s="112">
        <f t="shared" si="1356"/>
        <v>53698.07</v>
      </c>
      <c r="AY330" s="109">
        <f t="shared" si="1357"/>
        <v>6312.49</v>
      </c>
      <c r="AZ330" s="109">
        <f t="shared" si="1358"/>
        <v>51249.08</v>
      </c>
      <c r="BA330" s="112">
        <v>2500</v>
      </c>
      <c r="BB330" s="112">
        <f t="shared" si="1359"/>
        <v>60061.57</v>
      </c>
      <c r="BC330" s="109">
        <f t="shared" si="1360"/>
        <v>6880.61</v>
      </c>
      <c r="BD330" s="109">
        <f t="shared" si="1361"/>
        <v>55861.5</v>
      </c>
      <c r="BE330" s="112">
        <v>2500</v>
      </c>
      <c r="BF330" s="112">
        <f t="shared" si="1362"/>
        <v>65242.11</v>
      </c>
      <c r="BG330" s="109">
        <f t="shared" si="1363"/>
        <v>7196.23</v>
      </c>
      <c r="BH330" s="109">
        <f t="shared" si="1364"/>
        <v>58423.95</v>
      </c>
      <c r="BI330" s="112">
        <v>2500</v>
      </c>
      <c r="BJ330" s="112">
        <f t="shared" si="1365"/>
        <v>68120.179999999993</v>
      </c>
      <c r="BK330" s="109">
        <f t="shared" si="1366"/>
        <v>7511.85</v>
      </c>
      <c r="BL330" s="109">
        <f t="shared" si="1367"/>
        <v>60986.400000000001</v>
      </c>
      <c r="BM330" s="112">
        <v>2500</v>
      </c>
      <c r="BN330" s="112">
        <f t="shared" si="1368"/>
        <v>70998.25</v>
      </c>
      <c r="BO330" s="109">
        <f t="shared" si="1369"/>
        <v>7701.22</v>
      </c>
      <c r="BP330" s="109">
        <f t="shared" si="1370"/>
        <v>62523.87</v>
      </c>
      <c r="BQ330" s="109">
        <v>2500</v>
      </c>
      <c r="BR330" s="112">
        <f t="shared" si="1371"/>
        <v>72725.09</v>
      </c>
      <c r="BS330" s="110"/>
      <c r="BT330" s="75">
        <f t="shared" si="1332"/>
        <v>2.9999255444365044E-2</v>
      </c>
      <c r="BU330" s="75">
        <f t="shared" si="1332"/>
        <v>2.9999953169891073E-2</v>
      </c>
      <c r="BV330" s="75"/>
    </row>
    <row r="331" spans="1:74" ht="15" customHeight="1" x14ac:dyDescent="0.25">
      <c r="A331" s="76" t="s">
        <v>530</v>
      </c>
      <c r="B331" s="77" t="s">
        <v>531</v>
      </c>
      <c r="C331" s="112">
        <v>1744</v>
      </c>
      <c r="D331" s="112">
        <v>11060</v>
      </c>
      <c r="E331" s="112">
        <v>12804</v>
      </c>
      <c r="F331" s="112">
        <f t="shared" si="1336"/>
        <v>2092.7999999999997</v>
      </c>
      <c r="G331" s="112">
        <f t="shared" si="1336"/>
        <v>13272</v>
      </c>
      <c r="H331" s="112">
        <f t="shared" si="1336"/>
        <v>15364.8</v>
      </c>
      <c r="I331" s="112">
        <f t="shared" si="1337"/>
        <v>2197.4399999999996</v>
      </c>
      <c r="J331" s="112">
        <f t="shared" si="1337"/>
        <v>13935.6</v>
      </c>
      <c r="K331" s="112">
        <f t="shared" si="1337"/>
        <v>16133.039999999999</v>
      </c>
      <c r="L331" s="112">
        <f t="shared" si="1338"/>
        <v>2441.5999999999995</v>
      </c>
      <c r="M331" s="112">
        <f t="shared" si="1338"/>
        <v>15484</v>
      </c>
      <c r="N331" s="112">
        <f t="shared" si="1338"/>
        <v>17925.599999999999</v>
      </c>
      <c r="O331" s="112">
        <v>2441.5999999999995</v>
      </c>
      <c r="P331" s="112">
        <v>15484</v>
      </c>
      <c r="Q331" s="112">
        <v>17925.599999999999</v>
      </c>
      <c r="R331" s="112">
        <f t="shared" si="1339"/>
        <v>2790.7487999999994</v>
      </c>
      <c r="S331" s="112">
        <f t="shared" si="1339"/>
        <v>17698.212</v>
      </c>
      <c r="T331" s="112">
        <f t="shared" si="1340"/>
        <v>20488.960799999997</v>
      </c>
      <c r="U331" s="112">
        <f t="shared" si="1341"/>
        <v>2965.1487999999995</v>
      </c>
      <c r="V331" s="112">
        <f t="shared" si="1341"/>
        <v>18804.212</v>
      </c>
      <c r="W331" s="112">
        <f t="shared" si="1341"/>
        <v>21769.360799999999</v>
      </c>
      <c r="X331" s="112">
        <f t="shared" si="1342"/>
        <v>3226.7487999999994</v>
      </c>
      <c r="Y331" s="112">
        <f t="shared" si="1342"/>
        <v>20463.212</v>
      </c>
      <c r="Z331" s="112">
        <f t="shared" si="1342"/>
        <v>23689.960799999997</v>
      </c>
      <c r="AA331" s="112">
        <v>3715</v>
      </c>
      <c r="AB331" s="112">
        <v>23560</v>
      </c>
      <c r="AC331" s="112">
        <v>27275</v>
      </c>
      <c r="AD331" s="112">
        <f t="shared" si="1343"/>
        <v>4644</v>
      </c>
      <c r="AE331" s="112">
        <f t="shared" si="1343"/>
        <v>29450</v>
      </c>
      <c r="AF331" s="112">
        <f t="shared" si="1344"/>
        <v>34094</v>
      </c>
      <c r="AG331" s="112">
        <f t="shared" si="1345"/>
        <v>5387</v>
      </c>
      <c r="AH331" s="112">
        <f t="shared" si="1345"/>
        <v>34162</v>
      </c>
      <c r="AI331" s="112">
        <f t="shared" si="1346"/>
        <v>39549</v>
      </c>
      <c r="AJ331" s="112">
        <f t="shared" si="1347"/>
        <v>5387</v>
      </c>
      <c r="AK331" s="112">
        <f t="shared" si="1347"/>
        <v>34162</v>
      </c>
      <c r="AL331" s="112">
        <f t="shared" si="1348"/>
        <v>39549</v>
      </c>
      <c r="AM331" s="112">
        <f t="shared" si="1372"/>
        <v>5387</v>
      </c>
      <c r="AN331" s="112">
        <f t="shared" si="1372"/>
        <v>34162</v>
      </c>
      <c r="AO331" s="112">
        <v>2500</v>
      </c>
      <c r="AP331" s="112">
        <f t="shared" si="1351"/>
        <v>42049</v>
      </c>
      <c r="AQ331" s="109">
        <f t="shared" si="1352"/>
        <v>5629.42</v>
      </c>
      <c r="AR331" s="109">
        <f t="shared" si="1353"/>
        <v>38055.29</v>
      </c>
      <c r="AS331" s="112">
        <v>2500</v>
      </c>
      <c r="AT331" s="112">
        <f t="shared" si="1354"/>
        <v>46184.71</v>
      </c>
      <c r="AU331" s="109">
        <f t="shared" si="1355"/>
        <v>5844.9</v>
      </c>
      <c r="AV331" s="109">
        <f t="shared" si="1355"/>
        <v>39421.769999999997</v>
      </c>
      <c r="AW331" s="112">
        <v>2500</v>
      </c>
      <c r="AX331" s="112">
        <f t="shared" si="1356"/>
        <v>47766.67</v>
      </c>
      <c r="AY331" s="109">
        <f t="shared" si="1357"/>
        <v>6312.49</v>
      </c>
      <c r="AZ331" s="109">
        <f t="shared" si="1358"/>
        <v>44546.6</v>
      </c>
      <c r="BA331" s="112">
        <v>2500</v>
      </c>
      <c r="BB331" s="112">
        <f t="shared" si="1359"/>
        <v>53359.09</v>
      </c>
      <c r="BC331" s="109">
        <f t="shared" si="1360"/>
        <v>6880.61</v>
      </c>
      <c r="BD331" s="109">
        <f t="shared" si="1361"/>
        <v>48555.79</v>
      </c>
      <c r="BE331" s="112">
        <v>2500</v>
      </c>
      <c r="BF331" s="112">
        <f t="shared" si="1362"/>
        <v>57936.4</v>
      </c>
      <c r="BG331" s="109">
        <f t="shared" si="1363"/>
        <v>7196.23</v>
      </c>
      <c r="BH331" s="109">
        <f t="shared" si="1364"/>
        <v>50783.12</v>
      </c>
      <c r="BI331" s="112">
        <v>2500</v>
      </c>
      <c r="BJ331" s="112">
        <f t="shared" si="1365"/>
        <v>60479.350000000006</v>
      </c>
      <c r="BK331" s="109">
        <f t="shared" si="1366"/>
        <v>7511.85</v>
      </c>
      <c r="BL331" s="109">
        <f t="shared" si="1367"/>
        <v>53010.45</v>
      </c>
      <c r="BM331" s="112">
        <v>2500</v>
      </c>
      <c r="BN331" s="112">
        <f t="shared" si="1368"/>
        <v>63022.299999999996</v>
      </c>
      <c r="BO331" s="109">
        <f t="shared" si="1369"/>
        <v>7701.22</v>
      </c>
      <c r="BP331" s="109">
        <f t="shared" si="1370"/>
        <v>54346.85</v>
      </c>
      <c r="BQ331" s="109">
        <v>2500</v>
      </c>
      <c r="BR331" s="112">
        <f t="shared" si="1371"/>
        <v>64548.07</v>
      </c>
      <c r="BS331" s="110"/>
      <c r="BT331" s="75">
        <f t="shared" si="1332"/>
        <v>2.9999255444365044E-2</v>
      </c>
      <c r="BU331" s="75">
        <f t="shared" si="1332"/>
        <v>3.0000044896804728E-2</v>
      </c>
      <c r="BV331" s="75"/>
    </row>
    <row r="332" spans="1:74" ht="15" customHeight="1" x14ac:dyDescent="0.25">
      <c r="A332" s="76" t="s">
        <v>532</v>
      </c>
      <c r="B332" s="77" t="s">
        <v>533</v>
      </c>
      <c r="C332" s="112">
        <v>1744</v>
      </c>
      <c r="D332" s="112">
        <v>12724</v>
      </c>
      <c r="E332" s="112">
        <v>14468</v>
      </c>
      <c r="F332" s="112">
        <f t="shared" si="1336"/>
        <v>2092.7999999999997</v>
      </c>
      <c r="G332" s="112">
        <f t="shared" si="1336"/>
        <v>15268.8</v>
      </c>
      <c r="H332" s="112">
        <f t="shared" si="1336"/>
        <v>17361.599999999999</v>
      </c>
      <c r="I332" s="112">
        <f t="shared" si="1337"/>
        <v>2197.4399999999996</v>
      </c>
      <c r="J332" s="112">
        <f t="shared" si="1337"/>
        <v>16032.24</v>
      </c>
      <c r="K332" s="112">
        <f t="shared" si="1337"/>
        <v>18229.68</v>
      </c>
      <c r="L332" s="112">
        <f t="shared" si="1338"/>
        <v>2441.5999999999995</v>
      </c>
      <c r="M332" s="112">
        <f t="shared" si="1338"/>
        <v>17813.599999999999</v>
      </c>
      <c r="N332" s="112">
        <f t="shared" si="1338"/>
        <v>20255.2</v>
      </c>
      <c r="O332" s="112">
        <v>2441.5999999999995</v>
      </c>
      <c r="P332" s="112">
        <v>17813.599999999999</v>
      </c>
      <c r="Q332" s="112">
        <v>20255.2</v>
      </c>
      <c r="R332" s="112">
        <f t="shared" si="1339"/>
        <v>2790.7487999999994</v>
      </c>
      <c r="S332" s="112">
        <f t="shared" si="1339"/>
        <v>20360.944799999997</v>
      </c>
      <c r="T332" s="112">
        <f t="shared" si="1340"/>
        <v>23151.693600000002</v>
      </c>
      <c r="U332" s="112">
        <f t="shared" si="1341"/>
        <v>2965.1487999999995</v>
      </c>
      <c r="V332" s="112">
        <f t="shared" si="1341"/>
        <v>21633.344799999999</v>
      </c>
      <c r="W332" s="112">
        <f t="shared" si="1341"/>
        <v>24598.493600000002</v>
      </c>
      <c r="X332" s="112">
        <f t="shared" si="1342"/>
        <v>3226.7487999999994</v>
      </c>
      <c r="Y332" s="112">
        <f t="shared" si="1342"/>
        <v>23541.944799999997</v>
      </c>
      <c r="Z332" s="112">
        <f t="shared" si="1342"/>
        <v>26768.693600000002</v>
      </c>
      <c r="AA332" s="112">
        <v>3715</v>
      </c>
      <c r="AB332" s="112">
        <v>27105</v>
      </c>
      <c r="AC332" s="112">
        <v>30820</v>
      </c>
      <c r="AD332" s="112">
        <f t="shared" si="1343"/>
        <v>4644</v>
      </c>
      <c r="AE332" s="112">
        <f t="shared" si="1343"/>
        <v>33881</v>
      </c>
      <c r="AF332" s="112">
        <f t="shared" si="1344"/>
        <v>38525</v>
      </c>
      <c r="AG332" s="112">
        <f t="shared" si="1345"/>
        <v>5387</v>
      </c>
      <c r="AH332" s="112">
        <f t="shared" si="1345"/>
        <v>39302</v>
      </c>
      <c r="AI332" s="112">
        <f t="shared" si="1346"/>
        <v>44689</v>
      </c>
      <c r="AJ332" s="112">
        <f t="shared" si="1347"/>
        <v>5387</v>
      </c>
      <c r="AK332" s="112">
        <f t="shared" si="1347"/>
        <v>39302</v>
      </c>
      <c r="AL332" s="112">
        <f t="shared" si="1348"/>
        <v>44689</v>
      </c>
      <c r="AM332" s="112">
        <f t="shared" si="1372"/>
        <v>5387</v>
      </c>
      <c r="AN332" s="112">
        <f t="shared" si="1372"/>
        <v>39302</v>
      </c>
      <c r="AO332" s="112">
        <v>2500</v>
      </c>
      <c r="AP332" s="112">
        <f t="shared" si="1351"/>
        <v>47189</v>
      </c>
      <c r="AQ332" s="109">
        <f t="shared" si="1352"/>
        <v>5629.42</v>
      </c>
      <c r="AR332" s="109">
        <f t="shared" si="1353"/>
        <v>43781.09</v>
      </c>
      <c r="AS332" s="112">
        <v>2500</v>
      </c>
      <c r="AT332" s="112">
        <f t="shared" si="1354"/>
        <v>51910.509999999995</v>
      </c>
      <c r="AU332" s="109">
        <f t="shared" si="1355"/>
        <v>5844.9</v>
      </c>
      <c r="AV332" s="109">
        <f t="shared" si="1355"/>
        <v>45353.17</v>
      </c>
      <c r="AW332" s="112">
        <v>2500</v>
      </c>
      <c r="AX332" s="112">
        <f t="shared" si="1356"/>
        <v>53698.07</v>
      </c>
      <c r="AY332" s="109">
        <f t="shared" si="1357"/>
        <v>6312.49</v>
      </c>
      <c r="AZ332" s="109">
        <f t="shared" si="1358"/>
        <v>51249.08</v>
      </c>
      <c r="BA332" s="112">
        <v>2500</v>
      </c>
      <c r="BB332" s="112">
        <f t="shared" si="1359"/>
        <v>60061.57</v>
      </c>
      <c r="BC332" s="109">
        <f t="shared" si="1360"/>
        <v>6880.61</v>
      </c>
      <c r="BD332" s="109">
        <f t="shared" si="1361"/>
        <v>55861.5</v>
      </c>
      <c r="BE332" s="112">
        <v>2500</v>
      </c>
      <c r="BF332" s="112">
        <f t="shared" si="1362"/>
        <v>65242.11</v>
      </c>
      <c r="BG332" s="109">
        <f t="shared" si="1363"/>
        <v>7196.23</v>
      </c>
      <c r="BH332" s="109">
        <f t="shared" si="1364"/>
        <v>58423.95</v>
      </c>
      <c r="BI332" s="112">
        <v>2500</v>
      </c>
      <c r="BJ332" s="112">
        <f t="shared" si="1365"/>
        <v>68120.179999999993</v>
      </c>
      <c r="BK332" s="109">
        <f t="shared" si="1366"/>
        <v>7511.85</v>
      </c>
      <c r="BL332" s="109">
        <f t="shared" si="1367"/>
        <v>60986.400000000001</v>
      </c>
      <c r="BM332" s="112">
        <v>2500</v>
      </c>
      <c r="BN332" s="112">
        <f t="shared" si="1368"/>
        <v>70998.25</v>
      </c>
      <c r="BO332" s="109">
        <f t="shared" si="1369"/>
        <v>7701.22</v>
      </c>
      <c r="BP332" s="109">
        <f t="shared" si="1370"/>
        <v>62523.87</v>
      </c>
      <c r="BQ332" s="109">
        <v>2500</v>
      </c>
      <c r="BR332" s="112">
        <f t="shared" si="1371"/>
        <v>72725.09</v>
      </c>
      <c r="BS332" s="110"/>
      <c r="BT332" s="75">
        <f t="shared" si="1332"/>
        <v>2.9999255444365044E-2</v>
      </c>
      <c r="BU332" s="75">
        <f t="shared" si="1332"/>
        <v>2.9999953169891073E-2</v>
      </c>
      <c r="BV332" s="75"/>
    </row>
    <row r="333" spans="1:74" ht="15" customHeight="1" x14ac:dyDescent="0.25">
      <c r="A333" s="76" t="s">
        <v>534</v>
      </c>
      <c r="B333" s="77" t="s">
        <v>535</v>
      </c>
      <c r="C333" s="112">
        <v>1744</v>
      </c>
      <c r="D333" s="112">
        <v>11060</v>
      </c>
      <c r="E333" s="112">
        <v>12804</v>
      </c>
      <c r="F333" s="112">
        <f t="shared" si="1336"/>
        <v>2092.7999999999997</v>
      </c>
      <c r="G333" s="112">
        <f t="shared" si="1336"/>
        <v>13272</v>
      </c>
      <c r="H333" s="112">
        <f t="shared" si="1336"/>
        <v>15364.8</v>
      </c>
      <c r="I333" s="112">
        <f t="shared" si="1337"/>
        <v>2197.4399999999996</v>
      </c>
      <c r="J333" s="112">
        <f t="shared" si="1337"/>
        <v>13935.6</v>
      </c>
      <c r="K333" s="112">
        <f t="shared" si="1337"/>
        <v>16133.039999999999</v>
      </c>
      <c r="L333" s="112">
        <f t="shared" si="1338"/>
        <v>2441.5999999999995</v>
      </c>
      <c r="M333" s="112">
        <f t="shared" si="1338"/>
        <v>15484</v>
      </c>
      <c r="N333" s="112">
        <f t="shared" si="1338"/>
        <v>17925.599999999999</v>
      </c>
      <c r="O333" s="112">
        <v>2441.5999999999995</v>
      </c>
      <c r="P333" s="112">
        <v>15484</v>
      </c>
      <c r="Q333" s="112">
        <v>17925.599999999999</v>
      </c>
      <c r="R333" s="112">
        <f t="shared" si="1339"/>
        <v>2790.7487999999994</v>
      </c>
      <c r="S333" s="112">
        <f t="shared" si="1339"/>
        <v>17698.212</v>
      </c>
      <c r="T333" s="112">
        <f t="shared" si="1340"/>
        <v>20488.960799999997</v>
      </c>
      <c r="U333" s="112">
        <f t="shared" si="1341"/>
        <v>2965.1487999999995</v>
      </c>
      <c r="V333" s="112">
        <f t="shared" si="1341"/>
        <v>18804.212</v>
      </c>
      <c r="W333" s="112">
        <f t="shared" si="1341"/>
        <v>21769.360799999999</v>
      </c>
      <c r="X333" s="112">
        <f t="shared" si="1342"/>
        <v>3226.7487999999994</v>
      </c>
      <c r="Y333" s="112">
        <f t="shared" si="1342"/>
        <v>20463.212</v>
      </c>
      <c r="Z333" s="112">
        <f t="shared" si="1342"/>
        <v>23689.960799999997</v>
      </c>
      <c r="AA333" s="112">
        <v>3715</v>
      </c>
      <c r="AB333" s="112">
        <v>23560</v>
      </c>
      <c r="AC333" s="112">
        <v>27275</v>
      </c>
      <c r="AD333" s="112">
        <f t="shared" si="1343"/>
        <v>4644</v>
      </c>
      <c r="AE333" s="112">
        <f t="shared" si="1343"/>
        <v>29450</v>
      </c>
      <c r="AF333" s="112">
        <f t="shared" si="1344"/>
        <v>34094</v>
      </c>
      <c r="AG333" s="112">
        <f t="shared" si="1345"/>
        <v>5387</v>
      </c>
      <c r="AH333" s="112">
        <f t="shared" si="1345"/>
        <v>34162</v>
      </c>
      <c r="AI333" s="112">
        <f t="shared" si="1346"/>
        <v>39549</v>
      </c>
      <c r="AJ333" s="112">
        <f t="shared" si="1347"/>
        <v>5387</v>
      </c>
      <c r="AK333" s="112">
        <f t="shared" si="1347"/>
        <v>34162</v>
      </c>
      <c r="AL333" s="112">
        <f t="shared" si="1348"/>
        <v>39549</v>
      </c>
      <c r="AM333" s="112">
        <f t="shared" si="1372"/>
        <v>5387</v>
      </c>
      <c r="AN333" s="112">
        <f t="shared" si="1372"/>
        <v>34162</v>
      </c>
      <c r="AO333" s="112">
        <v>2500</v>
      </c>
      <c r="AP333" s="112">
        <f t="shared" si="1351"/>
        <v>42049</v>
      </c>
      <c r="AQ333" s="109">
        <f t="shared" si="1352"/>
        <v>5629.42</v>
      </c>
      <c r="AR333" s="109">
        <f t="shared" si="1353"/>
        <v>38055.29</v>
      </c>
      <c r="AS333" s="112">
        <v>2500</v>
      </c>
      <c r="AT333" s="112">
        <f t="shared" si="1354"/>
        <v>46184.71</v>
      </c>
      <c r="AU333" s="109">
        <f t="shared" si="1355"/>
        <v>5844.9</v>
      </c>
      <c r="AV333" s="109">
        <f t="shared" si="1355"/>
        <v>39421.769999999997</v>
      </c>
      <c r="AW333" s="112">
        <v>2500</v>
      </c>
      <c r="AX333" s="112">
        <f t="shared" si="1356"/>
        <v>47766.67</v>
      </c>
      <c r="AY333" s="109">
        <f t="shared" si="1357"/>
        <v>6312.49</v>
      </c>
      <c r="AZ333" s="109">
        <f t="shared" si="1358"/>
        <v>44546.6</v>
      </c>
      <c r="BA333" s="112">
        <v>2500</v>
      </c>
      <c r="BB333" s="112">
        <f t="shared" si="1359"/>
        <v>53359.09</v>
      </c>
      <c r="BC333" s="109">
        <f t="shared" si="1360"/>
        <v>6880.61</v>
      </c>
      <c r="BD333" s="109">
        <f t="shared" si="1361"/>
        <v>48555.79</v>
      </c>
      <c r="BE333" s="112">
        <v>2500</v>
      </c>
      <c r="BF333" s="112">
        <f t="shared" si="1362"/>
        <v>57936.4</v>
      </c>
      <c r="BG333" s="109">
        <f t="shared" si="1363"/>
        <v>7196.23</v>
      </c>
      <c r="BH333" s="109">
        <f t="shared" si="1364"/>
        <v>50783.12</v>
      </c>
      <c r="BI333" s="112">
        <v>2500</v>
      </c>
      <c r="BJ333" s="112">
        <f t="shared" si="1365"/>
        <v>60479.350000000006</v>
      </c>
      <c r="BK333" s="109">
        <f t="shared" si="1366"/>
        <v>7511.85</v>
      </c>
      <c r="BL333" s="109">
        <f t="shared" si="1367"/>
        <v>53010.45</v>
      </c>
      <c r="BM333" s="112">
        <v>2500</v>
      </c>
      <c r="BN333" s="112">
        <f t="shared" si="1368"/>
        <v>63022.299999999996</v>
      </c>
      <c r="BO333" s="109">
        <f t="shared" si="1369"/>
        <v>7701.22</v>
      </c>
      <c r="BP333" s="109">
        <f t="shared" si="1370"/>
        <v>54346.85</v>
      </c>
      <c r="BQ333" s="109">
        <v>2500</v>
      </c>
      <c r="BR333" s="112">
        <f t="shared" si="1371"/>
        <v>64548.07</v>
      </c>
      <c r="BS333" s="110"/>
      <c r="BT333" s="75">
        <f t="shared" ref="BT333:BU348" si="1373">+(BO333-BK333)/AY333</f>
        <v>2.9999255444365044E-2</v>
      </c>
      <c r="BU333" s="75">
        <f t="shared" si="1373"/>
        <v>3.0000044896804728E-2</v>
      </c>
      <c r="BV333" s="75"/>
    </row>
    <row r="334" spans="1:74" ht="15" customHeight="1" x14ac:dyDescent="0.25">
      <c r="A334" s="76" t="s">
        <v>536</v>
      </c>
      <c r="B334" s="77" t="s">
        <v>537</v>
      </c>
      <c r="C334" s="112">
        <v>1744</v>
      </c>
      <c r="D334" s="112">
        <v>12724</v>
      </c>
      <c r="E334" s="112">
        <v>14468</v>
      </c>
      <c r="F334" s="112">
        <f t="shared" si="1336"/>
        <v>2092.7999999999997</v>
      </c>
      <c r="G334" s="112">
        <f t="shared" si="1336"/>
        <v>15268.8</v>
      </c>
      <c r="H334" s="112">
        <f t="shared" si="1336"/>
        <v>17361.599999999999</v>
      </c>
      <c r="I334" s="112">
        <f t="shared" si="1337"/>
        <v>2197.4399999999996</v>
      </c>
      <c r="J334" s="112">
        <f t="shared" si="1337"/>
        <v>16032.24</v>
      </c>
      <c r="K334" s="112">
        <f t="shared" si="1337"/>
        <v>18229.68</v>
      </c>
      <c r="L334" s="112">
        <f t="shared" si="1338"/>
        <v>2441.5999999999995</v>
      </c>
      <c r="M334" s="112">
        <f t="shared" si="1338"/>
        <v>17813.599999999999</v>
      </c>
      <c r="N334" s="112">
        <f t="shared" si="1338"/>
        <v>20255.2</v>
      </c>
      <c r="O334" s="112">
        <v>2441.5999999999995</v>
      </c>
      <c r="P334" s="112">
        <v>17813.599999999999</v>
      </c>
      <c r="Q334" s="112">
        <v>20255.2</v>
      </c>
      <c r="R334" s="112">
        <f t="shared" si="1339"/>
        <v>2790.7487999999994</v>
      </c>
      <c r="S334" s="112">
        <f t="shared" si="1339"/>
        <v>20360.944799999997</v>
      </c>
      <c r="T334" s="112">
        <f t="shared" si="1340"/>
        <v>23151.693600000002</v>
      </c>
      <c r="U334" s="112">
        <f t="shared" si="1341"/>
        <v>2965.1487999999995</v>
      </c>
      <c r="V334" s="112">
        <f t="shared" si="1341"/>
        <v>21633.344799999999</v>
      </c>
      <c r="W334" s="112">
        <f t="shared" si="1341"/>
        <v>24598.493600000002</v>
      </c>
      <c r="X334" s="112">
        <f t="shared" si="1342"/>
        <v>3226.7487999999994</v>
      </c>
      <c r="Y334" s="112">
        <f t="shared" si="1342"/>
        <v>23541.944799999997</v>
      </c>
      <c r="Z334" s="112">
        <f t="shared" si="1342"/>
        <v>26768.693600000002</v>
      </c>
      <c r="AA334" s="112">
        <v>3715</v>
      </c>
      <c r="AB334" s="112">
        <v>27105</v>
      </c>
      <c r="AC334" s="112">
        <v>30820</v>
      </c>
      <c r="AD334" s="112">
        <f t="shared" si="1343"/>
        <v>4644</v>
      </c>
      <c r="AE334" s="112">
        <f t="shared" si="1343"/>
        <v>33881</v>
      </c>
      <c r="AF334" s="112">
        <f t="shared" si="1344"/>
        <v>38525</v>
      </c>
      <c r="AG334" s="112">
        <f t="shared" si="1345"/>
        <v>5387</v>
      </c>
      <c r="AH334" s="112">
        <f t="shared" si="1345"/>
        <v>39302</v>
      </c>
      <c r="AI334" s="112">
        <f t="shared" si="1346"/>
        <v>44689</v>
      </c>
      <c r="AJ334" s="112">
        <f t="shared" si="1347"/>
        <v>5387</v>
      </c>
      <c r="AK334" s="112">
        <f t="shared" si="1347"/>
        <v>39302</v>
      </c>
      <c r="AL334" s="112">
        <f t="shared" si="1348"/>
        <v>44689</v>
      </c>
      <c r="AM334" s="112">
        <f t="shared" si="1372"/>
        <v>5387</v>
      </c>
      <c r="AN334" s="112">
        <f t="shared" si="1372"/>
        <v>39302</v>
      </c>
      <c r="AO334" s="112">
        <v>2500</v>
      </c>
      <c r="AP334" s="112">
        <f t="shared" si="1351"/>
        <v>47189</v>
      </c>
      <c r="AQ334" s="109">
        <f t="shared" si="1352"/>
        <v>5629.42</v>
      </c>
      <c r="AR334" s="109">
        <f t="shared" si="1353"/>
        <v>43781.09</v>
      </c>
      <c r="AS334" s="112">
        <v>2500</v>
      </c>
      <c r="AT334" s="112">
        <f t="shared" si="1354"/>
        <v>51910.509999999995</v>
      </c>
      <c r="AU334" s="109">
        <f t="shared" si="1355"/>
        <v>5844.9</v>
      </c>
      <c r="AV334" s="109">
        <f t="shared" si="1355"/>
        <v>45353.17</v>
      </c>
      <c r="AW334" s="112">
        <v>2500</v>
      </c>
      <c r="AX334" s="112">
        <f t="shared" si="1356"/>
        <v>53698.07</v>
      </c>
      <c r="AY334" s="109">
        <f t="shared" si="1357"/>
        <v>6312.49</v>
      </c>
      <c r="AZ334" s="109">
        <f t="shared" si="1358"/>
        <v>51249.08</v>
      </c>
      <c r="BA334" s="112">
        <v>2500</v>
      </c>
      <c r="BB334" s="112">
        <f t="shared" si="1359"/>
        <v>60061.57</v>
      </c>
      <c r="BC334" s="109">
        <f t="shared" si="1360"/>
        <v>6880.61</v>
      </c>
      <c r="BD334" s="109">
        <f t="shared" si="1361"/>
        <v>55861.5</v>
      </c>
      <c r="BE334" s="112">
        <v>2500</v>
      </c>
      <c r="BF334" s="112">
        <f t="shared" si="1362"/>
        <v>65242.11</v>
      </c>
      <c r="BG334" s="109">
        <f t="shared" si="1363"/>
        <v>7196.23</v>
      </c>
      <c r="BH334" s="109">
        <f t="shared" si="1364"/>
        <v>58423.95</v>
      </c>
      <c r="BI334" s="112">
        <v>2500</v>
      </c>
      <c r="BJ334" s="112">
        <f t="shared" si="1365"/>
        <v>68120.179999999993</v>
      </c>
      <c r="BK334" s="109">
        <f t="shared" si="1366"/>
        <v>7511.85</v>
      </c>
      <c r="BL334" s="109">
        <f t="shared" si="1367"/>
        <v>60986.400000000001</v>
      </c>
      <c r="BM334" s="112">
        <v>2500</v>
      </c>
      <c r="BN334" s="112">
        <f t="shared" si="1368"/>
        <v>70998.25</v>
      </c>
      <c r="BO334" s="109">
        <f t="shared" si="1369"/>
        <v>7701.22</v>
      </c>
      <c r="BP334" s="109">
        <f t="shared" si="1370"/>
        <v>62523.87</v>
      </c>
      <c r="BQ334" s="109">
        <v>2500</v>
      </c>
      <c r="BR334" s="112">
        <f t="shared" si="1371"/>
        <v>72725.09</v>
      </c>
      <c r="BS334" s="110"/>
      <c r="BT334" s="75">
        <f t="shared" si="1373"/>
        <v>2.9999255444365044E-2</v>
      </c>
      <c r="BU334" s="75">
        <f t="shared" si="1373"/>
        <v>2.9999953169891073E-2</v>
      </c>
      <c r="BV334" s="75"/>
    </row>
    <row r="335" spans="1:74" ht="15" customHeight="1" x14ac:dyDescent="0.25">
      <c r="A335" s="76" t="s">
        <v>538</v>
      </c>
      <c r="B335" s="77" t="s">
        <v>539</v>
      </c>
      <c r="C335" s="112">
        <v>1744</v>
      </c>
      <c r="D335" s="112">
        <v>11060</v>
      </c>
      <c r="E335" s="112">
        <v>12804</v>
      </c>
      <c r="F335" s="112">
        <f t="shared" si="1336"/>
        <v>2092.7999999999997</v>
      </c>
      <c r="G335" s="112">
        <f t="shared" si="1336"/>
        <v>13272</v>
      </c>
      <c r="H335" s="112">
        <f t="shared" si="1336"/>
        <v>15364.8</v>
      </c>
      <c r="I335" s="112">
        <f t="shared" si="1337"/>
        <v>2197.4399999999996</v>
      </c>
      <c r="J335" s="112">
        <f t="shared" si="1337"/>
        <v>13935.6</v>
      </c>
      <c r="K335" s="112">
        <f t="shared" si="1337"/>
        <v>16133.039999999999</v>
      </c>
      <c r="L335" s="112">
        <f t="shared" si="1338"/>
        <v>2441.5999999999995</v>
      </c>
      <c r="M335" s="112">
        <f t="shared" si="1338"/>
        <v>15484</v>
      </c>
      <c r="N335" s="112">
        <f t="shared" si="1338"/>
        <v>17925.599999999999</v>
      </c>
      <c r="O335" s="112">
        <v>2441.5999999999995</v>
      </c>
      <c r="P335" s="112">
        <v>15484</v>
      </c>
      <c r="Q335" s="112">
        <v>17925.599999999999</v>
      </c>
      <c r="R335" s="112">
        <f t="shared" si="1339"/>
        <v>2790.7487999999994</v>
      </c>
      <c r="S335" s="112">
        <f t="shared" si="1339"/>
        <v>17698.212</v>
      </c>
      <c r="T335" s="112">
        <f t="shared" si="1340"/>
        <v>20488.960799999997</v>
      </c>
      <c r="U335" s="112">
        <f t="shared" si="1341"/>
        <v>2965.1487999999995</v>
      </c>
      <c r="V335" s="112">
        <f t="shared" si="1341"/>
        <v>18804.212</v>
      </c>
      <c r="W335" s="112">
        <f t="shared" si="1341"/>
        <v>21769.360799999999</v>
      </c>
      <c r="X335" s="112">
        <f t="shared" si="1342"/>
        <v>3226.7487999999994</v>
      </c>
      <c r="Y335" s="112">
        <f t="shared" si="1342"/>
        <v>20463.212</v>
      </c>
      <c r="Z335" s="112">
        <f t="shared" si="1342"/>
        <v>23689.960799999997</v>
      </c>
      <c r="AA335" s="112">
        <v>3715</v>
      </c>
      <c r="AB335" s="112">
        <v>23560</v>
      </c>
      <c r="AC335" s="112">
        <v>27275</v>
      </c>
      <c r="AD335" s="112">
        <f t="shared" si="1343"/>
        <v>4644</v>
      </c>
      <c r="AE335" s="112">
        <f t="shared" si="1343"/>
        <v>29450</v>
      </c>
      <c r="AF335" s="112">
        <f t="shared" si="1344"/>
        <v>34094</v>
      </c>
      <c r="AG335" s="112">
        <f t="shared" si="1345"/>
        <v>5387</v>
      </c>
      <c r="AH335" s="112">
        <f t="shared" si="1345"/>
        <v>34162</v>
      </c>
      <c r="AI335" s="112">
        <f t="shared" si="1346"/>
        <v>39549</v>
      </c>
      <c r="AJ335" s="112">
        <f t="shared" si="1347"/>
        <v>5387</v>
      </c>
      <c r="AK335" s="112">
        <f t="shared" si="1347"/>
        <v>34162</v>
      </c>
      <c r="AL335" s="112">
        <f t="shared" si="1348"/>
        <v>39549</v>
      </c>
      <c r="AM335" s="112">
        <f t="shared" si="1372"/>
        <v>5387</v>
      </c>
      <c r="AN335" s="112">
        <f t="shared" si="1372"/>
        <v>34162</v>
      </c>
      <c r="AO335" s="112">
        <v>2500</v>
      </c>
      <c r="AP335" s="112">
        <f t="shared" si="1351"/>
        <v>42049</v>
      </c>
      <c r="AQ335" s="109">
        <f t="shared" si="1352"/>
        <v>5629.42</v>
      </c>
      <c r="AR335" s="109">
        <f t="shared" si="1353"/>
        <v>38055.29</v>
      </c>
      <c r="AS335" s="112">
        <v>2500</v>
      </c>
      <c r="AT335" s="112">
        <f t="shared" si="1354"/>
        <v>46184.71</v>
      </c>
      <c r="AU335" s="109">
        <f t="shared" si="1355"/>
        <v>5844.9</v>
      </c>
      <c r="AV335" s="109">
        <f t="shared" si="1355"/>
        <v>39421.769999999997</v>
      </c>
      <c r="AW335" s="112">
        <v>2500</v>
      </c>
      <c r="AX335" s="112">
        <f t="shared" si="1356"/>
        <v>47766.67</v>
      </c>
      <c r="AY335" s="109">
        <f t="shared" si="1357"/>
        <v>6312.49</v>
      </c>
      <c r="AZ335" s="109">
        <f t="shared" si="1358"/>
        <v>44546.6</v>
      </c>
      <c r="BA335" s="112">
        <v>2500</v>
      </c>
      <c r="BB335" s="112">
        <f t="shared" si="1359"/>
        <v>53359.09</v>
      </c>
      <c r="BC335" s="109">
        <f t="shared" si="1360"/>
        <v>6880.61</v>
      </c>
      <c r="BD335" s="109">
        <f t="shared" si="1361"/>
        <v>48555.79</v>
      </c>
      <c r="BE335" s="112">
        <v>2500</v>
      </c>
      <c r="BF335" s="112">
        <f t="shared" si="1362"/>
        <v>57936.4</v>
      </c>
      <c r="BG335" s="109">
        <f t="shared" si="1363"/>
        <v>7196.23</v>
      </c>
      <c r="BH335" s="109">
        <f t="shared" si="1364"/>
        <v>50783.12</v>
      </c>
      <c r="BI335" s="112">
        <v>2500</v>
      </c>
      <c r="BJ335" s="112">
        <f t="shared" si="1365"/>
        <v>60479.350000000006</v>
      </c>
      <c r="BK335" s="109">
        <f t="shared" si="1366"/>
        <v>7511.85</v>
      </c>
      <c r="BL335" s="109">
        <f t="shared" si="1367"/>
        <v>53010.45</v>
      </c>
      <c r="BM335" s="112">
        <v>2500</v>
      </c>
      <c r="BN335" s="112">
        <f t="shared" si="1368"/>
        <v>63022.299999999996</v>
      </c>
      <c r="BO335" s="109">
        <f t="shared" si="1369"/>
        <v>7701.22</v>
      </c>
      <c r="BP335" s="109">
        <f t="shared" si="1370"/>
        <v>54346.85</v>
      </c>
      <c r="BQ335" s="109">
        <v>2500</v>
      </c>
      <c r="BR335" s="112">
        <f t="shared" si="1371"/>
        <v>64548.07</v>
      </c>
      <c r="BS335" s="110"/>
      <c r="BT335" s="75">
        <f t="shared" si="1373"/>
        <v>2.9999255444365044E-2</v>
      </c>
      <c r="BU335" s="75">
        <f t="shared" si="1373"/>
        <v>3.0000044896804728E-2</v>
      </c>
      <c r="BV335" s="75"/>
    </row>
    <row r="336" spans="1:74" ht="15" customHeight="1" x14ac:dyDescent="0.25">
      <c r="A336" s="76" t="s">
        <v>540</v>
      </c>
      <c r="B336" s="77" t="s">
        <v>541</v>
      </c>
      <c r="C336" s="112">
        <v>1744</v>
      </c>
      <c r="D336" s="112">
        <v>12724</v>
      </c>
      <c r="E336" s="112">
        <v>14468</v>
      </c>
      <c r="F336" s="112">
        <f t="shared" si="1336"/>
        <v>2092.7999999999997</v>
      </c>
      <c r="G336" s="112">
        <f t="shared" si="1336"/>
        <v>15268.8</v>
      </c>
      <c r="H336" s="112">
        <f t="shared" si="1336"/>
        <v>17361.599999999999</v>
      </c>
      <c r="I336" s="112">
        <f t="shared" si="1337"/>
        <v>2197.4399999999996</v>
      </c>
      <c r="J336" s="112">
        <f t="shared" si="1337"/>
        <v>16032.24</v>
      </c>
      <c r="K336" s="112">
        <f t="shared" si="1337"/>
        <v>18229.68</v>
      </c>
      <c r="L336" s="112">
        <f t="shared" si="1338"/>
        <v>2441.5999999999995</v>
      </c>
      <c r="M336" s="112">
        <f t="shared" si="1338"/>
        <v>17813.599999999999</v>
      </c>
      <c r="N336" s="112">
        <f t="shared" si="1338"/>
        <v>20255.2</v>
      </c>
      <c r="O336" s="112">
        <v>2441.5999999999995</v>
      </c>
      <c r="P336" s="112">
        <v>17813.599999999999</v>
      </c>
      <c r="Q336" s="112">
        <v>20255.2</v>
      </c>
      <c r="R336" s="112">
        <f t="shared" si="1339"/>
        <v>2790.7487999999994</v>
      </c>
      <c r="S336" s="112">
        <f t="shared" si="1339"/>
        <v>20360.944799999997</v>
      </c>
      <c r="T336" s="112">
        <f t="shared" si="1340"/>
        <v>23151.693600000002</v>
      </c>
      <c r="U336" s="112">
        <f t="shared" si="1341"/>
        <v>2965.1487999999995</v>
      </c>
      <c r="V336" s="112">
        <f t="shared" si="1341"/>
        <v>21633.344799999999</v>
      </c>
      <c r="W336" s="112">
        <f t="shared" si="1341"/>
        <v>24598.493600000002</v>
      </c>
      <c r="X336" s="112">
        <f t="shared" si="1342"/>
        <v>3226.7487999999994</v>
      </c>
      <c r="Y336" s="112">
        <f t="shared" si="1342"/>
        <v>23541.944799999997</v>
      </c>
      <c r="Z336" s="112">
        <f t="shared" si="1342"/>
        <v>26768.693600000002</v>
      </c>
      <c r="AA336" s="112">
        <v>3715</v>
      </c>
      <c r="AB336" s="112">
        <v>27105</v>
      </c>
      <c r="AC336" s="112">
        <v>30820</v>
      </c>
      <c r="AD336" s="112">
        <f t="shared" si="1343"/>
        <v>4644</v>
      </c>
      <c r="AE336" s="112">
        <f t="shared" si="1343"/>
        <v>33881</v>
      </c>
      <c r="AF336" s="112">
        <f t="shared" si="1344"/>
        <v>38525</v>
      </c>
      <c r="AG336" s="112">
        <f t="shared" si="1345"/>
        <v>5387</v>
      </c>
      <c r="AH336" s="112">
        <f t="shared" si="1345"/>
        <v>39302</v>
      </c>
      <c r="AI336" s="112">
        <f t="shared" si="1346"/>
        <v>44689</v>
      </c>
      <c r="AJ336" s="112">
        <f t="shared" si="1347"/>
        <v>5387</v>
      </c>
      <c r="AK336" s="112">
        <f t="shared" si="1347"/>
        <v>39302</v>
      </c>
      <c r="AL336" s="112">
        <f t="shared" si="1348"/>
        <v>44689</v>
      </c>
      <c r="AM336" s="112">
        <f t="shared" ref="AM336:AM345" si="1374">AJ336+2500</f>
        <v>7887</v>
      </c>
      <c r="AN336" s="112">
        <f t="shared" si="1372"/>
        <v>39302</v>
      </c>
      <c r="AO336" s="112"/>
      <c r="AP336" s="112">
        <f t="shared" si="1351"/>
        <v>47189</v>
      </c>
      <c r="AQ336" s="109">
        <f t="shared" si="1352"/>
        <v>8241.92</v>
      </c>
      <c r="AR336" s="109">
        <f t="shared" si="1353"/>
        <v>43781.09</v>
      </c>
      <c r="AS336" s="112"/>
      <c r="AT336" s="112">
        <f t="shared" si="1354"/>
        <v>52023.009999999995</v>
      </c>
      <c r="AU336" s="109">
        <f t="shared" si="1355"/>
        <v>8557.4</v>
      </c>
      <c r="AV336" s="109">
        <f t="shared" si="1355"/>
        <v>45353.17</v>
      </c>
      <c r="AW336" s="112"/>
      <c r="AX336" s="112">
        <f t="shared" si="1356"/>
        <v>53910.57</v>
      </c>
      <c r="AY336" s="109">
        <f t="shared" si="1357"/>
        <v>9241.99</v>
      </c>
      <c r="AZ336" s="109">
        <f t="shared" si="1358"/>
        <v>51249.08</v>
      </c>
      <c r="BA336" s="112"/>
      <c r="BB336" s="112">
        <f t="shared" si="1359"/>
        <v>60491.07</v>
      </c>
      <c r="BC336" s="109">
        <f t="shared" si="1360"/>
        <v>10073.77</v>
      </c>
      <c r="BD336" s="109">
        <f t="shared" si="1361"/>
        <v>55861.5</v>
      </c>
      <c r="BE336" s="112"/>
      <c r="BF336" s="112">
        <f t="shared" si="1362"/>
        <v>65935.27</v>
      </c>
      <c r="BG336" s="109">
        <f t="shared" si="1363"/>
        <v>10535.87</v>
      </c>
      <c r="BH336" s="109">
        <f t="shared" si="1364"/>
        <v>58423.95</v>
      </c>
      <c r="BI336" s="112"/>
      <c r="BJ336" s="112">
        <f t="shared" si="1365"/>
        <v>68959.819999999992</v>
      </c>
      <c r="BK336" s="109">
        <f t="shared" si="1366"/>
        <v>10997.97</v>
      </c>
      <c r="BL336" s="109">
        <f t="shared" si="1367"/>
        <v>60986.400000000001</v>
      </c>
      <c r="BM336" s="112"/>
      <c r="BN336" s="112">
        <f t="shared" si="1368"/>
        <v>71984.37</v>
      </c>
      <c r="BO336" s="109">
        <f t="shared" si="1369"/>
        <v>11275.23</v>
      </c>
      <c r="BP336" s="109">
        <f t="shared" si="1370"/>
        <v>62523.87</v>
      </c>
      <c r="BQ336" s="109"/>
      <c r="BR336" s="112">
        <f t="shared" si="1371"/>
        <v>73799.100000000006</v>
      </c>
      <c r="BS336" s="110"/>
      <c r="BT336" s="75">
        <f t="shared" si="1373"/>
        <v>3.0000032460541531E-2</v>
      </c>
      <c r="BU336" s="75">
        <f t="shared" si="1373"/>
        <v>2.9999953169891073E-2</v>
      </c>
      <c r="BV336" s="75"/>
    </row>
    <row r="337" spans="1:74" ht="15" customHeight="1" x14ac:dyDescent="0.25">
      <c r="A337" s="76" t="s">
        <v>542</v>
      </c>
      <c r="B337" s="77" t="s">
        <v>543</v>
      </c>
      <c r="C337" s="112">
        <v>1744</v>
      </c>
      <c r="D337" s="112">
        <v>11060</v>
      </c>
      <c r="E337" s="112">
        <v>12804</v>
      </c>
      <c r="F337" s="112">
        <f t="shared" si="1336"/>
        <v>2092.7999999999997</v>
      </c>
      <c r="G337" s="112">
        <f t="shared" si="1336"/>
        <v>13272</v>
      </c>
      <c r="H337" s="112">
        <f t="shared" si="1336"/>
        <v>15364.8</v>
      </c>
      <c r="I337" s="112">
        <f t="shared" si="1337"/>
        <v>2197.4399999999996</v>
      </c>
      <c r="J337" s="112">
        <f t="shared" si="1337"/>
        <v>13935.6</v>
      </c>
      <c r="K337" s="112">
        <f t="shared" si="1337"/>
        <v>16133.039999999999</v>
      </c>
      <c r="L337" s="112">
        <f t="shared" si="1338"/>
        <v>2441.5999999999995</v>
      </c>
      <c r="M337" s="112">
        <f t="shared" si="1338"/>
        <v>15484</v>
      </c>
      <c r="N337" s="112">
        <f t="shared" si="1338"/>
        <v>17925.599999999999</v>
      </c>
      <c r="O337" s="112">
        <v>2441.5999999999995</v>
      </c>
      <c r="P337" s="112">
        <v>15484</v>
      </c>
      <c r="Q337" s="112">
        <v>17925.599999999999</v>
      </c>
      <c r="R337" s="112">
        <f t="shared" si="1339"/>
        <v>2790.7487999999994</v>
      </c>
      <c r="S337" s="112">
        <f t="shared" si="1339"/>
        <v>17698.212</v>
      </c>
      <c r="T337" s="112">
        <f t="shared" si="1340"/>
        <v>20488.960799999997</v>
      </c>
      <c r="U337" s="112">
        <f t="shared" si="1341"/>
        <v>2965.1487999999995</v>
      </c>
      <c r="V337" s="112">
        <f t="shared" si="1341"/>
        <v>18804.212</v>
      </c>
      <c r="W337" s="112">
        <f t="shared" si="1341"/>
        <v>21769.360799999999</v>
      </c>
      <c r="X337" s="112">
        <f t="shared" si="1342"/>
        <v>3226.7487999999994</v>
      </c>
      <c r="Y337" s="112">
        <f t="shared" si="1342"/>
        <v>20463.212</v>
      </c>
      <c r="Z337" s="112">
        <f t="shared" si="1342"/>
        <v>23689.960799999997</v>
      </c>
      <c r="AA337" s="112">
        <v>3715</v>
      </c>
      <c r="AB337" s="112">
        <v>23560</v>
      </c>
      <c r="AC337" s="112">
        <v>27275</v>
      </c>
      <c r="AD337" s="112">
        <f t="shared" si="1343"/>
        <v>4644</v>
      </c>
      <c r="AE337" s="112">
        <f t="shared" si="1343"/>
        <v>29450</v>
      </c>
      <c r="AF337" s="112">
        <f t="shared" si="1344"/>
        <v>34094</v>
      </c>
      <c r="AG337" s="112">
        <f t="shared" si="1345"/>
        <v>5387</v>
      </c>
      <c r="AH337" s="112">
        <f t="shared" si="1345"/>
        <v>34162</v>
      </c>
      <c r="AI337" s="112">
        <f t="shared" si="1346"/>
        <v>39549</v>
      </c>
      <c r="AJ337" s="112">
        <f t="shared" si="1347"/>
        <v>5387</v>
      </c>
      <c r="AK337" s="112">
        <f t="shared" si="1347"/>
        <v>34162</v>
      </c>
      <c r="AL337" s="112">
        <f t="shared" si="1348"/>
        <v>39549</v>
      </c>
      <c r="AM337" s="112">
        <f t="shared" si="1374"/>
        <v>7887</v>
      </c>
      <c r="AN337" s="112">
        <f t="shared" si="1372"/>
        <v>34162</v>
      </c>
      <c r="AO337" s="112"/>
      <c r="AP337" s="112">
        <f t="shared" si="1351"/>
        <v>42049</v>
      </c>
      <c r="AQ337" s="109">
        <f t="shared" si="1352"/>
        <v>8241.92</v>
      </c>
      <c r="AR337" s="109">
        <f t="shared" si="1353"/>
        <v>38055.29</v>
      </c>
      <c r="AS337" s="112"/>
      <c r="AT337" s="112">
        <f t="shared" si="1354"/>
        <v>46297.21</v>
      </c>
      <c r="AU337" s="109">
        <f t="shared" si="1355"/>
        <v>8557.4</v>
      </c>
      <c r="AV337" s="109">
        <f t="shared" si="1355"/>
        <v>39421.769999999997</v>
      </c>
      <c r="AW337" s="112"/>
      <c r="AX337" s="112">
        <f t="shared" si="1356"/>
        <v>47979.17</v>
      </c>
      <c r="AY337" s="109">
        <f t="shared" si="1357"/>
        <v>9241.99</v>
      </c>
      <c r="AZ337" s="109">
        <f t="shared" si="1358"/>
        <v>44546.6</v>
      </c>
      <c r="BA337" s="112"/>
      <c r="BB337" s="112">
        <f t="shared" si="1359"/>
        <v>53788.59</v>
      </c>
      <c r="BC337" s="109">
        <f t="shared" si="1360"/>
        <v>10073.77</v>
      </c>
      <c r="BD337" s="109">
        <f t="shared" si="1361"/>
        <v>48555.79</v>
      </c>
      <c r="BE337" s="112"/>
      <c r="BF337" s="112">
        <f t="shared" si="1362"/>
        <v>58629.56</v>
      </c>
      <c r="BG337" s="109">
        <f t="shared" si="1363"/>
        <v>10535.87</v>
      </c>
      <c r="BH337" s="109">
        <f t="shared" si="1364"/>
        <v>50783.12</v>
      </c>
      <c r="BI337" s="112"/>
      <c r="BJ337" s="112">
        <f t="shared" si="1365"/>
        <v>61318.990000000005</v>
      </c>
      <c r="BK337" s="109">
        <f t="shared" si="1366"/>
        <v>10997.97</v>
      </c>
      <c r="BL337" s="109">
        <f t="shared" si="1367"/>
        <v>53010.45</v>
      </c>
      <c r="BM337" s="112"/>
      <c r="BN337" s="112">
        <f t="shared" si="1368"/>
        <v>64008.42</v>
      </c>
      <c r="BO337" s="109">
        <f t="shared" si="1369"/>
        <v>11275.23</v>
      </c>
      <c r="BP337" s="109">
        <f t="shared" si="1370"/>
        <v>54346.85</v>
      </c>
      <c r="BQ337" s="109"/>
      <c r="BR337" s="112">
        <f t="shared" si="1371"/>
        <v>65622.080000000002</v>
      </c>
      <c r="BS337" s="110"/>
      <c r="BT337" s="75">
        <f t="shared" si="1373"/>
        <v>3.0000032460541531E-2</v>
      </c>
      <c r="BU337" s="75">
        <f t="shared" si="1373"/>
        <v>3.0000044896804728E-2</v>
      </c>
      <c r="BV337" s="75"/>
    </row>
    <row r="338" spans="1:74" ht="15" customHeight="1" x14ac:dyDescent="0.25">
      <c r="A338" s="76" t="s">
        <v>544</v>
      </c>
      <c r="B338" s="77" t="s">
        <v>545</v>
      </c>
      <c r="C338" s="112">
        <v>1744</v>
      </c>
      <c r="D338" s="112">
        <v>12724</v>
      </c>
      <c r="E338" s="112">
        <v>14468</v>
      </c>
      <c r="F338" s="112">
        <f t="shared" ref="F338:H353" si="1375">C338*1.2</f>
        <v>2092.7999999999997</v>
      </c>
      <c r="G338" s="112">
        <f t="shared" si="1375"/>
        <v>15268.8</v>
      </c>
      <c r="H338" s="112">
        <f t="shared" si="1375"/>
        <v>17361.599999999999</v>
      </c>
      <c r="I338" s="112">
        <f t="shared" ref="I338:K353" si="1376">F338+C338*0.06</f>
        <v>2197.4399999999996</v>
      </c>
      <c r="J338" s="112">
        <f t="shared" si="1376"/>
        <v>16032.24</v>
      </c>
      <c r="K338" s="112">
        <f t="shared" si="1376"/>
        <v>18229.68</v>
      </c>
      <c r="L338" s="112">
        <f t="shared" ref="L338:N353" si="1377">I338+C338*0.14</f>
        <v>2441.5999999999995</v>
      </c>
      <c r="M338" s="112">
        <f t="shared" si="1377"/>
        <v>17813.599999999999</v>
      </c>
      <c r="N338" s="112">
        <f t="shared" si="1377"/>
        <v>20255.2</v>
      </c>
      <c r="O338" s="112">
        <v>2441.5999999999995</v>
      </c>
      <c r="P338" s="112">
        <v>17813.599999999999</v>
      </c>
      <c r="Q338" s="112">
        <v>20255.2</v>
      </c>
      <c r="R338" s="112">
        <f t="shared" ref="R338:S353" si="1378">+L338*1.143</f>
        <v>2790.7487999999994</v>
      </c>
      <c r="S338" s="112">
        <f t="shared" si="1378"/>
        <v>20360.944799999997</v>
      </c>
      <c r="T338" s="112">
        <f t="shared" si="1340"/>
        <v>23151.693600000002</v>
      </c>
      <c r="U338" s="112">
        <f t="shared" ref="U338:W353" si="1379">+R338+(C338*0.1)</f>
        <v>2965.1487999999995</v>
      </c>
      <c r="V338" s="112">
        <f t="shared" si="1379"/>
        <v>21633.344799999999</v>
      </c>
      <c r="W338" s="112">
        <f t="shared" si="1379"/>
        <v>24598.493600000002</v>
      </c>
      <c r="X338" s="112">
        <f t="shared" ref="X338:Z353" si="1380">+U338+(C338*0.15)</f>
        <v>3226.7487999999994</v>
      </c>
      <c r="Y338" s="112">
        <f t="shared" si="1380"/>
        <v>23541.944799999997</v>
      </c>
      <c r="Z338" s="112">
        <f t="shared" si="1380"/>
        <v>26768.693600000002</v>
      </c>
      <c r="AA338" s="112">
        <v>3715</v>
      </c>
      <c r="AB338" s="112">
        <v>27105</v>
      </c>
      <c r="AC338" s="112">
        <v>30820</v>
      </c>
      <c r="AD338" s="112">
        <f t="shared" ref="AD338:AE353" si="1381">+ROUND(AA338*(1+0.25),0)</f>
        <v>4644</v>
      </c>
      <c r="AE338" s="112">
        <f t="shared" si="1381"/>
        <v>33881</v>
      </c>
      <c r="AF338" s="112">
        <f t="shared" si="1344"/>
        <v>38525</v>
      </c>
      <c r="AG338" s="112">
        <f t="shared" ref="AG338:AH353" si="1382">+ROUND(AD338+AA338*0.2,0)</f>
        <v>5387</v>
      </c>
      <c r="AH338" s="112">
        <f t="shared" si="1382"/>
        <v>39302</v>
      </c>
      <c r="AI338" s="112">
        <f t="shared" si="1346"/>
        <v>44689</v>
      </c>
      <c r="AJ338" s="112">
        <f t="shared" ref="AJ338:AK353" si="1383">AG338</f>
        <v>5387</v>
      </c>
      <c r="AK338" s="112">
        <f t="shared" si="1383"/>
        <v>39302</v>
      </c>
      <c r="AL338" s="112">
        <f t="shared" si="1348"/>
        <v>44689</v>
      </c>
      <c r="AM338" s="112">
        <f t="shared" si="1374"/>
        <v>7887</v>
      </c>
      <c r="AN338" s="112">
        <f t="shared" si="1372"/>
        <v>39302</v>
      </c>
      <c r="AO338" s="112"/>
      <c r="AP338" s="112">
        <f t="shared" si="1351"/>
        <v>47189</v>
      </c>
      <c r="AQ338" s="109">
        <f t="shared" si="1352"/>
        <v>8241.92</v>
      </c>
      <c r="AR338" s="109">
        <f t="shared" si="1353"/>
        <v>43781.09</v>
      </c>
      <c r="AS338" s="112"/>
      <c r="AT338" s="112">
        <f t="shared" si="1354"/>
        <v>52023.009999999995</v>
      </c>
      <c r="AU338" s="109">
        <f t="shared" ref="AU338:AV353" si="1384">ROUND(AQ338+(AM338*4%),2)</f>
        <v>8557.4</v>
      </c>
      <c r="AV338" s="109">
        <f t="shared" si="1384"/>
        <v>45353.17</v>
      </c>
      <c r="AW338" s="112"/>
      <c r="AX338" s="112">
        <f t="shared" si="1356"/>
        <v>53910.57</v>
      </c>
      <c r="AY338" s="109">
        <f t="shared" si="1357"/>
        <v>9241.99</v>
      </c>
      <c r="AZ338" s="109">
        <f t="shared" si="1358"/>
        <v>51249.08</v>
      </c>
      <c r="BA338" s="112"/>
      <c r="BB338" s="112">
        <f t="shared" si="1359"/>
        <v>60491.07</v>
      </c>
      <c r="BC338" s="109">
        <f t="shared" si="1360"/>
        <v>10073.77</v>
      </c>
      <c r="BD338" s="109">
        <f t="shared" si="1361"/>
        <v>55861.5</v>
      </c>
      <c r="BE338" s="112"/>
      <c r="BF338" s="112">
        <f t="shared" si="1362"/>
        <v>65935.27</v>
      </c>
      <c r="BG338" s="109">
        <f t="shared" si="1363"/>
        <v>10535.87</v>
      </c>
      <c r="BH338" s="109">
        <f t="shared" si="1364"/>
        <v>58423.95</v>
      </c>
      <c r="BI338" s="112"/>
      <c r="BJ338" s="112">
        <f t="shared" si="1365"/>
        <v>68959.819999999992</v>
      </c>
      <c r="BK338" s="109">
        <f t="shared" si="1366"/>
        <v>10997.97</v>
      </c>
      <c r="BL338" s="109">
        <f t="shared" si="1367"/>
        <v>60986.400000000001</v>
      </c>
      <c r="BM338" s="112"/>
      <c r="BN338" s="112">
        <f t="shared" si="1368"/>
        <v>71984.37</v>
      </c>
      <c r="BO338" s="109">
        <f t="shared" si="1369"/>
        <v>11275.23</v>
      </c>
      <c r="BP338" s="109">
        <f t="shared" si="1370"/>
        <v>62523.87</v>
      </c>
      <c r="BQ338" s="109"/>
      <c r="BR338" s="112">
        <f t="shared" si="1371"/>
        <v>73799.100000000006</v>
      </c>
      <c r="BS338" s="110"/>
      <c r="BT338" s="75">
        <f t="shared" si="1373"/>
        <v>3.0000032460541531E-2</v>
      </c>
      <c r="BU338" s="75">
        <f t="shared" si="1373"/>
        <v>2.9999953169891073E-2</v>
      </c>
      <c r="BV338" s="75"/>
    </row>
    <row r="339" spans="1:74" ht="15" customHeight="1" x14ac:dyDescent="0.25">
      <c r="A339" s="76" t="s">
        <v>546</v>
      </c>
      <c r="B339" s="77" t="s">
        <v>547</v>
      </c>
      <c r="C339" s="112">
        <v>1744</v>
      </c>
      <c r="D339" s="112">
        <v>11060</v>
      </c>
      <c r="E339" s="112">
        <v>12804</v>
      </c>
      <c r="F339" s="112">
        <f t="shared" si="1375"/>
        <v>2092.7999999999997</v>
      </c>
      <c r="G339" s="112">
        <f t="shared" si="1375"/>
        <v>13272</v>
      </c>
      <c r="H339" s="112">
        <f t="shared" si="1375"/>
        <v>15364.8</v>
      </c>
      <c r="I339" s="112">
        <f t="shared" si="1376"/>
        <v>2197.4399999999996</v>
      </c>
      <c r="J339" s="112">
        <f t="shared" si="1376"/>
        <v>13935.6</v>
      </c>
      <c r="K339" s="112">
        <f t="shared" si="1376"/>
        <v>16133.039999999999</v>
      </c>
      <c r="L339" s="112">
        <f t="shared" si="1377"/>
        <v>2441.5999999999995</v>
      </c>
      <c r="M339" s="112">
        <f t="shared" si="1377"/>
        <v>15484</v>
      </c>
      <c r="N339" s="112">
        <f t="shared" si="1377"/>
        <v>17925.599999999999</v>
      </c>
      <c r="O339" s="112">
        <v>2441.5999999999995</v>
      </c>
      <c r="P339" s="112">
        <v>15484</v>
      </c>
      <c r="Q339" s="112">
        <v>17925.599999999999</v>
      </c>
      <c r="R339" s="112">
        <f t="shared" si="1378"/>
        <v>2790.7487999999994</v>
      </c>
      <c r="S339" s="112">
        <f t="shared" si="1378"/>
        <v>17698.212</v>
      </c>
      <c r="T339" s="112">
        <f t="shared" si="1340"/>
        <v>20488.960799999997</v>
      </c>
      <c r="U339" s="112">
        <f t="shared" si="1379"/>
        <v>2965.1487999999995</v>
      </c>
      <c r="V339" s="112">
        <f t="shared" si="1379"/>
        <v>18804.212</v>
      </c>
      <c r="W339" s="112">
        <f t="shared" si="1379"/>
        <v>21769.360799999999</v>
      </c>
      <c r="X339" s="112">
        <f t="shared" si="1380"/>
        <v>3226.7487999999994</v>
      </c>
      <c r="Y339" s="112">
        <f t="shared" si="1380"/>
        <v>20463.212</v>
      </c>
      <c r="Z339" s="112">
        <f t="shared" si="1380"/>
        <v>23689.960799999997</v>
      </c>
      <c r="AA339" s="112">
        <v>3715</v>
      </c>
      <c r="AB339" s="112">
        <v>23560</v>
      </c>
      <c r="AC339" s="112">
        <v>27275</v>
      </c>
      <c r="AD339" s="112">
        <f t="shared" si="1381"/>
        <v>4644</v>
      </c>
      <c r="AE339" s="112">
        <f t="shared" si="1381"/>
        <v>29450</v>
      </c>
      <c r="AF339" s="112">
        <f t="shared" si="1344"/>
        <v>34094</v>
      </c>
      <c r="AG339" s="112">
        <f t="shared" si="1382"/>
        <v>5387</v>
      </c>
      <c r="AH339" s="112">
        <f t="shared" si="1382"/>
        <v>34162</v>
      </c>
      <c r="AI339" s="112">
        <f t="shared" si="1346"/>
        <v>39549</v>
      </c>
      <c r="AJ339" s="112">
        <f t="shared" si="1383"/>
        <v>5387</v>
      </c>
      <c r="AK339" s="112">
        <f t="shared" si="1383"/>
        <v>34162</v>
      </c>
      <c r="AL339" s="112">
        <f t="shared" si="1348"/>
        <v>39549</v>
      </c>
      <c r="AM339" s="112">
        <f t="shared" si="1374"/>
        <v>7887</v>
      </c>
      <c r="AN339" s="112">
        <f t="shared" si="1372"/>
        <v>34162</v>
      </c>
      <c r="AO339" s="112"/>
      <c r="AP339" s="112">
        <f t="shared" si="1351"/>
        <v>42049</v>
      </c>
      <c r="AQ339" s="109">
        <f t="shared" si="1352"/>
        <v>8241.92</v>
      </c>
      <c r="AR339" s="109">
        <f t="shared" si="1353"/>
        <v>38055.29</v>
      </c>
      <c r="AS339" s="112"/>
      <c r="AT339" s="112">
        <f t="shared" si="1354"/>
        <v>46297.21</v>
      </c>
      <c r="AU339" s="109">
        <f t="shared" si="1384"/>
        <v>8557.4</v>
      </c>
      <c r="AV339" s="109">
        <f t="shared" si="1384"/>
        <v>39421.769999999997</v>
      </c>
      <c r="AW339" s="112"/>
      <c r="AX339" s="112">
        <f t="shared" si="1356"/>
        <v>47979.17</v>
      </c>
      <c r="AY339" s="109">
        <f t="shared" si="1357"/>
        <v>9241.99</v>
      </c>
      <c r="AZ339" s="109">
        <f t="shared" si="1358"/>
        <v>44546.6</v>
      </c>
      <c r="BA339" s="112"/>
      <c r="BB339" s="112">
        <f t="shared" si="1359"/>
        <v>53788.59</v>
      </c>
      <c r="BC339" s="109">
        <f t="shared" si="1360"/>
        <v>10073.77</v>
      </c>
      <c r="BD339" s="109">
        <f t="shared" si="1361"/>
        <v>48555.79</v>
      </c>
      <c r="BE339" s="112"/>
      <c r="BF339" s="112">
        <f t="shared" si="1362"/>
        <v>58629.56</v>
      </c>
      <c r="BG339" s="109">
        <f t="shared" si="1363"/>
        <v>10535.87</v>
      </c>
      <c r="BH339" s="109">
        <f t="shared" si="1364"/>
        <v>50783.12</v>
      </c>
      <c r="BI339" s="112"/>
      <c r="BJ339" s="112">
        <f t="shared" si="1365"/>
        <v>61318.990000000005</v>
      </c>
      <c r="BK339" s="109">
        <f t="shared" si="1366"/>
        <v>10997.97</v>
      </c>
      <c r="BL339" s="109">
        <f t="shared" si="1367"/>
        <v>53010.45</v>
      </c>
      <c r="BM339" s="112"/>
      <c r="BN339" s="112">
        <f t="shared" si="1368"/>
        <v>64008.42</v>
      </c>
      <c r="BO339" s="109">
        <f t="shared" si="1369"/>
        <v>11275.23</v>
      </c>
      <c r="BP339" s="109">
        <f t="shared" si="1370"/>
        <v>54346.85</v>
      </c>
      <c r="BQ339" s="109"/>
      <c r="BR339" s="112">
        <f t="shared" si="1371"/>
        <v>65622.080000000002</v>
      </c>
      <c r="BS339" s="110"/>
      <c r="BT339" s="75">
        <f t="shared" si="1373"/>
        <v>3.0000032460541531E-2</v>
      </c>
      <c r="BU339" s="75">
        <f t="shared" si="1373"/>
        <v>3.0000044896804728E-2</v>
      </c>
      <c r="BV339" s="75"/>
    </row>
    <row r="340" spans="1:74" ht="15" customHeight="1" x14ac:dyDescent="0.25">
      <c r="A340" s="76" t="s">
        <v>548</v>
      </c>
      <c r="B340" s="77" t="s">
        <v>549</v>
      </c>
      <c r="C340" s="112">
        <v>1744</v>
      </c>
      <c r="D340" s="112">
        <v>12724</v>
      </c>
      <c r="E340" s="112">
        <v>14468</v>
      </c>
      <c r="F340" s="112">
        <f t="shared" si="1375"/>
        <v>2092.7999999999997</v>
      </c>
      <c r="G340" s="112">
        <f t="shared" si="1375"/>
        <v>15268.8</v>
      </c>
      <c r="H340" s="112">
        <f t="shared" si="1375"/>
        <v>17361.599999999999</v>
      </c>
      <c r="I340" s="112">
        <f t="shared" si="1376"/>
        <v>2197.4399999999996</v>
      </c>
      <c r="J340" s="112">
        <f t="shared" si="1376"/>
        <v>16032.24</v>
      </c>
      <c r="K340" s="112">
        <f t="shared" si="1376"/>
        <v>18229.68</v>
      </c>
      <c r="L340" s="112">
        <f t="shared" si="1377"/>
        <v>2441.5999999999995</v>
      </c>
      <c r="M340" s="112">
        <f t="shared" si="1377"/>
        <v>17813.599999999999</v>
      </c>
      <c r="N340" s="112">
        <f t="shared" si="1377"/>
        <v>20255.2</v>
      </c>
      <c r="O340" s="112">
        <v>2441.5999999999995</v>
      </c>
      <c r="P340" s="112">
        <v>17813.599999999999</v>
      </c>
      <c r="Q340" s="112">
        <v>20255.2</v>
      </c>
      <c r="R340" s="112">
        <f t="shared" si="1378"/>
        <v>2790.7487999999994</v>
      </c>
      <c r="S340" s="112">
        <f t="shared" si="1378"/>
        <v>20360.944799999997</v>
      </c>
      <c r="T340" s="112">
        <f t="shared" si="1340"/>
        <v>23151.693600000002</v>
      </c>
      <c r="U340" s="112">
        <f t="shared" si="1379"/>
        <v>2965.1487999999995</v>
      </c>
      <c r="V340" s="112">
        <f t="shared" si="1379"/>
        <v>21633.344799999999</v>
      </c>
      <c r="W340" s="112">
        <f t="shared" si="1379"/>
        <v>24598.493600000002</v>
      </c>
      <c r="X340" s="112">
        <f t="shared" si="1380"/>
        <v>3226.7487999999994</v>
      </c>
      <c r="Y340" s="112">
        <f t="shared" si="1380"/>
        <v>23541.944799999997</v>
      </c>
      <c r="Z340" s="112">
        <f t="shared" si="1380"/>
        <v>26768.693600000002</v>
      </c>
      <c r="AA340" s="112">
        <v>3715</v>
      </c>
      <c r="AB340" s="112">
        <v>27105</v>
      </c>
      <c r="AC340" s="112">
        <v>30820</v>
      </c>
      <c r="AD340" s="112">
        <f t="shared" si="1381"/>
        <v>4644</v>
      </c>
      <c r="AE340" s="112">
        <f t="shared" si="1381"/>
        <v>33881</v>
      </c>
      <c r="AF340" s="112">
        <f t="shared" si="1344"/>
        <v>38525</v>
      </c>
      <c r="AG340" s="112">
        <f t="shared" si="1382"/>
        <v>5387</v>
      </c>
      <c r="AH340" s="112">
        <f t="shared" si="1382"/>
        <v>39302</v>
      </c>
      <c r="AI340" s="112">
        <f t="shared" si="1346"/>
        <v>44689</v>
      </c>
      <c r="AJ340" s="112">
        <f t="shared" si="1383"/>
        <v>5387</v>
      </c>
      <c r="AK340" s="112">
        <f t="shared" si="1383"/>
        <v>39302</v>
      </c>
      <c r="AL340" s="112">
        <f t="shared" si="1348"/>
        <v>44689</v>
      </c>
      <c r="AM340" s="112">
        <f t="shared" si="1374"/>
        <v>7887</v>
      </c>
      <c r="AN340" s="112">
        <f t="shared" ref="AN340:AN345" si="1385">AK340</f>
        <v>39302</v>
      </c>
      <c r="AO340" s="112"/>
      <c r="AP340" s="112">
        <f t="shared" si="1351"/>
        <v>47189</v>
      </c>
      <c r="AQ340" s="109">
        <f t="shared" si="1352"/>
        <v>8241.92</v>
      </c>
      <c r="AR340" s="109">
        <f t="shared" si="1353"/>
        <v>43781.09</v>
      </c>
      <c r="AS340" s="112"/>
      <c r="AT340" s="112">
        <f t="shared" si="1354"/>
        <v>52023.009999999995</v>
      </c>
      <c r="AU340" s="109">
        <f t="shared" si="1384"/>
        <v>8557.4</v>
      </c>
      <c r="AV340" s="109">
        <f t="shared" si="1384"/>
        <v>45353.17</v>
      </c>
      <c r="AW340" s="112"/>
      <c r="AX340" s="112">
        <f t="shared" si="1356"/>
        <v>53910.57</v>
      </c>
      <c r="AY340" s="109">
        <f t="shared" si="1357"/>
        <v>9241.99</v>
      </c>
      <c r="AZ340" s="109">
        <f t="shared" si="1358"/>
        <v>51249.08</v>
      </c>
      <c r="BA340" s="112"/>
      <c r="BB340" s="112">
        <f t="shared" si="1359"/>
        <v>60491.07</v>
      </c>
      <c r="BC340" s="109">
        <f t="shared" si="1360"/>
        <v>10073.77</v>
      </c>
      <c r="BD340" s="109">
        <f t="shared" si="1361"/>
        <v>55861.5</v>
      </c>
      <c r="BE340" s="112"/>
      <c r="BF340" s="112">
        <f t="shared" si="1362"/>
        <v>65935.27</v>
      </c>
      <c r="BG340" s="109">
        <f t="shared" si="1363"/>
        <v>10535.87</v>
      </c>
      <c r="BH340" s="109">
        <f t="shared" si="1364"/>
        <v>58423.95</v>
      </c>
      <c r="BI340" s="112"/>
      <c r="BJ340" s="112">
        <f t="shared" si="1365"/>
        <v>68959.819999999992</v>
      </c>
      <c r="BK340" s="109">
        <f t="shared" si="1366"/>
        <v>10997.97</v>
      </c>
      <c r="BL340" s="109">
        <f t="shared" si="1367"/>
        <v>60986.400000000001</v>
      </c>
      <c r="BM340" s="112"/>
      <c r="BN340" s="112">
        <f t="shared" si="1368"/>
        <v>71984.37</v>
      </c>
      <c r="BO340" s="109">
        <f t="shared" si="1369"/>
        <v>11275.23</v>
      </c>
      <c r="BP340" s="109">
        <f t="shared" si="1370"/>
        <v>62523.87</v>
      </c>
      <c r="BQ340" s="109"/>
      <c r="BR340" s="112">
        <f t="shared" si="1371"/>
        <v>73799.100000000006</v>
      </c>
      <c r="BS340" s="110"/>
      <c r="BT340" s="75">
        <f t="shared" si="1373"/>
        <v>3.0000032460541531E-2</v>
      </c>
      <c r="BU340" s="75">
        <f t="shared" si="1373"/>
        <v>2.9999953169891073E-2</v>
      </c>
      <c r="BV340" s="75"/>
    </row>
    <row r="341" spans="1:74" ht="15" customHeight="1" x14ac:dyDescent="0.25">
      <c r="A341" s="76" t="s">
        <v>550</v>
      </c>
      <c r="B341" s="77" t="s">
        <v>551</v>
      </c>
      <c r="C341" s="112">
        <v>1744</v>
      </c>
      <c r="D341" s="112">
        <v>11060</v>
      </c>
      <c r="E341" s="112">
        <v>12804</v>
      </c>
      <c r="F341" s="112">
        <f t="shared" si="1375"/>
        <v>2092.7999999999997</v>
      </c>
      <c r="G341" s="112">
        <f t="shared" si="1375"/>
        <v>13272</v>
      </c>
      <c r="H341" s="112">
        <f t="shared" si="1375"/>
        <v>15364.8</v>
      </c>
      <c r="I341" s="112">
        <f t="shared" si="1376"/>
        <v>2197.4399999999996</v>
      </c>
      <c r="J341" s="112">
        <f t="shared" si="1376"/>
        <v>13935.6</v>
      </c>
      <c r="K341" s="112">
        <f t="shared" si="1376"/>
        <v>16133.039999999999</v>
      </c>
      <c r="L341" s="112">
        <f t="shared" si="1377"/>
        <v>2441.5999999999995</v>
      </c>
      <c r="M341" s="112">
        <f t="shared" si="1377"/>
        <v>15484</v>
      </c>
      <c r="N341" s="112">
        <f t="shared" si="1377"/>
        <v>17925.599999999999</v>
      </c>
      <c r="O341" s="112">
        <v>2441.5999999999995</v>
      </c>
      <c r="P341" s="112">
        <v>15484</v>
      </c>
      <c r="Q341" s="112">
        <v>17925.599999999999</v>
      </c>
      <c r="R341" s="112">
        <f t="shared" si="1378"/>
        <v>2790.7487999999994</v>
      </c>
      <c r="S341" s="112">
        <f t="shared" si="1378"/>
        <v>17698.212</v>
      </c>
      <c r="T341" s="112">
        <f t="shared" si="1340"/>
        <v>20488.960799999997</v>
      </c>
      <c r="U341" s="112">
        <f t="shared" si="1379"/>
        <v>2965.1487999999995</v>
      </c>
      <c r="V341" s="112">
        <f t="shared" si="1379"/>
        <v>18804.212</v>
      </c>
      <c r="W341" s="112">
        <f t="shared" si="1379"/>
        <v>21769.360799999999</v>
      </c>
      <c r="X341" s="112">
        <f t="shared" si="1380"/>
        <v>3226.7487999999994</v>
      </c>
      <c r="Y341" s="112">
        <f t="shared" si="1380"/>
        <v>20463.212</v>
      </c>
      <c r="Z341" s="112">
        <f t="shared" si="1380"/>
        <v>23689.960799999997</v>
      </c>
      <c r="AA341" s="112">
        <v>3715</v>
      </c>
      <c r="AB341" s="112">
        <v>23560</v>
      </c>
      <c r="AC341" s="112">
        <v>27275</v>
      </c>
      <c r="AD341" s="112">
        <f t="shared" si="1381"/>
        <v>4644</v>
      </c>
      <c r="AE341" s="112">
        <f t="shared" si="1381"/>
        <v>29450</v>
      </c>
      <c r="AF341" s="112">
        <f t="shared" si="1344"/>
        <v>34094</v>
      </c>
      <c r="AG341" s="112">
        <f t="shared" si="1382"/>
        <v>5387</v>
      </c>
      <c r="AH341" s="112">
        <f t="shared" si="1382"/>
        <v>34162</v>
      </c>
      <c r="AI341" s="112">
        <f t="shared" si="1346"/>
        <v>39549</v>
      </c>
      <c r="AJ341" s="112">
        <f t="shared" si="1383"/>
        <v>5387</v>
      </c>
      <c r="AK341" s="112">
        <f t="shared" si="1383"/>
        <v>34162</v>
      </c>
      <c r="AL341" s="112">
        <f t="shared" si="1348"/>
        <v>39549</v>
      </c>
      <c r="AM341" s="112">
        <f t="shared" si="1374"/>
        <v>7887</v>
      </c>
      <c r="AN341" s="112">
        <f t="shared" si="1385"/>
        <v>34162</v>
      </c>
      <c r="AO341" s="112"/>
      <c r="AP341" s="112">
        <f t="shared" si="1351"/>
        <v>42049</v>
      </c>
      <c r="AQ341" s="109">
        <f t="shared" si="1352"/>
        <v>8241.92</v>
      </c>
      <c r="AR341" s="109">
        <f t="shared" si="1353"/>
        <v>38055.29</v>
      </c>
      <c r="AS341" s="112"/>
      <c r="AT341" s="112">
        <f t="shared" si="1354"/>
        <v>46297.21</v>
      </c>
      <c r="AU341" s="109">
        <f t="shared" si="1384"/>
        <v>8557.4</v>
      </c>
      <c r="AV341" s="109">
        <f t="shared" si="1384"/>
        <v>39421.769999999997</v>
      </c>
      <c r="AW341" s="112"/>
      <c r="AX341" s="112">
        <f t="shared" si="1356"/>
        <v>47979.17</v>
      </c>
      <c r="AY341" s="109">
        <f t="shared" si="1357"/>
        <v>9241.99</v>
      </c>
      <c r="AZ341" s="109">
        <f t="shared" si="1358"/>
        <v>44546.6</v>
      </c>
      <c r="BA341" s="112"/>
      <c r="BB341" s="112">
        <f t="shared" si="1359"/>
        <v>53788.59</v>
      </c>
      <c r="BC341" s="109">
        <f t="shared" si="1360"/>
        <v>10073.77</v>
      </c>
      <c r="BD341" s="109">
        <f t="shared" si="1361"/>
        <v>48555.79</v>
      </c>
      <c r="BE341" s="112"/>
      <c r="BF341" s="112">
        <f t="shared" si="1362"/>
        <v>58629.56</v>
      </c>
      <c r="BG341" s="109">
        <f t="shared" si="1363"/>
        <v>10535.87</v>
      </c>
      <c r="BH341" s="109">
        <f t="shared" si="1364"/>
        <v>50783.12</v>
      </c>
      <c r="BI341" s="112"/>
      <c r="BJ341" s="112">
        <f t="shared" si="1365"/>
        <v>61318.990000000005</v>
      </c>
      <c r="BK341" s="109">
        <f t="shared" si="1366"/>
        <v>10997.97</v>
      </c>
      <c r="BL341" s="109">
        <f t="shared" si="1367"/>
        <v>53010.45</v>
      </c>
      <c r="BM341" s="112"/>
      <c r="BN341" s="112">
        <f t="shared" si="1368"/>
        <v>64008.42</v>
      </c>
      <c r="BO341" s="109">
        <f t="shared" si="1369"/>
        <v>11275.23</v>
      </c>
      <c r="BP341" s="109">
        <f t="shared" si="1370"/>
        <v>54346.85</v>
      </c>
      <c r="BQ341" s="109"/>
      <c r="BR341" s="112">
        <f t="shared" si="1371"/>
        <v>65622.080000000002</v>
      </c>
      <c r="BS341" s="110"/>
      <c r="BT341" s="75">
        <f t="shared" si="1373"/>
        <v>3.0000032460541531E-2</v>
      </c>
      <c r="BU341" s="75">
        <f t="shared" si="1373"/>
        <v>3.0000044896804728E-2</v>
      </c>
      <c r="BV341" s="75"/>
    </row>
    <row r="342" spans="1:74" ht="15" customHeight="1" x14ac:dyDescent="0.25">
      <c r="A342" s="76" t="s">
        <v>552</v>
      </c>
      <c r="B342" s="77" t="s">
        <v>553</v>
      </c>
      <c r="C342" s="112">
        <v>1744</v>
      </c>
      <c r="D342" s="112">
        <v>12724</v>
      </c>
      <c r="E342" s="112">
        <v>14468</v>
      </c>
      <c r="F342" s="112">
        <f t="shared" si="1375"/>
        <v>2092.7999999999997</v>
      </c>
      <c r="G342" s="112">
        <f t="shared" si="1375"/>
        <v>15268.8</v>
      </c>
      <c r="H342" s="112">
        <f t="shared" si="1375"/>
        <v>17361.599999999999</v>
      </c>
      <c r="I342" s="112">
        <f t="shared" si="1376"/>
        <v>2197.4399999999996</v>
      </c>
      <c r="J342" s="112">
        <f t="shared" si="1376"/>
        <v>16032.24</v>
      </c>
      <c r="K342" s="112">
        <f t="shared" si="1376"/>
        <v>18229.68</v>
      </c>
      <c r="L342" s="112">
        <f t="shared" si="1377"/>
        <v>2441.5999999999995</v>
      </c>
      <c r="M342" s="112">
        <f t="shared" si="1377"/>
        <v>17813.599999999999</v>
      </c>
      <c r="N342" s="112">
        <f t="shared" si="1377"/>
        <v>20255.2</v>
      </c>
      <c r="O342" s="112">
        <v>2441.5999999999995</v>
      </c>
      <c r="P342" s="112">
        <v>17813.599999999999</v>
      </c>
      <c r="Q342" s="112">
        <v>20255.2</v>
      </c>
      <c r="R342" s="112">
        <f t="shared" si="1378"/>
        <v>2790.7487999999994</v>
      </c>
      <c r="S342" s="112">
        <f t="shared" si="1378"/>
        <v>20360.944799999997</v>
      </c>
      <c r="T342" s="112">
        <f t="shared" si="1340"/>
        <v>23151.693600000002</v>
      </c>
      <c r="U342" s="112">
        <f t="shared" si="1379"/>
        <v>2965.1487999999995</v>
      </c>
      <c r="V342" s="112">
        <f t="shared" si="1379"/>
        <v>21633.344799999999</v>
      </c>
      <c r="W342" s="112">
        <f t="shared" si="1379"/>
        <v>24598.493600000002</v>
      </c>
      <c r="X342" s="112">
        <f t="shared" si="1380"/>
        <v>3226.7487999999994</v>
      </c>
      <c r="Y342" s="112">
        <f t="shared" si="1380"/>
        <v>23541.944799999997</v>
      </c>
      <c r="Z342" s="112">
        <f t="shared" si="1380"/>
        <v>26768.693600000002</v>
      </c>
      <c r="AA342" s="112">
        <v>3715</v>
      </c>
      <c r="AB342" s="112">
        <v>27105</v>
      </c>
      <c r="AC342" s="112">
        <v>30820</v>
      </c>
      <c r="AD342" s="112">
        <f t="shared" si="1381"/>
        <v>4644</v>
      </c>
      <c r="AE342" s="112">
        <f t="shared" si="1381"/>
        <v>33881</v>
      </c>
      <c r="AF342" s="112">
        <f t="shared" si="1344"/>
        <v>38525</v>
      </c>
      <c r="AG342" s="112">
        <f t="shared" si="1382"/>
        <v>5387</v>
      </c>
      <c r="AH342" s="112">
        <f t="shared" si="1382"/>
        <v>39302</v>
      </c>
      <c r="AI342" s="112">
        <f t="shared" si="1346"/>
        <v>44689</v>
      </c>
      <c r="AJ342" s="112">
        <f t="shared" si="1383"/>
        <v>5387</v>
      </c>
      <c r="AK342" s="112">
        <f t="shared" si="1383"/>
        <v>39302</v>
      </c>
      <c r="AL342" s="112">
        <f t="shared" si="1348"/>
        <v>44689</v>
      </c>
      <c r="AM342" s="112">
        <f t="shared" si="1374"/>
        <v>7887</v>
      </c>
      <c r="AN342" s="112">
        <f t="shared" si="1385"/>
        <v>39302</v>
      </c>
      <c r="AO342" s="112"/>
      <c r="AP342" s="112">
        <f t="shared" si="1351"/>
        <v>47189</v>
      </c>
      <c r="AQ342" s="109">
        <f t="shared" si="1352"/>
        <v>8241.92</v>
      </c>
      <c r="AR342" s="109">
        <f t="shared" si="1353"/>
        <v>43781.09</v>
      </c>
      <c r="AS342" s="112"/>
      <c r="AT342" s="112">
        <f t="shared" si="1354"/>
        <v>52023.009999999995</v>
      </c>
      <c r="AU342" s="109">
        <f t="shared" si="1384"/>
        <v>8557.4</v>
      </c>
      <c r="AV342" s="109">
        <f t="shared" si="1384"/>
        <v>45353.17</v>
      </c>
      <c r="AW342" s="112"/>
      <c r="AX342" s="112">
        <f t="shared" si="1356"/>
        <v>53910.57</v>
      </c>
      <c r="AY342" s="109">
        <f t="shared" si="1357"/>
        <v>9241.99</v>
      </c>
      <c r="AZ342" s="109">
        <f t="shared" si="1358"/>
        <v>51249.08</v>
      </c>
      <c r="BA342" s="112"/>
      <c r="BB342" s="112">
        <f t="shared" si="1359"/>
        <v>60491.07</v>
      </c>
      <c r="BC342" s="109">
        <f t="shared" si="1360"/>
        <v>10073.77</v>
      </c>
      <c r="BD342" s="109">
        <f t="shared" si="1361"/>
        <v>55861.5</v>
      </c>
      <c r="BE342" s="112"/>
      <c r="BF342" s="112">
        <f t="shared" si="1362"/>
        <v>65935.27</v>
      </c>
      <c r="BG342" s="109">
        <f t="shared" si="1363"/>
        <v>10535.87</v>
      </c>
      <c r="BH342" s="109">
        <f t="shared" si="1364"/>
        <v>58423.95</v>
      </c>
      <c r="BI342" s="112"/>
      <c r="BJ342" s="112">
        <f t="shared" si="1365"/>
        <v>68959.819999999992</v>
      </c>
      <c r="BK342" s="109">
        <f t="shared" si="1366"/>
        <v>10997.97</v>
      </c>
      <c r="BL342" s="109">
        <f t="shared" si="1367"/>
        <v>60986.400000000001</v>
      </c>
      <c r="BM342" s="112"/>
      <c r="BN342" s="112">
        <f t="shared" si="1368"/>
        <v>71984.37</v>
      </c>
      <c r="BO342" s="109">
        <f t="shared" si="1369"/>
        <v>11275.23</v>
      </c>
      <c r="BP342" s="109">
        <f t="shared" si="1370"/>
        <v>62523.87</v>
      </c>
      <c r="BQ342" s="109"/>
      <c r="BR342" s="112">
        <f t="shared" si="1371"/>
        <v>73799.100000000006</v>
      </c>
      <c r="BS342" s="110"/>
      <c r="BT342" s="75">
        <f t="shared" si="1373"/>
        <v>3.0000032460541531E-2</v>
      </c>
      <c r="BU342" s="75">
        <f t="shared" si="1373"/>
        <v>2.9999953169891073E-2</v>
      </c>
      <c r="BV342" s="75"/>
    </row>
    <row r="343" spans="1:74" ht="15" customHeight="1" x14ac:dyDescent="0.25">
      <c r="A343" s="76" t="s">
        <v>554</v>
      </c>
      <c r="B343" s="77" t="s">
        <v>555</v>
      </c>
      <c r="C343" s="112">
        <v>1744</v>
      </c>
      <c r="D343" s="112">
        <v>11060</v>
      </c>
      <c r="E343" s="112">
        <v>12804</v>
      </c>
      <c r="F343" s="112">
        <f t="shared" si="1375"/>
        <v>2092.7999999999997</v>
      </c>
      <c r="G343" s="112">
        <f t="shared" si="1375"/>
        <v>13272</v>
      </c>
      <c r="H343" s="112">
        <f t="shared" si="1375"/>
        <v>15364.8</v>
      </c>
      <c r="I343" s="112">
        <f t="shared" si="1376"/>
        <v>2197.4399999999996</v>
      </c>
      <c r="J343" s="112">
        <f t="shared" si="1376"/>
        <v>13935.6</v>
      </c>
      <c r="K343" s="112">
        <f t="shared" si="1376"/>
        <v>16133.039999999999</v>
      </c>
      <c r="L343" s="112">
        <f t="shared" si="1377"/>
        <v>2441.5999999999995</v>
      </c>
      <c r="M343" s="112">
        <f t="shared" si="1377"/>
        <v>15484</v>
      </c>
      <c r="N343" s="112">
        <f t="shared" si="1377"/>
        <v>17925.599999999999</v>
      </c>
      <c r="O343" s="112">
        <v>2441.5999999999995</v>
      </c>
      <c r="P343" s="112">
        <v>15484</v>
      </c>
      <c r="Q343" s="112">
        <v>17925.599999999999</v>
      </c>
      <c r="R343" s="112">
        <f t="shared" si="1378"/>
        <v>2790.7487999999994</v>
      </c>
      <c r="S343" s="112">
        <f t="shared" si="1378"/>
        <v>17698.212</v>
      </c>
      <c r="T343" s="112">
        <f t="shared" si="1340"/>
        <v>20488.960799999997</v>
      </c>
      <c r="U343" s="112">
        <f t="shared" si="1379"/>
        <v>2965.1487999999995</v>
      </c>
      <c r="V343" s="112">
        <f t="shared" si="1379"/>
        <v>18804.212</v>
      </c>
      <c r="W343" s="112">
        <f t="shared" si="1379"/>
        <v>21769.360799999999</v>
      </c>
      <c r="X343" s="112">
        <f t="shared" si="1380"/>
        <v>3226.7487999999994</v>
      </c>
      <c r="Y343" s="112">
        <f t="shared" si="1380"/>
        <v>20463.212</v>
      </c>
      <c r="Z343" s="112">
        <f t="shared" si="1380"/>
        <v>23689.960799999997</v>
      </c>
      <c r="AA343" s="112">
        <v>3715</v>
      </c>
      <c r="AB343" s="112">
        <v>23560</v>
      </c>
      <c r="AC343" s="112">
        <v>27275</v>
      </c>
      <c r="AD343" s="112">
        <f t="shared" si="1381"/>
        <v>4644</v>
      </c>
      <c r="AE343" s="112">
        <f t="shared" si="1381"/>
        <v>29450</v>
      </c>
      <c r="AF343" s="112">
        <f t="shared" si="1344"/>
        <v>34094</v>
      </c>
      <c r="AG343" s="112">
        <f t="shared" si="1382"/>
        <v>5387</v>
      </c>
      <c r="AH343" s="112">
        <f t="shared" si="1382"/>
        <v>34162</v>
      </c>
      <c r="AI343" s="112">
        <f t="shared" si="1346"/>
        <v>39549</v>
      </c>
      <c r="AJ343" s="112">
        <f t="shared" si="1383"/>
        <v>5387</v>
      </c>
      <c r="AK343" s="112">
        <f t="shared" si="1383"/>
        <v>34162</v>
      </c>
      <c r="AL343" s="112">
        <f t="shared" si="1348"/>
        <v>39549</v>
      </c>
      <c r="AM343" s="112">
        <f t="shared" si="1374"/>
        <v>7887</v>
      </c>
      <c r="AN343" s="112">
        <f t="shared" si="1385"/>
        <v>34162</v>
      </c>
      <c r="AO343" s="112"/>
      <c r="AP343" s="112">
        <f t="shared" si="1351"/>
        <v>42049</v>
      </c>
      <c r="AQ343" s="109">
        <f t="shared" si="1352"/>
        <v>8241.92</v>
      </c>
      <c r="AR343" s="109">
        <f t="shared" si="1353"/>
        <v>38055.29</v>
      </c>
      <c r="AS343" s="112"/>
      <c r="AT343" s="112">
        <f t="shared" si="1354"/>
        <v>46297.21</v>
      </c>
      <c r="AU343" s="109">
        <f t="shared" si="1384"/>
        <v>8557.4</v>
      </c>
      <c r="AV343" s="109">
        <f t="shared" si="1384"/>
        <v>39421.769999999997</v>
      </c>
      <c r="AW343" s="112"/>
      <c r="AX343" s="112">
        <f t="shared" si="1356"/>
        <v>47979.17</v>
      </c>
      <c r="AY343" s="109">
        <f t="shared" si="1357"/>
        <v>9241.99</v>
      </c>
      <c r="AZ343" s="109">
        <f t="shared" si="1358"/>
        <v>44546.6</v>
      </c>
      <c r="BA343" s="112"/>
      <c r="BB343" s="112">
        <f t="shared" si="1359"/>
        <v>53788.59</v>
      </c>
      <c r="BC343" s="109">
        <f t="shared" si="1360"/>
        <v>10073.77</v>
      </c>
      <c r="BD343" s="109">
        <f t="shared" si="1361"/>
        <v>48555.79</v>
      </c>
      <c r="BE343" s="112"/>
      <c r="BF343" s="112">
        <f t="shared" si="1362"/>
        <v>58629.56</v>
      </c>
      <c r="BG343" s="109">
        <f t="shared" si="1363"/>
        <v>10535.87</v>
      </c>
      <c r="BH343" s="109">
        <f t="shared" si="1364"/>
        <v>50783.12</v>
      </c>
      <c r="BI343" s="112"/>
      <c r="BJ343" s="112">
        <f t="shared" si="1365"/>
        <v>61318.990000000005</v>
      </c>
      <c r="BK343" s="109">
        <f t="shared" si="1366"/>
        <v>10997.97</v>
      </c>
      <c r="BL343" s="109">
        <f t="shared" si="1367"/>
        <v>53010.45</v>
      </c>
      <c r="BM343" s="112"/>
      <c r="BN343" s="112">
        <f t="shared" si="1368"/>
        <v>64008.42</v>
      </c>
      <c r="BO343" s="109">
        <f t="shared" si="1369"/>
        <v>11275.23</v>
      </c>
      <c r="BP343" s="109">
        <f t="shared" si="1370"/>
        <v>54346.85</v>
      </c>
      <c r="BQ343" s="109"/>
      <c r="BR343" s="112">
        <f t="shared" si="1371"/>
        <v>65622.080000000002</v>
      </c>
      <c r="BS343" s="110"/>
      <c r="BT343" s="75">
        <f t="shared" si="1373"/>
        <v>3.0000032460541531E-2</v>
      </c>
      <c r="BU343" s="75">
        <f t="shared" si="1373"/>
        <v>3.0000044896804728E-2</v>
      </c>
      <c r="BV343" s="75"/>
    </row>
    <row r="344" spans="1:74" ht="15" customHeight="1" x14ac:dyDescent="0.25">
      <c r="A344" s="76" t="s">
        <v>556</v>
      </c>
      <c r="B344" s="77" t="s">
        <v>557</v>
      </c>
      <c r="C344" s="112">
        <v>1744</v>
      </c>
      <c r="D344" s="112">
        <v>12724</v>
      </c>
      <c r="E344" s="112">
        <v>14468</v>
      </c>
      <c r="F344" s="112">
        <f t="shared" si="1375"/>
        <v>2092.7999999999997</v>
      </c>
      <c r="G344" s="112">
        <f t="shared" si="1375"/>
        <v>15268.8</v>
      </c>
      <c r="H344" s="112">
        <f t="shared" si="1375"/>
        <v>17361.599999999999</v>
      </c>
      <c r="I344" s="112">
        <f t="shared" si="1376"/>
        <v>2197.4399999999996</v>
      </c>
      <c r="J344" s="112">
        <f t="shared" si="1376"/>
        <v>16032.24</v>
      </c>
      <c r="K344" s="112">
        <f t="shared" si="1376"/>
        <v>18229.68</v>
      </c>
      <c r="L344" s="112">
        <f t="shared" si="1377"/>
        <v>2441.5999999999995</v>
      </c>
      <c r="M344" s="112">
        <f t="shared" si="1377"/>
        <v>17813.599999999999</v>
      </c>
      <c r="N344" s="112">
        <f t="shared" si="1377"/>
        <v>20255.2</v>
      </c>
      <c r="O344" s="112">
        <v>2441.5999999999995</v>
      </c>
      <c r="P344" s="112">
        <v>17813.599999999999</v>
      </c>
      <c r="Q344" s="112">
        <v>20255.2</v>
      </c>
      <c r="R344" s="112">
        <f t="shared" si="1378"/>
        <v>2790.7487999999994</v>
      </c>
      <c r="S344" s="112">
        <f t="shared" si="1378"/>
        <v>20360.944799999997</v>
      </c>
      <c r="T344" s="112">
        <f t="shared" si="1340"/>
        <v>23151.693600000002</v>
      </c>
      <c r="U344" s="112">
        <f t="shared" si="1379"/>
        <v>2965.1487999999995</v>
      </c>
      <c r="V344" s="112">
        <f t="shared" si="1379"/>
        <v>21633.344799999999</v>
      </c>
      <c r="W344" s="112">
        <f t="shared" si="1379"/>
        <v>24598.493600000002</v>
      </c>
      <c r="X344" s="112">
        <f t="shared" si="1380"/>
        <v>3226.7487999999994</v>
      </c>
      <c r="Y344" s="112">
        <f t="shared" si="1380"/>
        <v>23541.944799999997</v>
      </c>
      <c r="Z344" s="112">
        <f t="shared" si="1380"/>
        <v>26768.693600000002</v>
      </c>
      <c r="AA344" s="112">
        <v>3715</v>
      </c>
      <c r="AB344" s="112">
        <v>27105</v>
      </c>
      <c r="AC344" s="112">
        <v>30820</v>
      </c>
      <c r="AD344" s="112">
        <f t="shared" si="1381"/>
        <v>4644</v>
      </c>
      <c r="AE344" s="112">
        <f t="shared" si="1381"/>
        <v>33881</v>
      </c>
      <c r="AF344" s="112">
        <f t="shared" si="1344"/>
        <v>38525</v>
      </c>
      <c r="AG344" s="112">
        <f t="shared" si="1382"/>
        <v>5387</v>
      </c>
      <c r="AH344" s="112">
        <f t="shared" si="1382"/>
        <v>39302</v>
      </c>
      <c r="AI344" s="112">
        <f t="shared" si="1346"/>
        <v>44689</v>
      </c>
      <c r="AJ344" s="112">
        <f t="shared" si="1383"/>
        <v>5387</v>
      </c>
      <c r="AK344" s="112">
        <f t="shared" si="1383"/>
        <v>39302</v>
      </c>
      <c r="AL344" s="112">
        <f t="shared" si="1348"/>
        <v>44689</v>
      </c>
      <c r="AM344" s="112">
        <f t="shared" si="1374"/>
        <v>7887</v>
      </c>
      <c r="AN344" s="112">
        <f t="shared" si="1385"/>
        <v>39302</v>
      </c>
      <c r="AO344" s="112"/>
      <c r="AP344" s="112">
        <f t="shared" si="1351"/>
        <v>47189</v>
      </c>
      <c r="AQ344" s="109">
        <f t="shared" si="1352"/>
        <v>8241.92</v>
      </c>
      <c r="AR344" s="109">
        <f t="shared" si="1353"/>
        <v>43781.09</v>
      </c>
      <c r="AS344" s="112"/>
      <c r="AT344" s="112">
        <f t="shared" si="1354"/>
        <v>52023.009999999995</v>
      </c>
      <c r="AU344" s="109">
        <f t="shared" si="1384"/>
        <v>8557.4</v>
      </c>
      <c r="AV344" s="109">
        <f t="shared" si="1384"/>
        <v>45353.17</v>
      </c>
      <c r="AW344" s="112"/>
      <c r="AX344" s="112">
        <f t="shared" si="1356"/>
        <v>53910.57</v>
      </c>
      <c r="AY344" s="109">
        <f t="shared" si="1357"/>
        <v>9241.99</v>
      </c>
      <c r="AZ344" s="109">
        <f t="shared" si="1358"/>
        <v>51249.08</v>
      </c>
      <c r="BA344" s="112"/>
      <c r="BB344" s="112">
        <f t="shared" si="1359"/>
        <v>60491.07</v>
      </c>
      <c r="BC344" s="109">
        <f t="shared" si="1360"/>
        <v>10073.77</v>
      </c>
      <c r="BD344" s="109">
        <f t="shared" si="1361"/>
        <v>55861.5</v>
      </c>
      <c r="BE344" s="112"/>
      <c r="BF344" s="112">
        <f t="shared" si="1362"/>
        <v>65935.27</v>
      </c>
      <c r="BG344" s="109">
        <f t="shared" si="1363"/>
        <v>10535.87</v>
      </c>
      <c r="BH344" s="109">
        <f t="shared" si="1364"/>
        <v>58423.95</v>
      </c>
      <c r="BI344" s="112"/>
      <c r="BJ344" s="112">
        <f t="shared" si="1365"/>
        <v>68959.819999999992</v>
      </c>
      <c r="BK344" s="109">
        <f t="shared" si="1366"/>
        <v>10997.97</v>
      </c>
      <c r="BL344" s="109">
        <f t="shared" si="1367"/>
        <v>60986.400000000001</v>
      </c>
      <c r="BM344" s="112"/>
      <c r="BN344" s="112">
        <f t="shared" si="1368"/>
        <v>71984.37</v>
      </c>
      <c r="BO344" s="109">
        <f t="shared" si="1369"/>
        <v>11275.23</v>
      </c>
      <c r="BP344" s="109">
        <f t="shared" si="1370"/>
        <v>62523.87</v>
      </c>
      <c r="BQ344" s="109"/>
      <c r="BR344" s="112">
        <f t="shared" si="1371"/>
        <v>73799.100000000006</v>
      </c>
      <c r="BS344" s="110"/>
      <c r="BT344" s="75">
        <f t="shared" si="1373"/>
        <v>3.0000032460541531E-2</v>
      </c>
      <c r="BU344" s="75">
        <f t="shared" si="1373"/>
        <v>2.9999953169891073E-2</v>
      </c>
      <c r="BV344" s="75"/>
    </row>
    <row r="345" spans="1:74" ht="15" customHeight="1" x14ac:dyDescent="0.25">
      <c r="A345" s="76" t="s">
        <v>558</v>
      </c>
      <c r="B345" s="77" t="s">
        <v>559</v>
      </c>
      <c r="C345" s="112">
        <v>1744</v>
      </c>
      <c r="D345" s="112">
        <v>11060</v>
      </c>
      <c r="E345" s="112">
        <v>12804</v>
      </c>
      <c r="F345" s="112">
        <f t="shared" si="1375"/>
        <v>2092.7999999999997</v>
      </c>
      <c r="G345" s="112">
        <f t="shared" si="1375"/>
        <v>13272</v>
      </c>
      <c r="H345" s="112">
        <f t="shared" si="1375"/>
        <v>15364.8</v>
      </c>
      <c r="I345" s="112">
        <f t="shared" si="1376"/>
        <v>2197.4399999999996</v>
      </c>
      <c r="J345" s="112">
        <f t="shared" si="1376"/>
        <v>13935.6</v>
      </c>
      <c r="K345" s="112">
        <f t="shared" si="1376"/>
        <v>16133.039999999999</v>
      </c>
      <c r="L345" s="112">
        <f t="shared" si="1377"/>
        <v>2441.5999999999995</v>
      </c>
      <c r="M345" s="112">
        <f t="shared" si="1377"/>
        <v>15484</v>
      </c>
      <c r="N345" s="112">
        <f t="shared" si="1377"/>
        <v>17925.599999999999</v>
      </c>
      <c r="O345" s="112">
        <v>2441.5999999999995</v>
      </c>
      <c r="P345" s="112">
        <v>15484</v>
      </c>
      <c r="Q345" s="112">
        <v>17925.599999999999</v>
      </c>
      <c r="R345" s="112">
        <f t="shared" si="1378"/>
        <v>2790.7487999999994</v>
      </c>
      <c r="S345" s="112">
        <f t="shared" si="1378"/>
        <v>17698.212</v>
      </c>
      <c r="T345" s="112">
        <f t="shared" si="1340"/>
        <v>20488.960799999997</v>
      </c>
      <c r="U345" s="112">
        <f t="shared" si="1379"/>
        <v>2965.1487999999995</v>
      </c>
      <c r="V345" s="112">
        <f t="shared" si="1379"/>
        <v>18804.212</v>
      </c>
      <c r="W345" s="112">
        <f t="shared" si="1379"/>
        <v>21769.360799999999</v>
      </c>
      <c r="X345" s="112">
        <f t="shared" si="1380"/>
        <v>3226.7487999999994</v>
      </c>
      <c r="Y345" s="112">
        <f t="shared" si="1380"/>
        <v>20463.212</v>
      </c>
      <c r="Z345" s="112">
        <f t="shared" si="1380"/>
        <v>23689.960799999997</v>
      </c>
      <c r="AA345" s="112">
        <v>3715</v>
      </c>
      <c r="AB345" s="112">
        <v>23560</v>
      </c>
      <c r="AC345" s="112">
        <v>27275</v>
      </c>
      <c r="AD345" s="112">
        <f t="shared" si="1381"/>
        <v>4644</v>
      </c>
      <c r="AE345" s="112">
        <f t="shared" si="1381"/>
        <v>29450</v>
      </c>
      <c r="AF345" s="112">
        <f t="shared" si="1344"/>
        <v>34094</v>
      </c>
      <c r="AG345" s="112">
        <f t="shared" si="1382"/>
        <v>5387</v>
      </c>
      <c r="AH345" s="112">
        <f t="shared" si="1382"/>
        <v>34162</v>
      </c>
      <c r="AI345" s="112">
        <f t="shared" si="1346"/>
        <v>39549</v>
      </c>
      <c r="AJ345" s="112">
        <f t="shared" si="1383"/>
        <v>5387</v>
      </c>
      <c r="AK345" s="112">
        <f t="shared" si="1383"/>
        <v>34162</v>
      </c>
      <c r="AL345" s="112">
        <f t="shared" si="1348"/>
        <v>39549</v>
      </c>
      <c r="AM345" s="112">
        <f t="shared" si="1374"/>
        <v>7887</v>
      </c>
      <c r="AN345" s="112">
        <f t="shared" si="1385"/>
        <v>34162</v>
      </c>
      <c r="AO345" s="112"/>
      <c r="AP345" s="112">
        <f t="shared" si="1351"/>
        <v>42049</v>
      </c>
      <c r="AQ345" s="109">
        <f t="shared" si="1352"/>
        <v>8241.92</v>
      </c>
      <c r="AR345" s="109">
        <f t="shared" si="1353"/>
        <v>38055.29</v>
      </c>
      <c r="AS345" s="112"/>
      <c r="AT345" s="112">
        <f t="shared" si="1354"/>
        <v>46297.21</v>
      </c>
      <c r="AU345" s="109">
        <f t="shared" si="1384"/>
        <v>8557.4</v>
      </c>
      <c r="AV345" s="109">
        <f t="shared" si="1384"/>
        <v>39421.769999999997</v>
      </c>
      <c r="AW345" s="112"/>
      <c r="AX345" s="112">
        <f t="shared" si="1356"/>
        <v>47979.17</v>
      </c>
      <c r="AY345" s="109">
        <f t="shared" si="1357"/>
        <v>9241.99</v>
      </c>
      <c r="AZ345" s="109">
        <f t="shared" si="1358"/>
        <v>44546.6</v>
      </c>
      <c r="BA345" s="112"/>
      <c r="BB345" s="112">
        <f t="shared" si="1359"/>
        <v>53788.59</v>
      </c>
      <c r="BC345" s="109">
        <f t="shared" si="1360"/>
        <v>10073.77</v>
      </c>
      <c r="BD345" s="109">
        <f t="shared" si="1361"/>
        <v>48555.79</v>
      </c>
      <c r="BE345" s="112"/>
      <c r="BF345" s="112">
        <f t="shared" si="1362"/>
        <v>58629.56</v>
      </c>
      <c r="BG345" s="109">
        <f t="shared" si="1363"/>
        <v>10535.87</v>
      </c>
      <c r="BH345" s="109">
        <f t="shared" si="1364"/>
        <v>50783.12</v>
      </c>
      <c r="BI345" s="112"/>
      <c r="BJ345" s="112">
        <f t="shared" si="1365"/>
        <v>61318.990000000005</v>
      </c>
      <c r="BK345" s="109">
        <f t="shared" si="1366"/>
        <v>10997.97</v>
      </c>
      <c r="BL345" s="109">
        <f t="shared" si="1367"/>
        <v>53010.45</v>
      </c>
      <c r="BM345" s="112"/>
      <c r="BN345" s="112">
        <f t="shared" si="1368"/>
        <v>64008.42</v>
      </c>
      <c r="BO345" s="109">
        <f t="shared" si="1369"/>
        <v>11275.23</v>
      </c>
      <c r="BP345" s="109">
        <f t="shared" si="1370"/>
        <v>54346.85</v>
      </c>
      <c r="BQ345" s="109"/>
      <c r="BR345" s="112">
        <f t="shared" si="1371"/>
        <v>65622.080000000002</v>
      </c>
      <c r="BS345" s="110"/>
      <c r="BT345" s="75">
        <f t="shared" si="1373"/>
        <v>3.0000032460541531E-2</v>
      </c>
      <c r="BU345" s="75">
        <f t="shared" si="1373"/>
        <v>3.0000044896804728E-2</v>
      </c>
      <c r="BV345" s="75"/>
    </row>
    <row r="346" spans="1:74" ht="15" customHeight="1" x14ac:dyDescent="0.25">
      <c r="A346" s="76" t="s">
        <v>560</v>
      </c>
      <c r="B346" s="77" t="s">
        <v>561</v>
      </c>
      <c r="C346" s="112">
        <v>1744</v>
      </c>
      <c r="D346" s="112">
        <v>12724</v>
      </c>
      <c r="E346" s="112">
        <v>14468</v>
      </c>
      <c r="F346" s="112">
        <f t="shared" si="1375"/>
        <v>2092.7999999999997</v>
      </c>
      <c r="G346" s="112">
        <f t="shared" si="1375"/>
        <v>15268.8</v>
      </c>
      <c r="H346" s="112">
        <f t="shared" si="1375"/>
        <v>17361.599999999999</v>
      </c>
      <c r="I346" s="112">
        <f t="shared" si="1376"/>
        <v>2197.4399999999996</v>
      </c>
      <c r="J346" s="112">
        <f t="shared" si="1376"/>
        <v>16032.24</v>
      </c>
      <c r="K346" s="112">
        <f t="shared" si="1376"/>
        <v>18229.68</v>
      </c>
      <c r="L346" s="112">
        <f t="shared" si="1377"/>
        <v>2441.5999999999995</v>
      </c>
      <c r="M346" s="112">
        <f t="shared" si="1377"/>
        <v>17813.599999999999</v>
      </c>
      <c r="N346" s="112">
        <f t="shared" si="1377"/>
        <v>20255.2</v>
      </c>
      <c r="O346" s="112">
        <v>2441.5999999999995</v>
      </c>
      <c r="P346" s="112">
        <v>17813.599999999999</v>
      </c>
      <c r="Q346" s="112">
        <v>20255.2</v>
      </c>
      <c r="R346" s="112">
        <f t="shared" si="1378"/>
        <v>2790.7487999999994</v>
      </c>
      <c r="S346" s="112">
        <f t="shared" si="1378"/>
        <v>20360.944799999997</v>
      </c>
      <c r="T346" s="112">
        <f t="shared" si="1340"/>
        <v>23151.693600000002</v>
      </c>
      <c r="U346" s="112">
        <f t="shared" si="1379"/>
        <v>2965.1487999999995</v>
      </c>
      <c r="V346" s="112">
        <f t="shared" si="1379"/>
        <v>21633.344799999999</v>
      </c>
      <c r="W346" s="112">
        <f t="shared" si="1379"/>
        <v>24598.493600000002</v>
      </c>
      <c r="X346" s="112">
        <f t="shared" si="1380"/>
        <v>3226.7487999999994</v>
      </c>
      <c r="Y346" s="112">
        <f t="shared" si="1380"/>
        <v>23541.944799999997</v>
      </c>
      <c r="Z346" s="112">
        <f t="shared" si="1380"/>
        <v>26768.693600000002</v>
      </c>
      <c r="AA346" s="112">
        <v>3715</v>
      </c>
      <c r="AB346" s="112">
        <v>27105</v>
      </c>
      <c r="AC346" s="112">
        <v>30820</v>
      </c>
      <c r="AD346" s="112">
        <f t="shared" si="1381"/>
        <v>4644</v>
      </c>
      <c r="AE346" s="112">
        <f t="shared" si="1381"/>
        <v>33881</v>
      </c>
      <c r="AF346" s="112">
        <f t="shared" si="1344"/>
        <v>38525</v>
      </c>
      <c r="AG346" s="112">
        <f t="shared" si="1382"/>
        <v>5387</v>
      </c>
      <c r="AH346" s="112">
        <f t="shared" si="1382"/>
        <v>39302</v>
      </c>
      <c r="AI346" s="112">
        <f t="shared" si="1346"/>
        <v>44689</v>
      </c>
      <c r="AJ346" s="112">
        <f t="shared" si="1383"/>
        <v>5387</v>
      </c>
      <c r="AK346" s="112">
        <f t="shared" si="1383"/>
        <v>39302</v>
      </c>
      <c r="AL346" s="112">
        <f t="shared" si="1348"/>
        <v>44689</v>
      </c>
      <c r="AM346" s="112">
        <f t="shared" ref="AM346:AN361" si="1386">AJ346</f>
        <v>5387</v>
      </c>
      <c r="AN346" s="112">
        <f t="shared" si="1386"/>
        <v>39302</v>
      </c>
      <c r="AO346" s="112">
        <v>2500</v>
      </c>
      <c r="AP346" s="112">
        <f t="shared" si="1351"/>
        <v>47189</v>
      </c>
      <c r="AQ346" s="109">
        <f t="shared" si="1352"/>
        <v>5629.42</v>
      </c>
      <c r="AR346" s="109">
        <f t="shared" si="1353"/>
        <v>43781.09</v>
      </c>
      <c r="AS346" s="112">
        <v>2500</v>
      </c>
      <c r="AT346" s="112">
        <f t="shared" si="1354"/>
        <v>51910.509999999995</v>
      </c>
      <c r="AU346" s="109">
        <f t="shared" si="1384"/>
        <v>5844.9</v>
      </c>
      <c r="AV346" s="109">
        <f t="shared" si="1384"/>
        <v>45353.17</v>
      </c>
      <c r="AW346" s="112">
        <v>2500</v>
      </c>
      <c r="AX346" s="112">
        <f t="shared" si="1356"/>
        <v>53698.07</v>
      </c>
      <c r="AY346" s="109">
        <f t="shared" si="1357"/>
        <v>6312.49</v>
      </c>
      <c r="AZ346" s="109">
        <f t="shared" si="1358"/>
        <v>51249.08</v>
      </c>
      <c r="BA346" s="112">
        <v>2500</v>
      </c>
      <c r="BB346" s="112">
        <f t="shared" si="1359"/>
        <v>60061.57</v>
      </c>
      <c r="BC346" s="109">
        <f t="shared" si="1360"/>
        <v>6880.61</v>
      </c>
      <c r="BD346" s="109">
        <f t="shared" si="1361"/>
        <v>55861.5</v>
      </c>
      <c r="BE346" s="112">
        <v>2500</v>
      </c>
      <c r="BF346" s="112">
        <f t="shared" si="1362"/>
        <v>65242.11</v>
      </c>
      <c r="BG346" s="109">
        <f t="shared" si="1363"/>
        <v>7196.23</v>
      </c>
      <c r="BH346" s="109">
        <f t="shared" si="1364"/>
        <v>58423.95</v>
      </c>
      <c r="BI346" s="112">
        <v>2500</v>
      </c>
      <c r="BJ346" s="112">
        <f t="shared" si="1365"/>
        <v>68120.179999999993</v>
      </c>
      <c r="BK346" s="109">
        <f t="shared" si="1366"/>
        <v>7511.85</v>
      </c>
      <c r="BL346" s="109">
        <f t="shared" si="1367"/>
        <v>60986.400000000001</v>
      </c>
      <c r="BM346" s="112">
        <v>2500</v>
      </c>
      <c r="BN346" s="112">
        <f t="shared" si="1368"/>
        <v>70998.25</v>
      </c>
      <c r="BO346" s="109">
        <f t="shared" si="1369"/>
        <v>7701.22</v>
      </c>
      <c r="BP346" s="109">
        <f t="shared" si="1370"/>
        <v>62523.87</v>
      </c>
      <c r="BQ346" s="109">
        <v>2500</v>
      </c>
      <c r="BR346" s="112">
        <f t="shared" si="1371"/>
        <v>72725.09</v>
      </c>
      <c r="BS346" s="110"/>
      <c r="BT346" s="75">
        <f t="shared" si="1373"/>
        <v>2.9999255444365044E-2</v>
      </c>
      <c r="BU346" s="75">
        <f t="shared" si="1373"/>
        <v>2.9999953169891073E-2</v>
      </c>
      <c r="BV346" s="75"/>
    </row>
    <row r="347" spans="1:74" ht="15" customHeight="1" x14ac:dyDescent="0.25">
      <c r="A347" s="76" t="s">
        <v>562</v>
      </c>
      <c r="B347" s="77" t="s">
        <v>563</v>
      </c>
      <c r="C347" s="112">
        <v>1744</v>
      </c>
      <c r="D347" s="112">
        <v>11060</v>
      </c>
      <c r="E347" s="112">
        <v>12804</v>
      </c>
      <c r="F347" s="112">
        <f t="shared" si="1375"/>
        <v>2092.7999999999997</v>
      </c>
      <c r="G347" s="112">
        <f t="shared" si="1375"/>
        <v>13272</v>
      </c>
      <c r="H347" s="112">
        <f t="shared" si="1375"/>
        <v>15364.8</v>
      </c>
      <c r="I347" s="112">
        <f t="shared" si="1376"/>
        <v>2197.4399999999996</v>
      </c>
      <c r="J347" s="112">
        <f t="shared" si="1376"/>
        <v>13935.6</v>
      </c>
      <c r="K347" s="112">
        <f t="shared" si="1376"/>
        <v>16133.039999999999</v>
      </c>
      <c r="L347" s="112">
        <f t="shared" si="1377"/>
        <v>2441.5999999999995</v>
      </c>
      <c r="M347" s="112">
        <f t="shared" si="1377"/>
        <v>15484</v>
      </c>
      <c r="N347" s="112">
        <f t="shared" si="1377"/>
        <v>17925.599999999999</v>
      </c>
      <c r="O347" s="112">
        <v>2441.5999999999995</v>
      </c>
      <c r="P347" s="112">
        <v>15484</v>
      </c>
      <c r="Q347" s="112">
        <v>17925.599999999999</v>
      </c>
      <c r="R347" s="112">
        <f t="shared" si="1378"/>
        <v>2790.7487999999994</v>
      </c>
      <c r="S347" s="112">
        <f t="shared" si="1378"/>
        <v>17698.212</v>
      </c>
      <c r="T347" s="112">
        <f t="shared" si="1340"/>
        <v>20488.960799999997</v>
      </c>
      <c r="U347" s="112">
        <f t="shared" si="1379"/>
        <v>2965.1487999999995</v>
      </c>
      <c r="V347" s="112">
        <f t="shared" si="1379"/>
        <v>18804.212</v>
      </c>
      <c r="W347" s="112">
        <f t="shared" si="1379"/>
        <v>21769.360799999999</v>
      </c>
      <c r="X347" s="112">
        <f t="shared" si="1380"/>
        <v>3226.7487999999994</v>
      </c>
      <c r="Y347" s="112">
        <f t="shared" si="1380"/>
        <v>20463.212</v>
      </c>
      <c r="Z347" s="112">
        <f t="shared" si="1380"/>
        <v>23689.960799999997</v>
      </c>
      <c r="AA347" s="112">
        <v>3715</v>
      </c>
      <c r="AB347" s="112">
        <v>23560</v>
      </c>
      <c r="AC347" s="112">
        <v>27275</v>
      </c>
      <c r="AD347" s="112">
        <f t="shared" si="1381"/>
        <v>4644</v>
      </c>
      <c r="AE347" s="112">
        <f t="shared" si="1381"/>
        <v>29450</v>
      </c>
      <c r="AF347" s="112">
        <f t="shared" si="1344"/>
        <v>34094</v>
      </c>
      <c r="AG347" s="112">
        <f t="shared" si="1382"/>
        <v>5387</v>
      </c>
      <c r="AH347" s="112">
        <f t="shared" si="1382"/>
        <v>34162</v>
      </c>
      <c r="AI347" s="112">
        <f t="shared" si="1346"/>
        <v>39549</v>
      </c>
      <c r="AJ347" s="112">
        <f t="shared" si="1383"/>
        <v>5387</v>
      </c>
      <c r="AK347" s="112">
        <f t="shared" si="1383"/>
        <v>34162</v>
      </c>
      <c r="AL347" s="112">
        <f t="shared" si="1348"/>
        <v>39549</v>
      </c>
      <c r="AM347" s="112">
        <f t="shared" si="1386"/>
        <v>5387</v>
      </c>
      <c r="AN347" s="112">
        <f t="shared" si="1386"/>
        <v>34162</v>
      </c>
      <c r="AO347" s="112">
        <v>2500</v>
      </c>
      <c r="AP347" s="112">
        <f t="shared" si="1351"/>
        <v>42049</v>
      </c>
      <c r="AQ347" s="109">
        <f t="shared" si="1352"/>
        <v>5629.42</v>
      </c>
      <c r="AR347" s="109">
        <f t="shared" si="1353"/>
        <v>38055.29</v>
      </c>
      <c r="AS347" s="112">
        <v>2500</v>
      </c>
      <c r="AT347" s="112">
        <f t="shared" si="1354"/>
        <v>46184.71</v>
      </c>
      <c r="AU347" s="109">
        <f t="shared" si="1384"/>
        <v>5844.9</v>
      </c>
      <c r="AV347" s="109">
        <f t="shared" si="1384"/>
        <v>39421.769999999997</v>
      </c>
      <c r="AW347" s="112">
        <v>2500</v>
      </c>
      <c r="AX347" s="112">
        <f t="shared" si="1356"/>
        <v>47766.67</v>
      </c>
      <c r="AY347" s="109">
        <f t="shared" si="1357"/>
        <v>6312.49</v>
      </c>
      <c r="AZ347" s="109">
        <f t="shared" si="1358"/>
        <v>44546.6</v>
      </c>
      <c r="BA347" s="112">
        <v>2500</v>
      </c>
      <c r="BB347" s="112">
        <f t="shared" si="1359"/>
        <v>53359.09</v>
      </c>
      <c r="BC347" s="109">
        <f t="shared" si="1360"/>
        <v>6880.61</v>
      </c>
      <c r="BD347" s="109">
        <f t="shared" si="1361"/>
        <v>48555.79</v>
      </c>
      <c r="BE347" s="112">
        <v>2500</v>
      </c>
      <c r="BF347" s="112">
        <f t="shared" si="1362"/>
        <v>57936.4</v>
      </c>
      <c r="BG347" s="109">
        <f t="shared" si="1363"/>
        <v>7196.23</v>
      </c>
      <c r="BH347" s="109">
        <f t="shared" si="1364"/>
        <v>50783.12</v>
      </c>
      <c r="BI347" s="112">
        <v>2500</v>
      </c>
      <c r="BJ347" s="112">
        <f t="shared" si="1365"/>
        <v>60479.350000000006</v>
      </c>
      <c r="BK347" s="109">
        <f t="shared" si="1366"/>
        <v>7511.85</v>
      </c>
      <c r="BL347" s="109">
        <f t="shared" si="1367"/>
        <v>53010.45</v>
      </c>
      <c r="BM347" s="112">
        <v>2500</v>
      </c>
      <c r="BN347" s="112">
        <f t="shared" si="1368"/>
        <v>63022.299999999996</v>
      </c>
      <c r="BO347" s="109">
        <f t="shared" si="1369"/>
        <v>7701.22</v>
      </c>
      <c r="BP347" s="109">
        <f t="shared" si="1370"/>
        <v>54346.85</v>
      </c>
      <c r="BQ347" s="109">
        <v>2500</v>
      </c>
      <c r="BR347" s="112">
        <f t="shared" si="1371"/>
        <v>64548.07</v>
      </c>
      <c r="BS347" s="110"/>
      <c r="BT347" s="75">
        <f t="shared" si="1373"/>
        <v>2.9999255444365044E-2</v>
      </c>
      <c r="BU347" s="75">
        <f t="shared" si="1373"/>
        <v>3.0000044896804728E-2</v>
      </c>
      <c r="BV347" s="75"/>
    </row>
    <row r="348" spans="1:74" ht="15" customHeight="1" x14ac:dyDescent="0.25">
      <c r="A348" s="76" t="s">
        <v>564</v>
      </c>
      <c r="B348" s="77" t="s">
        <v>565</v>
      </c>
      <c r="C348" s="112">
        <v>1744</v>
      </c>
      <c r="D348" s="112">
        <v>12724</v>
      </c>
      <c r="E348" s="112">
        <v>14468</v>
      </c>
      <c r="F348" s="112">
        <f t="shared" si="1375"/>
        <v>2092.7999999999997</v>
      </c>
      <c r="G348" s="112">
        <f t="shared" si="1375"/>
        <v>15268.8</v>
      </c>
      <c r="H348" s="112">
        <f t="shared" si="1375"/>
        <v>17361.599999999999</v>
      </c>
      <c r="I348" s="112">
        <f t="shared" si="1376"/>
        <v>2197.4399999999996</v>
      </c>
      <c r="J348" s="112">
        <f t="shared" si="1376"/>
        <v>16032.24</v>
      </c>
      <c r="K348" s="112">
        <f t="shared" si="1376"/>
        <v>18229.68</v>
      </c>
      <c r="L348" s="112">
        <f t="shared" si="1377"/>
        <v>2441.5999999999995</v>
      </c>
      <c r="M348" s="112">
        <f t="shared" si="1377"/>
        <v>17813.599999999999</v>
      </c>
      <c r="N348" s="112">
        <f t="shared" si="1377"/>
        <v>20255.2</v>
      </c>
      <c r="O348" s="112">
        <v>2441.5999999999995</v>
      </c>
      <c r="P348" s="112">
        <v>17813.599999999999</v>
      </c>
      <c r="Q348" s="112">
        <v>20255.2</v>
      </c>
      <c r="R348" s="112">
        <f t="shared" si="1378"/>
        <v>2790.7487999999994</v>
      </c>
      <c r="S348" s="112">
        <f t="shared" si="1378"/>
        <v>20360.944799999997</v>
      </c>
      <c r="T348" s="112">
        <f t="shared" si="1340"/>
        <v>23151.693600000002</v>
      </c>
      <c r="U348" s="112">
        <f t="shared" si="1379"/>
        <v>2965.1487999999995</v>
      </c>
      <c r="V348" s="112">
        <f t="shared" si="1379"/>
        <v>21633.344799999999</v>
      </c>
      <c r="W348" s="112">
        <f t="shared" si="1379"/>
        <v>24598.493600000002</v>
      </c>
      <c r="X348" s="112">
        <f t="shared" si="1380"/>
        <v>3226.7487999999994</v>
      </c>
      <c r="Y348" s="112">
        <f t="shared" si="1380"/>
        <v>23541.944799999997</v>
      </c>
      <c r="Z348" s="112">
        <f t="shared" si="1380"/>
        <v>26768.693600000002</v>
      </c>
      <c r="AA348" s="112">
        <v>3715</v>
      </c>
      <c r="AB348" s="112">
        <v>27105</v>
      </c>
      <c r="AC348" s="112">
        <v>30820</v>
      </c>
      <c r="AD348" s="112">
        <f t="shared" si="1381"/>
        <v>4644</v>
      </c>
      <c r="AE348" s="112">
        <f t="shared" si="1381"/>
        <v>33881</v>
      </c>
      <c r="AF348" s="112">
        <f t="shared" si="1344"/>
        <v>38525</v>
      </c>
      <c r="AG348" s="112">
        <f t="shared" si="1382"/>
        <v>5387</v>
      </c>
      <c r="AH348" s="112">
        <f t="shared" si="1382"/>
        <v>39302</v>
      </c>
      <c r="AI348" s="112">
        <f t="shared" si="1346"/>
        <v>44689</v>
      </c>
      <c r="AJ348" s="112">
        <f t="shared" si="1383"/>
        <v>5387</v>
      </c>
      <c r="AK348" s="112">
        <f t="shared" si="1383"/>
        <v>39302</v>
      </c>
      <c r="AL348" s="112">
        <f t="shared" si="1348"/>
        <v>44689</v>
      </c>
      <c r="AM348" s="112">
        <f t="shared" si="1386"/>
        <v>5387</v>
      </c>
      <c r="AN348" s="112">
        <f t="shared" si="1386"/>
        <v>39302</v>
      </c>
      <c r="AO348" s="112">
        <v>2500</v>
      </c>
      <c r="AP348" s="112">
        <f t="shared" si="1351"/>
        <v>47189</v>
      </c>
      <c r="AQ348" s="109">
        <f t="shared" si="1352"/>
        <v>5629.42</v>
      </c>
      <c r="AR348" s="109">
        <f t="shared" si="1353"/>
        <v>43781.09</v>
      </c>
      <c r="AS348" s="112">
        <v>2500</v>
      </c>
      <c r="AT348" s="112">
        <f t="shared" si="1354"/>
        <v>51910.509999999995</v>
      </c>
      <c r="AU348" s="109">
        <f t="shared" si="1384"/>
        <v>5844.9</v>
      </c>
      <c r="AV348" s="109">
        <f t="shared" si="1384"/>
        <v>45353.17</v>
      </c>
      <c r="AW348" s="112">
        <v>2500</v>
      </c>
      <c r="AX348" s="112">
        <f t="shared" si="1356"/>
        <v>53698.07</v>
      </c>
      <c r="AY348" s="109">
        <f t="shared" si="1357"/>
        <v>6312.49</v>
      </c>
      <c r="AZ348" s="109">
        <f t="shared" si="1358"/>
        <v>51249.08</v>
      </c>
      <c r="BA348" s="112">
        <v>2500</v>
      </c>
      <c r="BB348" s="112">
        <f t="shared" si="1359"/>
        <v>60061.57</v>
      </c>
      <c r="BC348" s="109">
        <f t="shared" si="1360"/>
        <v>6880.61</v>
      </c>
      <c r="BD348" s="109">
        <f t="shared" si="1361"/>
        <v>55861.5</v>
      </c>
      <c r="BE348" s="112">
        <v>2500</v>
      </c>
      <c r="BF348" s="112">
        <f t="shared" si="1362"/>
        <v>65242.11</v>
      </c>
      <c r="BG348" s="109">
        <f t="shared" si="1363"/>
        <v>7196.23</v>
      </c>
      <c r="BH348" s="109">
        <f t="shared" si="1364"/>
        <v>58423.95</v>
      </c>
      <c r="BI348" s="112">
        <v>2500</v>
      </c>
      <c r="BJ348" s="112">
        <f t="shared" si="1365"/>
        <v>68120.179999999993</v>
      </c>
      <c r="BK348" s="109">
        <f t="shared" si="1366"/>
        <v>7511.85</v>
      </c>
      <c r="BL348" s="109">
        <f t="shared" si="1367"/>
        <v>60986.400000000001</v>
      </c>
      <c r="BM348" s="112">
        <v>2500</v>
      </c>
      <c r="BN348" s="112">
        <f t="shared" si="1368"/>
        <v>70998.25</v>
      </c>
      <c r="BO348" s="109">
        <f t="shared" si="1369"/>
        <v>7701.22</v>
      </c>
      <c r="BP348" s="109">
        <f t="shared" si="1370"/>
        <v>62523.87</v>
      </c>
      <c r="BQ348" s="109">
        <v>2500</v>
      </c>
      <c r="BR348" s="112">
        <f t="shared" si="1371"/>
        <v>72725.09</v>
      </c>
      <c r="BS348" s="110"/>
      <c r="BT348" s="75">
        <f t="shared" si="1373"/>
        <v>2.9999255444365044E-2</v>
      </c>
      <c r="BU348" s="75">
        <f t="shared" si="1373"/>
        <v>2.9999953169891073E-2</v>
      </c>
      <c r="BV348" s="75"/>
    </row>
    <row r="349" spans="1:74" ht="15" customHeight="1" x14ac:dyDescent="0.25">
      <c r="A349" s="76" t="s">
        <v>566</v>
      </c>
      <c r="B349" s="77" t="s">
        <v>567</v>
      </c>
      <c r="C349" s="112">
        <v>1744</v>
      </c>
      <c r="D349" s="112">
        <v>11060</v>
      </c>
      <c r="E349" s="112">
        <v>12804</v>
      </c>
      <c r="F349" s="112">
        <f t="shared" si="1375"/>
        <v>2092.7999999999997</v>
      </c>
      <c r="G349" s="112">
        <f t="shared" si="1375"/>
        <v>13272</v>
      </c>
      <c r="H349" s="112">
        <f t="shared" si="1375"/>
        <v>15364.8</v>
      </c>
      <c r="I349" s="112">
        <f t="shared" si="1376"/>
        <v>2197.4399999999996</v>
      </c>
      <c r="J349" s="112">
        <f t="shared" si="1376"/>
        <v>13935.6</v>
      </c>
      <c r="K349" s="112">
        <f t="shared" si="1376"/>
        <v>16133.039999999999</v>
      </c>
      <c r="L349" s="112">
        <f t="shared" si="1377"/>
        <v>2441.5999999999995</v>
      </c>
      <c r="M349" s="112">
        <f t="shared" si="1377"/>
        <v>15484</v>
      </c>
      <c r="N349" s="112">
        <f t="shared" si="1377"/>
        <v>17925.599999999999</v>
      </c>
      <c r="O349" s="112">
        <v>2441.5999999999995</v>
      </c>
      <c r="P349" s="112">
        <v>15484</v>
      </c>
      <c r="Q349" s="112">
        <v>17925.599999999999</v>
      </c>
      <c r="R349" s="112">
        <f t="shared" si="1378"/>
        <v>2790.7487999999994</v>
      </c>
      <c r="S349" s="112">
        <f t="shared" si="1378"/>
        <v>17698.212</v>
      </c>
      <c r="T349" s="112">
        <f t="shared" si="1340"/>
        <v>20488.960799999997</v>
      </c>
      <c r="U349" s="112">
        <f t="shared" si="1379"/>
        <v>2965.1487999999995</v>
      </c>
      <c r="V349" s="112">
        <f t="shared" si="1379"/>
        <v>18804.212</v>
      </c>
      <c r="W349" s="112">
        <f t="shared" si="1379"/>
        <v>21769.360799999999</v>
      </c>
      <c r="X349" s="112">
        <f t="shared" si="1380"/>
        <v>3226.7487999999994</v>
      </c>
      <c r="Y349" s="112">
        <f t="shared" si="1380"/>
        <v>20463.212</v>
      </c>
      <c r="Z349" s="112">
        <f t="shared" si="1380"/>
        <v>23689.960799999997</v>
      </c>
      <c r="AA349" s="112">
        <v>3715</v>
      </c>
      <c r="AB349" s="112">
        <v>23560</v>
      </c>
      <c r="AC349" s="112">
        <v>27275</v>
      </c>
      <c r="AD349" s="112">
        <f t="shared" si="1381"/>
        <v>4644</v>
      </c>
      <c r="AE349" s="112">
        <f t="shared" si="1381"/>
        <v>29450</v>
      </c>
      <c r="AF349" s="112">
        <f t="shared" si="1344"/>
        <v>34094</v>
      </c>
      <c r="AG349" s="112">
        <f t="shared" si="1382"/>
        <v>5387</v>
      </c>
      <c r="AH349" s="112">
        <f t="shared" si="1382"/>
        <v>34162</v>
      </c>
      <c r="AI349" s="112">
        <f t="shared" si="1346"/>
        <v>39549</v>
      </c>
      <c r="AJ349" s="112">
        <f t="shared" si="1383"/>
        <v>5387</v>
      </c>
      <c r="AK349" s="112">
        <f t="shared" si="1383"/>
        <v>34162</v>
      </c>
      <c r="AL349" s="112">
        <f t="shared" si="1348"/>
        <v>39549</v>
      </c>
      <c r="AM349" s="112">
        <f t="shared" si="1386"/>
        <v>5387</v>
      </c>
      <c r="AN349" s="112">
        <f t="shared" si="1386"/>
        <v>34162</v>
      </c>
      <c r="AO349" s="112">
        <v>2500</v>
      </c>
      <c r="AP349" s="112">
        <f t="shared" si="1351"/>
        <v>42049</v>
      </c>
      <c r="AQ349" s="109">
        <f t="shared" si="1352"/>
        <v>5629.42</v>
      </c>
      <c r="AR349" s="109">
        <f t="shared" si="1353"/>
        <v>38055.29</v>
      </c>
      <c r="AS349" s="112">
        <v>2500</v>
      </c>
      <c r="AT349" s="112">
        <f t="shared" si="1354"/>
        <v>46184.71</v>
      </c>
      <c r="AU349" s="109">
        <f t="shared" si="1384"/>
        <v>5844.9</v>
      </c>
      <c r="AV349" s="109">
        <f t="shared" si="1384"/>
        <v>39421.769999999997</v>
      </c>
      <c r="AW349" s="112">
        <v>2500</v>
      </c>
      <c r="AX349" s="112">
        <f t="shared" si="1356"/>
        <v>47766.67</v>
      </c>
      <c r="AY349" s="109">
        <f t="shared" si="1357"/>
        <v>6312.49</v>
      </c>
      <c r="AZ349" s="109">
        <f t="shared" si="1358"/>
        <v>44546.6</v>
      </c>
      <c r="BA349" s="112">
        <v>2500</v>
      </c>
      <c r="BB349" s="112">
        <f t="shared" si="1359"/>
        <v>53359.09</v>
      </c>
      <c r="BC349" s="109">
        <f t="shared" si="1360"/>
        <v>6880.61</v>
      </c>
      <c r="BD349" s="109">
        <f t="shared" si="1361"/>
        <v>48555.79</v>
      </c>
      <c r="BE349" s="112">
        <v>2500</v>
      </c>
      <c r="BF349" s="112">
        <f t="shared" si="1362"/>
        <v>57936.4</v>
      </c>
      <c r="BG349" s="109">
        <f t="shared" si="1363"/>
        <v>7196.23</v>
      </c>
      <c r="BH349" s="109">
        <f t="shared" si="1364"/>
        <v>50783.12</v>
      </c>
      <c r="BI349" s="112">
        <v>2500</v>
      </c>
      <c r="BJ349" s="112">
        <f t="shared" si="1365"/>
        <v>60479.350000000006</v>
      </c>
      <c r="BK349" s="109">
        <f t="shared" si="1366"/>
        <v>7511.85</v>
      </c>
      <c r="BL349" s="109">
        <f t="shared" si="1367"/>
        <v>53010.45</v>
      </c>
      <c r="BM349" s="112">
        <v>2500</v>
      </c>
      <c r="BN349" s="112">
        <f t="shared" si="1368"/>
        <v>63022.299999999996</v>
      </c>
      <c r="BO349" s="109">
        <f t="shared" si="1369"/>
        <v>7701.22</v>
      </c>
      <c r="BP349" s="109">
        <f t="shared" si="1370"/>
        <v>54346.85</v>
      </c>
      <c r="BQ349" s="109">
        <v>2500</v>
      </c>
      <c r="BR349" s="112">
        <f t="shared" si="1371"/>
        <v>64548.07</v>
      </c>
      <c r="BS349" s="110"/>
      <c r="BT349" s="75">
        <f t="shared" ref="BT349:BU364" si="1387">+(BO349-BK349)/AY349</f>
        <v>2.9999255444365044E-2</v>
      </c>
      <c r="BU349" s="75">
        <f t="shared" si="1387"/>
        <v>3.0000044896804728E-2</v>
      </c>
      <c r="BV349" s="75"/>
    </row>
    <row r="350" spans="1:74" ht="15" customHeight="1" x14ac:dyDescent="0.25">
      <c r="A350" s="76" t="s">
        <v>568</v>
      </c>
      <c r="B350" s="77" t="s">
        <v>569</v>
      </c>
      <c r="C350" s="112">
        <v>1744</v>
      </c>
      <c r="D350" s="112">
        <v>12724</v>
      </c>
      <c r="E350" s="112">
        <v>14468</v>
      </c>
      <c r="F350" s="112">
        <f t="shared" si="1375"/>
        <v>2092.7999999999997</v>
      </c>
      <c r="G350" s="112">
        <f t="shared" si="1375"/>
        <v>15268.8</v>
      </c>
      <c r="H350" s="112">
        <f t="shared" si="1375"/>
        <v>17361.599999999999</v>
      </c>
      <c r="I350" s="112">
        <f t="shared" si="1376"/>
        <v>2197.4399999999996</v>
      </c>
      <c r="J350" s="112">
        <f t="shared" si="1376"/>
        <v>16032.24</v>
      </c>
      <c r="K350" s="112">
        <f t="shared" si="1376"/>
        <v>18229.68</v>
      </c>
      <c r="L350" s="112">
        <f t="shared" si="1377"/>
        <v>2441.5999999999995</v>
      </c>
      <c r="M350" s="112">
        <f t="shared" si="1377"/>
        <v>17813.599999999999</v>
      </c>
      <c r="N350" s="112">
        <f t="shared" si="1377"/>
        <v>20255.2</v>
      </c>
      <c r="O350" s="112">
        <v>2441.5999999999995</v>
      </c>
      <c r="P350" s="112">
        <v>17813.599999999999</v>
      </c>
      <c r="Q350" s="112">
        <v>20255.2</v>
      </c>
      <c r="R350" s="112">
        <f t="shared" si="1378"/>
        <v>2790.7487999999994</v>
      </c>
      <c r="S350" s="112">
        <f t="shared" si="1378"/>
        <v>20360.944799999997</v>
      </c>
      <c r="T350" s="112">
        <f t="shared" si="1340"/>
        <v>23151.693600000002</v>
      </c>
      <c r="U350" s="112">
        <f t="shared" si="1379"/>
        <v>2965.1487999999995</v>
      </c>
      <c r="V350" s="112">
        <f t="shared" si="1379"/>
        <v>21633.344799999999</v>
      </c>
      <c r="W350" s="112">
        <f t="shared" si="1379"/>
        <v>24598.493600000002</v>
      </c>
      <c r="X350" s="112">
        <f t="shared" si="1380"/>
        <v>3226.7487999999994</v>
      </c>
      <c r="Y350" s="112">
        <f t="shared" si="1380"/>
        <v>23541.944799999997</v>
      </c>
      <c r="Z350" s="112">
        <f t="shared" si="1380"/>
        <v>26768.693600000002</v>
      </c>
      <c r="AA350" s="112">
        <v>3715</v>
      </c>
      <c r="AB350" s="112">
        <v>27105</v>
      </c>
      <c r="AC350" s="112">
        <v>30820</v>
      </c>
      <c r="AD350" s="112">
        <f t="shared" si="1381"/>
        <v>4644</v>
      </c>
      <c r="AE350" s="112">
        <f t="shared" si="1381"/>
        <v>33881</v>
      </c>
      <c r="AF350" s="112">
        <f t="shared" si="1344"/>
        <v>38525</v>
      </c>
      <c r="AG350" s="112">
        <f t="shared" si="1382"/>
        <v>5387</v>
      </c>
      <c r="AH350" s="112">
        <f t="shared" si="1382"/>
        <v>39302</v>
      </c>
      <c r="AI350" s="112">
        <f t="shared" si="1346"/>
        <v>44689</v>
      </c>
      <c r="AJ350" s="112">
        <f t="shared" si="1383"/>
        <v>5387</v>
      </c>
      <c r="AK350" s="112">
        <f t="shared" si="1383"/>
        <v>39302</v>
      </c>
      <c r="AL350" s="112">
        <f t="shared" si="1348"/>
        <v>44689</v>
      </c>
      <c r="AM350" s="112">
        <f t="shared" si="1386"/>
        <v>5387</v>
      </c>
      <c r="AN350" s="112">
        <f t="shared" si="1386"/>
        <v>39302</v>
      </c>
      <c r="AO350" s="112">
        <v>2500</v>
      </c>
      <c r="AP350" s="112">
        <f t="shared" si="1351"/>
        <v>47189</v>
      </c>
      <c r="AQ350" s="109">
        <f t="shared" si="1352"/>
        <v>5629.42</v>
      </c>
      <c r="AR350" s="109">
        <f t="shared" si="1353"/>
        <v>43781.09</v>
      </c>
      <c r="AS350" s="112">
        <v>2500</v>
      </c>
      <c r="AT350" s="112">
        <f t="shared" si="1354"/>
        <v>51910.509999999995</v>
      </c>
      <c r="AU350" s="109">
        <f t="shared" si="1384"/>
        <v>5844.9</v>
      </c>
      <c r="AV350" s="109">
        <f t="shared" si="1384"/>
        <v>45353.17</v>
      </c>
      <c r="AW350" s="112">
        <v>2500</v>
      </c>
      <c r="AX350" s="112">
        <f t="shared" si="1356"/>
        <v>53698.07</v>
      </c>
      <c r="AY350" s="109">
        <f t="shared" si="1357"/>
        <v>6312.49</v>
      </c>
      <c r="AZ350" s="109">
        <f t="shared" si="1358"/>
        <v>51249.08</v>
      </c>
      <c r="BA350" s="112">
        <v>2500</v>
      </c>
      <c r="BB350" s="112">
        <f t="shared" si="1359"/>
        <v>60061.57</v>
      </c>
      <c r="BC350" s="109">
        <f t="shared" si="1360"/>
        <v>6880.61</v>
      </c>
      <c r="BD350" s="109">
        <f t="shared" si="1361"/>
        <v>55861.5</v>
      </c>
      <c r="BE350" s="112">
        <v>2500</v>
      </c>
      <c r="BF350" s="112">
        <f t="shared" si="1362"/>
        <v>65242.11</v>
      </c>
      <c r="BG350" s="109">
        <f t="shared" si="1363"/>
        <v>7196.23</v>
      </c>
      <c r="BH350" s="109">
        <f t="shared" si="1364"/>
        <v>58423.95</v>
      </c>
      <c r="BI350" s="112">
        <v>2500</v>
      </c>
      <c r="BJ350" s="112">
        <f t="shared" si="1365"/>
        <v>68120.179999999993</v>
      </c>
      <c r="BK350" s="109">
        <f t="shared" si="1366"/>
        <v>7511.85</v>
      </c>
      <c r="BL350" s="109">
        <f t="shared" si="1367"/>
        <v>60986.400000000001</v>
      </c>
      <c r="BM350" s="112">
        <v>2500</v>
      </c>
      <c r="BN350" s="112">
        <f t="shared" si="1368"/>
        <v>70998.25</v>
      </c>
      <c r="BO350" s="109">
        <f t="shared" si="1369"/>
        <v>7701.22</v>
      </c>
      <c r="BP350" s="109">
        <f t="shared" si="1370"/>
        <v>62523.87</v>
      </c>
      <c r="BQ350" s="109">
        <v>2500</v>
      </c>
      <c r="BR350" s="112">
        <f t="shared" si="1371"/>
        <v>72725.09</v>
      </c>
      <c r="BS350" s="110"/>
      <c r="BT350" s="75">
        <f t="shared" si="1387"/>
        <v>2.9999255444365044E-2</v>
      </c>
      <c r="BU350" s="75">
        <f t="shared" si="1387"/>
        <v>2.9999953169891073E-2</v>
      </c>
      <c r="BV350" s="75"/>
    </row>
    <row r="351" spans="1:74" ht="15" customHeight="1" x14ac:dyDescent="0.25">
      <c r="A351" s="76" t="s">
        <v>570</v>
      </c>
      <c r="B351" s="77" t="s">
        <v>571</v>
      </c>
      <c r="C351" s="112">
        <v>1744</v>
      </c>
      <c r="D351" s="112">
        <v>11060</v>
      </c>
      <c r="E351" s="112">
        <v>12804</v>
      </c>
      <c r="F351" s="112">
        <f t="shared" si="1375"/>
        <v>2092.7999999999997</v>
      </c>
      <c r="G351" s="112">
        <f t="shared" si="1375"/>
        <v>13272</v>
      </c>
      <c r="H351" s="112">
        <f t="shared" si="1375"/>
        <v>15364.8</v>
      </c>
      <c r="I351" s="112">
        <f t="shared" si="1376"/>
        <v>2197.4399999999996</v>
      </c>
      <c r="J351" s="112">
        <f t="shared" si="1376"/>
        <v>13935.6</v>
      </c>
      <c r="K351" s="112">
        <f t="shared" si="1376"/>
        <v>16133.039999999999</v>
      </c>
      <c r="L351" s="112">
        <f t="shared" si="1377"/>
        <v>2441.5999999999995</v>
      </c>
      <c r="M351" s="112">
        <f t="shared" si="1377"/>
        <v>15484</v>
      </c>
      <c r="N351" s="112">
        <f t="shared" si="1377"/>
        <v>17925.599999999999</v>
      </c>
      <c r="O351" s="112">
        <v>2441.5999999999995</v>
      </c>
      <c r="P351" s="112">
        <v>15484</v>
      </c>
      <c r="Q351" s="112">
        <v>17925.599999999999</v>
      </c>
      <c r="R351" s="112">
        <f t="shared" si="1378"/>
        <v>2790.7487999999994</v>
      </c>
      <c r="S351" s="112">
        <f t="shared" si="1378"/>
        <v>17698.212</v>
      </c>
      <c r="T351" s="112">
        <f t="shared" si="1340"/>
        <v>20488.960799999997</v>
      </c>
      <c r="U351" s="112">
        <f t="shared" si="1379"/>
        <v>2965.1487999999995</v>
      </c>
      <c r="V351" s="112">
        <f t="shared" si="1379"/>
        <v>18804.212</v>
      </c>
      <c r="W351" s="112">
        <f t="shared" si="1379"/>
        <v>21769.360799999999</v>
      </c>
      <c r="X351" s="112">
        <f t="shared" si="1380"/>
        <v>3226.7487999999994</v>
      </c>
      <c r="Y351" s="112">
        <f t="shared" si="1380"/>
        <v>20463.212</v>
      </c>
      <c r="Z351" s="112">
        <f t="shared" si="1380"/>
        <v>23689.960799999997</v>
      </c>
      <c r="AA351" s="112">
        <v>3715</v>
      </c>
      <c r="AB351" s="112">
        <v>23560</v>
      </c>
      <c r="AC351" s="112">
        <v>27275</v>
      </c>
      <c r="AD351" s="112">
        <f t="shared" si="1381"/>
        <v>4644</v>
      </c>
      <c r="AE351" s="112">
        <f t="shared" si="1381"/>
        <v>29450</v>
      </c>
      <c r="AF351" s="112">
        <f t="shared" si="1344"/>
        <v>34094</v>
      </c>
      <c r="AG351" s="112">
        <f t="shared" si="1382"/>
        <v>5387</v>
      </c>
      <c r="AH351" s="112">
        <f t="shared" si="1382"/>
        <v>34162</v>
      </c>
      <c r="AI351" s="112">
        <f t="shared" si="1346"/>
        <v>39549</v>
      </c>
      <c r="AJ351" s="112">
        <f t="shared" si="1383"/>
        <v>5387</v>
      </c>
      <c r="AK351" s="112">
        <f t="shared" si="1383"/>
        <v>34162</v>
      </c>
      <c r="AL351" s="112">
        <f t="shared" si="1348"/>
        <v>39549</v>
      </c>
      <c r="AM351" s="112">
        <f t="shared" si="1386"/>
        <v>5387</v>
      </c>
      <c r="AN351" s="112">
        <f t="shared" si="1386"/>
        <v>34162</v>
      </c>
      <c r="AO351" s="112">
        <v>2500</v>
      </c>
      <c r="AP351" s="112">
        <f t="shared" si="1351"/>
        <v>42049</v>
      </c>
      <c r="AQ351" s="109">
        <f t="shared" si="1352"/>
        <v>5629.42</v>
      </c>
      <c r="AR351" s="109">
        <f t="shared" si="1353"/>
        <v>38055.29</v>
      </c>
      <c r="AS351" s="112">
        <v>2500</v>
      </c>
      <c r="AT351" s="112">
        <f t="shared" si="1354"/>
        <v>46184.71</v>
      </c>
      <c r="AU351" s="109">
        <f t="shared" si="1384"/>
        <v>5844.9</v>
      </c>
      <c r="AV351" s="109">
        <f t="shared" si="1384"/>
        <v>39421.769999999997</v>
      </c>
      <c r="AW351" s="112">
        <v>2500</v>
      </c>
      <c r="AX351" s="112">
        <f t="shared" si="1356"/>
        <v>47766.67</v>
      </c>
      <c r="AY351" s="109">
        <f t="shared" si="1357"/>
        <v>6312.49</v>
      </c>
      <c r="AZ351" s="109">
        <f t="shared" si="1358"/>
        <v>44546.6</v>
      </c>
      <c r="BA351" s="112">
        <v>2500</v>
      </c>
      <c r="BB351" s="112">
        <f t="shared" si="1359"/>
        <v>53359.09</v>
      </c>
      <c r="BC351" s="109">
        <f t="shared" si="1360"/>
        <v>6880.61</v>
      </c>
      <c r="BD351" s="109">
        <f t="shared" si="1361"/>
        <v>48555.79</v>
      </c>
      <c r="BE351" s="112">
        <v>2500</v>
      </c>
      <c r="BF351" s="112">
        <f t="shared" si="1362"/>
        <v>57936.4</v>
      </c>
      <c r="BG351" s="109">
        <f t="shared" si="1363"/>
        <v>7196.23</v>
      </c>
      <c r="BH351" s="109">
        <f t="shared" si="1364"/>
        <v>50783.12</v>
      </c>
      <c r="BI351" s="112">
        <v>2500</v>
      </c>
      <c r="BJ351" s="112">
        <f t="shared" si="1365"/>
        <v>60479.350000000006</v>
      </c>
      <c r="BK351" s="109">
        <f t="shared" si="1366"/>
        <v>7511.85</v>
      </c>
      <c r="BL351" s="109">
        <f t="shared" si="1367"/>
        <v>53010.45</v>
      </c>
      <c r="BM351" s="112">
        <v>2500</v>
      </c>
      <c r="BN351" s="112">
        <f t="shared" si="1368"/>
        <v>63022.299999999996</v>
      </c>
      <c r="BO351" s="109">
        <f t="shared" si="1369"/>
        <v>7701.22</v>
      </c>
      <c r="BP351" s="109">
        <f t="shared" si="1370"/>
        <v>54346.85</v>
      </c>
      <c r="BQ351" s="109">
        <v>2500</v>
      </c>
      <c r="BR351" s="112">
        <f t="shared" si="1371"/>
        <v>64548.07</v>
      </c>
      <c r="BS351" s="110"/>
      <c r="BT351" s="75">
        <f t="shared" si="1387"/>
        <v>2.9999255444365044E-2</v>
      </c>
      <c r="BU351" s="75">
        <f t="shared" si="1387"/>
        <v>3.0000044896804728E-2</v>
      </c>
      <c r="BV351" s="75"/>
    </row>
    <row r="352" spans="1:74" ht="15" customHeight="1" x14ac:dyDescent="0.25">
      <c r="A352" s="76" t="s">
        <v>572</v>
      </c>
      <c r="B352" s="77" t="s">
        <v>573</v>
      </c>
      <c r="C352" s="112">
        <v>1744</v>
      </c>
      <c r="D352" s="112">
        <v>12724</v>
      </c>
      <c r="E352" s="112">
        <v>14468</v>
      </c>
      <c r="F352" s="112">
        <f t="shared" si="1375"/>
        <v>2092.7999999999997</v>
      </c>
      <c r="G352" s="112">
        <f t="shared" si="1375"/>
        <v>15268.8</v>
      </c>
      <c r="H352" s="112">
        <f t="shared" si="1375"/>
        <v>17361.599999999999</v>
      </c>
      <c r="I352" s="112">
        <f t="shared" si="1376"/>
        <v>2197.4399999999996</v>
      </c>
      <c r="J352" s="112">
        <f t="shared" si="1376"/>
        <v>16032.24</v>
      </c>
      <c r="K352" s="112">
        <f t="shared" si="1376"/>
        <v>18229.68</v>
      </c>
      <c r="L352" s="112">
        <f t="shared" si="1377"/>
        <v>2441.5999999999995</v>
      </c>
      <c r="M352" s="112">
        <f t="shared" si="1377"/>
        <v>17813.599999999999</v>
      </c>
      <c r="N352" s="112">
        <f t="shared" si="1377"/>
        <v>20255.2</v>
      </c>
      <c r="O352" s="112">
        <v>2441.5999999999995</v>
      </c>
      <c r="P352" s="112">
        <v>17813.599999999999</v>
      </c>
      <c r="Q352" s="112">
        <v>20255.2</v>
      </c>
      <c r="R352" s="112">
        <f t="shared" si="1378"/>
        <v>2790.7487999999994</v>
      </c>
      <c r="S352" s="112">
        <f t="shared" si="1378"/>
        <v>20360.944799999997</v>
      </c>
      <c r="T352" s="112">
        <f t="shared" si="1340"/>
        <v>23151.693600000002</v>
      </c>
      <c r="U352" s="112">
        <f t="shared" si="1379"/>
        <v>2965.1487999999995</v>
      </c>
      <c r="V352" s="112">
        <f t="shared" si="1379"/>
        <v>21633.344799999999</v>
      </c>
      <c r="W352" s="112">
        <f t="shared" si="1379"/>
        <v>24598.493600000002</v>
      </c>
      <c r="X352" s="112">
        <f t="shared" si="1380"/>
        <v>3226.7487999999994</v>
      </c>
      <c r="Y352" s="112">
        <f t="shared" si="1380"/>
        <v>23541.944799999997</v>
      </c>
      <c r="Z352" s="112">
        <f t="shared" si="1380"/>
        <v>26768.693600000002</v>
      </c>
      <c r="AA352" s="112">
        <v>3715</v>
      </c>
      <c r="AB352" s="112">
        <v>27105</v>
      </c>
      <c r="AC352" s="112">
        <v>30820</v>
      </c>
      <c r="AD352" s="112">
        <f t="shared" si="1381"/>
        <v>4644</v>
      </c>
      <c r="AE352" s="112">
        <f t="shared" si="1381"/>
        <v>33881</v>
      </c>
      <c r="AF352" s="112">
        <f t="shared" si="1344"/>
        <v>38525</v>
      </c>
      <c r="AG352" s="112">
        <f t="shared" si="1382"/>
        <v>5387</v>
      </c>
      <c r="AH352" s="112">
        <f t="shared" si="1382"/>
        <v>39302</v>
      </c>
      <c r="AI352" s="112">
        <f t="shared" si="1346"/>
        <v>44689</v>
      </c>
      <c r="AJ352" s="112">
        <f t="shared" si="1383"/>
        <v>5387</v>
      </c>
      <c r="AK352" s="112">
        <f t="shared" si="1383"/>
        <v>39302</v>
      </c>
      <c r="AL352" s="112">
        <f t="shared" si="1348"/>
        <v>44689</v>
      </c>
      <c r="AM352" s="112">
        <f t="shared" si="1386"/>
        <v>5387</v>
      </c>
      <c r="AN352" s="112">
        <f t="shared" si="1386"/>
        <v>39302</v>
      </c>
      <c r="AO352" s="112">
        <v>2500</v>
      </c>
      <c r="AP352" s="112">
        <f t="shared" si="1351"/>
        <v>47189</v>
      </c>
      <c r="AQ352" s="109">
        <f t="shared" si="1352"/>
        <v>5629.42</v>
      </c>
      <c r="AR352" s="109">
        <f t="shared" si="1353"/>
        <v>43781.09</v>
      </c>
      <c r="AS352" s="112">
        <v>2500</v>
      </c>
      <c r="AT352" s="112">
        <f t="shared" si="1354"/>
        <v>51910.509999999995</v>
      </c>
      <c r="AU352" s="109">
        <f t="shared" si="1384"/>
        <v>5844.9</v>
      </c>
      <c r="AV352" s="109">
        <f t="shared" si="1384"/>
        <v>45353.17</v>
      </c>
      <c r="AW352" s="112">
        <v>2500</v>
      </c>
      <c r="AX352" s="112">
        <f t="shared" si="1356"/>
        <v>53698.07</v>
      </c>
      <c r="AY352" s="109">
        <f t="shared" si="1357"/>
        <v>6312.49</v>
      </c>
      <c r="AZ352" s="109">
        <f t="shared" si="1358"/>
        <v>51249.08</v>
      </c>
      <c r="BA352" s="112">
        <v>2500</v>
      </c>
      <c r="BB352" s="112">
        <f t="shared" si="1359"/>
        <v>60061.57</v>
      </c>
      <c r="BC352" s="109">
        <f t="shared" si="1360"/>
        <v>6880.61</v>
      </c>
      <c r="BD352" s="109">
        <f t="shared" si="1361"/>
        <v>55861.5</v>
      </c>
      <c r="BE352" s="112">
        <v>2500</v>
      </c>
      <c r="BF352" s="112">
        <f t="shared" si="1362"/>
        <v>65242.11</v>
      </c>
      <c r="BG352" s="109">
        <f t="shared" si="1363"/>
        <v>7196.23</v>
      </c>
      <c r="BH352" s="109">
        <f t="shared" si="1364"/>
        <v>58423.95</v>
      </c>
      <c r="BI352" s="112">
        <v>2500</v>
      </c>
      <c r="BJ352" s="112">
        <f t="shared" si="1365"/>
        <v>68120.179999999993</v>
      </c>
      <c r="BK352" s="109">
        <f t="shared" si="1366"/>
        <v>7511.85</v>
      </c>
      <c r="BL352" s="109">
        <f t="shared" si="1367"/>
        <v>60986.400000000001</v>
      </c>
      <c r="BM352" s="112">
        <v>2500</v>
      </c>
      <c r="BN352" s="112">
        <f t="shared" si="1368"/>
        <v>70998.25</v>
      </c>
      <c r="BO352" s="109">
        <f t="shared" si="1369"/>
        <v>7701.22</v>
      </c>
      <c r="BP352" s="109">
        <f t="shared" si="1370"/>
        <v>62523.87</v>
      </c>
      <c r="BQ352" s="109">
        <v>2500</v>
      </c>
      <c r="BR352" s="112">
        <f t="shared" si="1371"/>
        <v>72725.09</v>
      </c>
      <c r="BS352" s="110"/>
      <c r="BT352" s="75">
        <f t="shared" si="1387"/>
        <v>2.9999255444365044E-2</v>
      </c>
      <c r="BU352" s="75">
        <f t="shared" si="1387"/>
        <v>2.9999953169891073E-2</v>
      </c>
      <c r="BV352" s="75"/>
    </row>
    <row r="353" spans="1:74" ht="15" customHeight="1" x14ac:dyDescent="0.25">
      <c r="A353" s="76" t="s">
        <v>574</v>
      </c>
      <c r="B353" s="77" t="s">
        <v>575</v>
      </c>
      <c r="C353" s="112">
        <v>1744</v>
      </c>
      <c r="D353" s="112">
        <v>11060</v>
      </c>
      <c r="E353" s="112">
        <v>12804</v>
      </c>
      <c r="F353" s="112">
        <f t="shared" si="1375"/>
        <v>2092.7999999999997</v>
      </c>
      <c r="G353" s="112">
        <f t="shared" si="1375"/>
        <v>13272</v>
      </c>
      <c r="H353" s="112">
        <f t="shared" si="1375"/>
        <v>15364.8</v>
      </c>
      <c r="I353" s="112">
        <f t="shared" si="1376"/>
        <v>2197.4399999999996</v>
      </c>
      <c r="J353" s="112">
        <f t="shared" si="1376"/>
        <v>13935.6</v>
      </c>
      <c r="K353" s="112">
        <f t="shared" si="1376"/>
        <v>16133.039999999999</v>
      </c>
      <c r="L353" s="112">
        <f t="shared" si="1377"/>
        <v>2441.5999999999995</v>
      </c>
      <c r="M353" s="112">
        <f t="shared" si="1377"/>
        <v>15484</v>
      </c>
      <c r="N353" s="112">
        <f t="shared" si="1377"/>
        <v>17925.599999999999</v>
      </c>
      <c r="O353" s="112">
        <v>2441.5999999999995</v>
      </c>
      <c r="P353" s="112">
        <v>15484</v>
      </c>
      <c r="Q353" s="112">
        <v>17925.599999999999</v>
      </c>
      <c r="R353" s="112">
        <f t="shared" si="1378"/>
        <v>2790.7487999999994</v>
      </c>
      <c r="S353" s="112">
        <f t="shared" si="1378"/>
        <v>17698.212</v>
      </c>
      <c r="T353" s="112">
        <f t="shared" si="1340"/>
        <v>20488.960799999997</v>
      </c>
      <c r="U353" s="112">
        <f t="shared" si="1379"/>
        <v>2965.1487999999995</v>
      </c>
      <c r="V353" s="112">
        <f t="shared" si="1379"/>
        <v>18804.212</v>
      </c>
      <c r="W353" s="112">
        <f t="shared" si="1379"/>
        <v>21769.360799999999</v>
      </c>
      <c r="X353" s="112">
        <f t="shared" si="1380"/>
        <v>3226.7487999999994</v>
      </c>
      <c r="Y353" s="112">
        <f t="shared" si="1380"/>
        <v>20463.212</v>
      </c>
      <c r="Z353" s="112">
        <f t="shared" si="1380"/>
        <v>23689.960799999997</v>
      </c>
      <c r="AA353" s="112">
        <v>3715</v>
      </c>
      <c r="AB353" s="112">
        <v>23560</v>
      </c>
      <c r="AC353" s="112">
        <v>27275</v>
      </c>
      <c r="AD353" s="112">
        <f t="shared" si="1381"/>
        <v>4644</v>
      </c>
      <c r="AE353" s="112">
        <f t="shared" si="1381"/>
        <v>29450</v>
      </c>
      <c r="AF353" s="112">
        <f t="shared" si="1344"/>
        <v>34094</v>
      </c>
      <c r="AG353" s="112">
        <f t="shared" si="1382"/>
        <v>5387</v>
      </c>
      <c r="AH353" s="112">
        <f t="shared" si="1382"/>
        <v>34162</v>
      </c>
      <c r="AI353" s="112">
        <f t="shared" si="1346"/>
        <v>39549</v>
      </c>
      <c r="AJ353" s="112">
        <f t="shared" si="1383"/>
        <v>5387</v>
      </c>
      <c r="AK353" s="112">
        <f t="shared" si="1383"/>
        <v>34162</v>
      </c>
      <c r="AL353" s="112">
        <f t="shared" si="1348"/>
        <v>39549</v>
      </c>
      <c r="AM353" s="112">
        <f t="shared" si="1386"/>
        <v>5387</v>
      </c>
      <c r="AN353" s="112">
        <f t="shared" si="1386"/>
        <v>34162</v>
      </c>
      <c r="AO353" s="112">
        <v>2500</v>
      </c>
      <c r="AP353" s="112">
        <f t="shared" si="1351"/>
        <v>42049</v>
      </c>
      <c r="AQ353" s="109">
        <f t="shared" si="1352"/>
        <v>5629.42</v>
      </c>
      <c r="AR353" s="109">
        <f t="shared" si="1353"/>
        <v>38055.29</v>
      </c>
      <c r="AS353" s="112">
        <v>2500</v>
      </c>
      <c r="AT353" s="112">
        <f t="shared" si="1354"/>
        <v>46184.71</v>
      </c>
      <c r="AU353" s="109">
        <f t="shared" si="1384"/>
        <v>5844.9</v>
      </c>
      <c r="AV353" s="109">
        <f t="shared" si="1384"/>
        <v>39421.769999999997</v>
      </c>
      <c r="AW353" s="112">
        <v>2500</v>
      </c>
      <c r="AX353" s="112">
        <f t="shared" si="1356"/>
        <v>47766.67</v>
      </c>
      <c r="AY353" s="109">
        <f t="shared" si="1357"/>
        <v>6312.49</v>
      </c>
      <c r="AZ353" s="109">
        <f t="shared" si="1358"/>
        <v>44546.6</v>
      </c>
      <c r="BA353" s="112">
        <v>2500</v>
      </c>
      <c r="BB353" s="112">
        <f t="shared" si="1359"/>
        <v>53359.09</v>
      </c>
      <c r="BC353" s="109">
        <f t="shared" si="1360"/>
        <v>6880.61</v>
      </c>
      <c r="BD353" s="109">
        <f t="shared" si="1361"/>
        <v>48555.79</v>
      </c>
      <c r="BE353" s="112">
        <v>2500</v>
      </c>
      <c r="BF353" s="112">
        <f t="shared" si="1362"/>
        <v>57936.4</v>
      </c>
      <c r="BG353" s="109">
        <f t="shared" si="1363"/>
        <v>7196.23</v>
      </c>
      <c r="BH353" s="109">
        <f t="shared" si="1364"/>
        <v>50783.12</v>
      </c>
      <c r="BI353" s="112">
        <v>2500</v>
      </c>
      <c r="BJ353" s="112">
        <f t="shared" si="1365"/>
        <v>60479.350000000006</v>
      </c>
      <c r="BK353" s="109">
        <f t="shared" si="1366"/>
        <v>7511.85</v>
      </c>
      <c r="BL353" s="109">
        <f t="shared" si="1367"/>
        <v>53010.45</v>
      </c>
      <c r="BM353" s="112">
        <v>2500</v>
      </c>
      <c r="BN353" s="112">
        <f t="shared" si="1368"/>
        <v>63022.299999999996</v>
      </c>
      <c r="BO353" s="109">
        <f t="shared" si="1369"/>
        <v>7701.22</v>
      </c>
      <c r="BP353" s="109">
        <f t="shared" si="1370"/>
        <v>54346.85</v>
      </c>
      <c r="BQ353" s="109">
        <v>2500</v>
      </c>
      <c r="BR353" s="112">
        <f t="shared" si="1371"/>
        <v>64548.07</v>
      </c>
      <c r="BS353" s="110"/>
      <c r="BT353" s="75">
        <f t="shared" si="1387"/>
        <v>2.9999255444365044E-2</v>
      </c>
      <c r="BU353" s="75">
        <f t="shared" si="1387"/>
        <v>3.0000044896804728E-2</v>
      </c>
      <c r="BV353" s="75"/>
    </row>
    <row r="354" spans="1:74" ht="15" customHeight="1" x14ac:dyDescent="0.25">
      <c r="A354" s="76" t="s">
        <v>576</v>
      </c>
      <c r="B354" s="77" t="s">
        <v>577</v>
      </c>
      <c r="C354" s="112">
        <v>1744</v>
      </c>
      <c r="D354" s="112">
        <v>12724</v>
      </c>
      <c r="E354" s="112">
        <v>14468</v>
      </c>
      <c r="F354" s="112">
        <f t="shared" ref="F354:H369" si="1388">C354*1.2</f>
        <v>2092.7999999999997</v>
      </c>
      <c r="G354" s="112">
        <f t="shared" si="1388"/>
        <v>15268.8</v>
      </c>
      <c r="H354" s="112">
        <f t="shared" si="1388"/>
        <v>17361.599999999999</v>
      </c>
      <c r="I354" s="112">
        <f t="shared" ref="I354:K369" si="1389">F354+C354*0.06</f>
        <v>2197.4399999999996</v>
      </c>
      <c r="J354" s="112">
        <f t="shared" si="1389"/>
        <v>16032.24</v>
      </c>
      <c r="K354" s="112">
        <f t="shared" si="1389"/>
        <v>18229.68</v>
      </c>
      <c r="L354" s="112">
        <f t="shared" ref="L354:N369" si="1390">I354+C354*0.14</f>
        <v>2441.5999999999995</v>
      </c>
      <c r="M354" s="112">
        <f t="shared" si="1390"/>
        <v>17813.599999999999</v>
      </c>
      <c r="N354" s="112">
        <f t="shared" si="1390"/>
        <v>20255.2</v>
      </c>
      <c r="O354" s="112">
        <v>2441.5999999999995</v>
      </c>
      <c r="P354" s="112">
        <v>17813.599999999999</v>
      </c>
      <c r="Q354" s="112">
        <v>20255.2</v>
      </c>
      <c r="R354" s="112">
        <f t="shared" ref="R354:S369" si="1391">+L354*1.143</f>
        <v>2790.7487999999994</v>
      </c>
      <c r="S354" s="112">
        <f t="shared" si="1391"/>
        <v>20360.944799999997</v>
      </c>
      <c r="T354" s="112">
        <f t="shared" si="1340"/>
        <v>23151.693600000002</v>
      </c>
      <c r="U354" s="112">
        <f t="shared" ref="U354:W369" si="1392">+R354+(C354*0.1)</f>
        <v>2965.1487999999995</v>
      </c>
      <c r="V354" s="112">
        <f t="shared" si="1392"/>
        <v>21633.344799999999</v>
      </c>
      <c r="W354" s="112">
        <f t="shared" si="1392"/>
        <v>24598.493600000002</v>
      </c>
      <c r="X354" s="112">
        <f t="shared" ref="X354:Z369" si="1393">+U354+(C354*0.15)</f>
        <v>3226.7487999999994</v>
      </c>
      <c r="Y354" s="112">
        <f t="shared" si="1393"/>
        <v>23541.944799999997</v>
      </c>
      <c r="Z354" s="112">
        <f t="shared" si="1393"/>
        <v>26768.693600000002</v>
      </c>
      <c r="AA354" s="112">
        <v>3715</v>
      </c>
      <c r="AB354" s="112">
        <v>27105</v>
      </c>
      <c r="AC354" s="112">
        <v>30820</v>
      </c>
      <c r="AD354" s="112">
        <f t="shared" ref="AD354:AE369" si="1394">+ROUND(AA354*(1+0.25),0)</f>
        <v>4644</v>
      </c>
      <c r="AE354" s="112">
        <f t="shared" si="1394"/>
        <v>33881</v>
      </c>
      <c r="AF354" s="112">
        <f t="shared" si="1344"/>
        <v>38525</v>
      </c>
      <c r="AG354" s="112">
        <f t="shared" ref="AG354:AH369" si="1395">+ROUND(AD354+AA354*0.2,0)</f>
        <v>5387</v>
      </c>
      <c r="AH354" s="112">
        <f t="shared" si="1395"/>
        <v>39302</v>
      </c>
      <c r="AI354" s="112">
        <f t="shared" si="1346"/>
        <v>44689</v>
      </c>
      <c r="AJ354" s="112">
        <f t="shared" ref="AJ354:AK369" si="1396">AG354</f>
        <v>5387</v>
      </c>
      <c r="AK354" s="112">
        <f t="shared" si="1396"/>
        <v>39302</v>
      </c>
      <c r="AL354" s="112">
        <f t="shared" si="1348"/>
        <v>44689</v>
      </c>
      <c r="AM354" s="112">
        <f t="shared" si="1386"/>
        <v>5387</v>
      </c>
      <c r="AN354" s="112">
        <f t="shared" si="1386"/>
        <v>39302</v>
      </c>
      <c r="AO354" s="112">
        <v>2500</v>
      </c>
      <c r="AP354" s="112">
        <f t="shared" si="1351"/>
        <v>47189</v>
      </c>
      <c r="AQ354" s="109">
        <f t="shared" si="1352"/>
        <v>5629.42</v>
      </c>
      <c r="AR354" s="109">
        <f t="shared" si="1353"/>
        <v>43781.09</v>
      </c>
      <c r="AS354" s="112">
        <v>2500</v>
      </c>
      <c r="AT354" s="112">
        <f t="shared" si="1354"/>
        <v>51910.509999999995</v>
      </c>
      <c r="AU354" s="109">
        <f t="shared" ref="AU354:AV369" si="1397">ROUND(AQ354+(AM354*4%),2)</f>
        <v>5844.9</v>
      </c>
      <c r="AV354" s="109">
        <f t="shared" si="1397"/>
        <v>45353.17</v>
      </c>
      <c r="AW354" s="112">
        <v>2500</v>
      </c>
      <c r="AX354" s="112">
        <f t="shared" si="1356"/>
        <v>53698.07</v>
      </c>
      <c r="AY354" s="109">
        <f t="shared" si="1357"/>
        <v>6312.49</v>
      </c>
      <c r="AZ354" s="109">
        <f t="shared" si="1358"/>
        <v>51249.08</v>
      </c>
      <c r="BA354" s="112">
        <v>2500</v>
      </c>
      <c r="BB354" s="112">
        <f t="shared" si="1359"/>
        <v>60061.57</v>
      </c>
      <c r="BC354" s="109">
        <f t="shared" si="1360"/>
        <v>6880.61</v>
      </c>
      <c r="BD354" s="109">
        <f t="shared" si="1361"/>
        <v>55861.5</v>
      </c>
      <c r="BE354" s="112">
        <v>2500</v>
      </c>
      <c r="BF354" s="112">
        <f t="shared" si="1362"/>
        <v>65242.11</v>
      </c>
      <c r="BG354" s="109">
        <f t="shared" si="1363"/>
        <v>7196.23</v>
      </c>
      <c r="BH354" s="109">
        <f t="shared" si="1364"/>
        <v>58423.95</v>
      </c>
      <c r="BI354" s="112">
        <v>2500</v>
      </c>
      <c r="BJ354" s="112">
        <f t="shared" si="1365"/>
        <v>68120.179999999993</v>
      </c>
      <c r="BK354" s="109">
        <f t="shared" si="1366"/>
        <v>7511.85</v>
      </c>
      <c r="BL354" s="109">
        <f t="shared" si="1367"/>
        <v>60986.400000000001</v>
      </c>
      <c r="BM354" s="112">
        <v>2500</v>
      </c>
      <c r="BN354" s="112">
        <f t="shared" si="1368"/>
        <v>70998.25</v>
      </c>
      <c r="BO354" s="109">
        <f t="shared" si="1369"/>
        <v>7701.22</v>
      </c>
      <c r="BP354" s="109">
        <f t="shared" si="1370"/>
        <v>62523.87</v>
      </c>
      <c r="BQ354" s="109">
        <v>2500</v>
      </c>
      <c r="BR354" s="112">
        <f t="shared" si="1371"/>
        <v>72725.09</v>
      </c>
      <c r="BS354" s="110"/>
      <c r="BT354" s="75">
        <f t="shared" si="1387"/>
        <v>2.9999255444365044E-2</v>
      </c>
      <c r="BU354" s="75">
        <f t="shared" si="1387"/>
        <v>2.9999953169891073E-2</v>
      </c>
      <c r="BV354" s="75"/>
    </row>
    <row r="355" spans="1:74" ht="15" customHeight="1" x14ac:dyDescent="0.25">
      <c r="A355" s="76" t="s">
        <v>578</v>
      </c>
      <c r="B355" s="77" t="s">
        <v>579</v>
      </c>
      <c r="C355" s="112">
        <v>1744</v>
      </c>
      <c r="D355" s="112">
        <v>11060</v>
      </c>
      <c r="E355" s="112">
        <v>12804</v>
      </c>
      <c r="F355" s="112">
        <f t="shared" si="1388"/>
        <v>2092.7999999999997</v>
      </c>
      <c r="G355" s="112">
        <f t="shared" si="1388"/>
        <v>13272</v>
      </c>
      <c r="H355" s="112">
        <f t="shared" si="1388"/>
        <v>15364.8</v>
      </c>
      <c r="I355" s="112">
        <f t="shared" si="1389"/>
        <v>2197.4399999999996</v>
      </c>
      <c r="J355" s="112">
        <f t="shared" si="1389"/>
        <v>13935.6</v>
      </c>
      <c r="K355" s="112">
        <f t="shared" si="1389"/>
        <v>16133.039999999999</v>
      </c>
      <c r="L355" s="112">
        <f t="shared" si="1390"/>
        <v>2441.5999999999995</v>
      </c>
      <c r="M355" s="112">
        <f t="shared" si="1390"/>
        <v>15484</v>
      </c>
      <c r="N355" s="112">
        <f t="shared" si="1390"/>
        <v>17925.599999999999</v>
      </c>
      <c r="O355" s="112">
        <v>2441.5999999999995</v>
      </c>
      <c r="P355" s="112">
        <v>15484</v>
      </c>
      <c r="Q355" s="112">
        <v>17925.599999999999</v>
      </c>
      <c r="R355" s="112">
        <f t="shared" si="1391"/>
        <v>2790.7487999999994</v>
      </c>
      <c r="S355" s="112">
        <f t="shared" si="1391"/>
        <v>17698.212</v>
      </c>
      <c r="T355" s="112">
        <f t="shared" si="1340"/>
        <v>20488.960799999997</v>
      </c>
      <c r="U355" s="112">
        <f t="shared" si="1392"/>
        <v>2965.1487999999995</v>
      </c>
      <c r="V355" s="112">
        <f t="shared" si="1392"/>
        <v>18804.212</v>
      </c>
      <c r="W355" s="112">
        <f t="shared" si="1392"/>
        <v>21769.360799999999</v>
      </c>
      <c r="X355" s="112">
        <f t="shared" si="1393"/>
        <v>3226.7487999999994</v>
      </c>
      <c r="Y355" s="112">
        <f t="shared" si="1393"/>
        <v>20463.212</v>
      </c>
      <c r="Z355" s="112">
        <f t="shared" si="1393"/>
        <v>23689.960799999997</v>
      </c>
      <c r="AA355" s="112">
        <v>3715</v>
      </c>
      <c r="AB355" s="112">
        <v>23560</v>
      </c>
      <c r="AC355" s="112">
        <v>27275</v>
      </c>
      <c r="AD355" s="112">
        <f t="shared" si="1394"/>
        <v>4644</v>
      </c>
      <c r="AE355" s="112">
        <f t="shared" si="1394"/>
        <v>29450</v>
      </c>
      <c r="AF355" s="112">
        <f t="shared" si="1344"/>
        <v>34094</v>
      </c>
      <c r="AG355" s="112">
        <f t="shared" si="1395"/>
        <v>5387</v>
      </c>
      <c r="AH355" s="112">
        <f t="shared" si="1395"/>
        <v>34162</v>
      </c>
      <c r="AI355" s="112">
        <f t="shared" si="1346"/>
        <v>39549</v>
      </c>
      <c r="AJ355" s="112">
        <f t="shared" si="1396"/>
        <v>5387</v>
      </c>
      <c r="AK355" s="112">
        <f t="shared" si="1396"/>
        <v>34162</v>
      </c>
      <c r="AL355" s="112">
        <f t="shared" si="1348"/>
        <v>39549</v>
      </c>
      <c r="AM355" s="112">
        <f t="shared" si="1386"/>
        <v>5387</v>
      </c>
      <c r="AN355" s="112">
        <f t="shared" si="1386"/>
        <v>34162</v>
      </c>
      <c r="AO355" s="112">
        <v>2500</v>
      </c>
      <c r="AP355" s="112">
        <f t="shared" si="1351"/>
        <v>42049</v>
      </c>
      <c r="AQ355" s="109">
        <f t="shared" si="1352"/>
        <v>5629.42</v>
      </c>
      <c r="AR355" s="109">
        <f t="shared" si="1353"/>
        <v>38055.29</v>
      </c>
      <c r="AS355" s="112">
        <v>2500</v>
      </c>
      <c r="AT355" s="112">
        <f t="shared" si="1354"/>
        <v>46184.71</v>
      </c>
      <c r="AU355" s="109">
        <f t="shared" si="1397"/>
        <v>5844.9</v>
      </c>
      <c r="AV355" s="109">
        <f t="shared" si="1397"/>
        <v>39421.769999999997</v>
      </c>
      <c r="AW355" s="112">
        <v>2500</v>
      </c>
      <c r="AX355" s="112">
        <f t="shared" si="1356"/>
        <v>47766.67</v>
      </c>
      <c r="AY355" s="109">
        <f t="shared" si="1357"/>
        <v>6312.49</v>
      </c>
      <c r="AZ355" s="109">
        <f t="shared" si="1358"/>
        <v>44546.6</v>
      </c>
      <c r="BA355" s="112">
        <v>2500</v>
      </c>
      <c r="BB355" s="112">
        <f t="shared" si="1359"/>
        <v>53359.09</v>
      </c>
      <c r="BC355" s="109">
        <f t="shared" si="1360"/>
        <v>6880.61</v>
      </c>
      <c r="BD355" s="109">
        <f t="shared" si="1361"/>
        <v>48555.79</v>
      </c>
      <c r="BE355" s="112">
        <v>2500</v>
      </c>
      <c r="BF355" s="112">
        <f t="shared" si="1362"/>
        <v>57936.4</v>
      </c>
      <c r="BG355" s="109">
        <f t="shared" si="1363"/>
        <v>7196.23</v>
      </c>
      <c r="BH355" s="109">
        <f t="shared" si="1364"/>
        <v>50783.12</v>
      </c>
      <c r="BI355" s="112">
        <v>2500</v>
      </c>
      <c r="BJ355" s="112">
        <f t="shared" si="1365"/>
        <v>60479.350000000006</v>
      </c>
      <c r="BK355" s="109">
        <f t="shared" si="1366"/>
        <v>7511.85</v>
      </c>
      <c r="BL355" s="109">
        <f t="shared" si="1367"/>
        <v>53010.45</v>
      </c>
      <c r="BM355" s="112">
        <v>2500</v>
      </c>
      <c r="BN355" s="112">
        <f t="shared" si="1368"/>
        <v>63022.299999999996</v>
      </c>
      <c r="BO355" s="109">
        <f t="shared" si="1369"/>
        <v>7701.22</v>
      </c>
      <c r="BP355" s="109">
        <f t="shared" si="1370"/>
        <v>54346.85</v>
      </c>
      <c r="BQ355" s="109">
        <v>2500</v>
      </c>
      <c r="BR355" s="112">
        <f t="shared" si="1371"/>
        <v>64548.07</v>
      </c>
      <c r="BS355" s="110"/>
      <c r="BT355" s="75">
        <f t="shared" si="1387"/>
        <v>2.9999255444365044E-2</v>
      </c>
      <c r="BU355" s="75">
        <f t="shared" si="1387"/>
        <v>3.0000044896804728E-2</v>
      </c>
      <c r="BV355" s="75"/>
    </row>
    <row r="356" spans="1:74" ht="15" customHeight="1" x14ac:dyDescent="0.25">
      <c r="A356" s="76" t="s">
        <v>580</v>
      </c>
      <c r="B356" s="77" t="s">
        <v>581</v>
      </c>
      <c r="C356" s="112">
        <v>1744</v>
      </c>
      <c r="D356" s="112">
        <v>12724</v>
      </c>
      <c r="E356" s="112">
        <v>14468</v>
      </c>
      <c r="F356" s="112">
        <f t="shared" si="1388"/>
        <v>2092.7999999999997</v>
      </c>
      <c r="G356" s="112">
        <f t="shared" si="1388"/>
        <v>15268.8</v>
      </c>
      <c r="H356" s="112">
        <f t="shared" si="1388"/>
        <v>17361.599999999999</v>
      </c>
      <c r="I356" s="112">
        <f t="shared" si="1389"/>
        <v>2197.4399999999996</v>
      </c>
      <c r="J356" s="112">
        <f t="shared" si="1389"/>
        <v>16032.24</v>
      </c>
      <c r="K356" s="112">
        <f t="shared" si="1389"/>
        <v>18229.68</v>
      </c>
      <c r="L356" s="112">
        <f t="shared" si="1390"/>
        <v>2441.5999999999995</v>
      </c>
      <c r="M356" s="112">
        <f t="shared" si="1390"/>
        <v>17813.599999999999</v>
      </c>
      <c r="N356" s="112">
        <f t="shared" si="1390"/>
        <v>20255.2</v>
      </c>
      <c r="O356" s="112">
        <v>2441.5999999999995</v>
      </c>
      <c r="P356" s="112">
        <v>17813.599999999999</v>
      </c>
      <c r="Q356" s="112">
        <v>20255.2</v>
      </c>
      <c r="R356" s="112">
        <f t="shared" si="1391"/>
        <v>2790.7487999999994</v>
      </c>
      <c r="S356" s="112">
        <f t="shared" si="1391"/>
        <v>20360.944799999997</v>
      </c>
      <c r="T356" s="112">
        <f t="shared" si="1340"/>
        <v>23151.693600000002</v>
      </c>
      <c r="U356" s="112">
        <f t="shared" si="1392"/>
        <v>2965.1487999999995</v>
      </c>
      <c r="V356" s="112">
        <f t="shared" si="1392"/>
        <v>21633.344799999999</v>
      </c>
      <c r="W356" s="112">
        <f t="shared" si="1392"/>
        <v>24598.493600000002</v>
      </c>
      <c r="X356" s="112">
        <f t="shared" si="1393"/>
        <v>3226.7487999999994</v>
      </c>
      <c r="Y356" s="112">
        <f t="shared" si="1393"/>
        <v>23541.944799999997</v>
      </c>
      <c r="Z356" s="112">
        <f t="shared" si="1393"/>
        <v>26768.693600000002</v>
      </c>
      <c r="AA356" s="112">
        <v>3715</v>
      </c>
      <c r="AB356" s="112">
        <v>27105</v>
      </c>
      <c r="AC356" s="112">
        <v>30820</v>
      </c>
      <c r="AD356" s="112">
        <f t="shared" si="1394"/>
        <v>4644</v>
      </c>
      <c r="AE356" s="112">
        <f t="shared" si="1394"/>
        <v>33881</v>
      </c>
      <c r="AF356" s="112">
        <f t="shared" si="1344"/>
        <v>38525</v>
      </c>
      <c r="AG356" s="112">
        <f t="shared" si="1395"/>
        <v>5387</v>
      </c>
      <c r="AH356" s="112">
        <f t="shared" si="1395"/>
        <v>39302</v>
      </c>
      <c r="AI356" s="112">
        <f t="shared" si="1346"/>
        <v>44689</v>
      </c>
      <c r="AJ356" s="112">
        <f t="shared" si="1396"/>
        <v>5387</v>
      </c>
      <c r="AK356" s="112">
        <f t="shared" si="1396"/>
        <v>39302</v>
      </c>
      <c r="AL356" s="112">
        <f t="shared" si="1348"/>
        <v>44689</v>
      </c>
      <c r="AM356" s="112">
        <f t="shared" si="1386"/>
        <v>5387</v>
      </c>
      <c r="AN356" s="112">
        <f t="shared" si="1386"/>
        <v>39302</v>
      </c>
      <c r="AO356" s="112">
        <v>2500</v>
      </c>
      <c r="AP356" s="112">
        <f t="shared" si="1351"/>
        <v>47189</v>
      </c>
      <c r="AQ356" s="109">
        <f t="shared" si="1352"/>
        <v>5629.42</v>
      </c>
      <c r="AR356" s="109">
        <f t="shared" si="1353"/>
        <v>43781.09</v>
      </c>
      <c r="AS356" s="112">
        <v>2500</v>
      </c>
      <c r="AT356" s="112">
        <f t="shared" si="1354"/>
        <v>51910.509999999995</v>
      </c>
      <c r="AU356" s="109">
        <f t="shared" si="1397"/>
        <v>5844.9</v>
      </c>
      <c r="AV356" s="109">
        <f t="shared" si="1397"/>
        <v>45353.17</v>
      </c>
      <c r="AW356" s="112">
        <v>2500</v>
      </c>
      <c r="AX356" s="112">
        <f t="shared" si="1356"/>
        <v>53698.07</v>
      </c>
      <c r="AY356" s="109">
        <f t="shared" si="1357"/>
        <v>6312.49</v>
      </c>
      <c r="AZ356" s="109">
        <f t="shared" si="1358"/>
        <v>51249.08</v>
      </c>
      <c r="BA356" s="112">
        <v>2500</v>
      </c>
      <c r="BB356" s="112">
        <f t="shared" si="1359"/>
        <v>60061.57</v>
      </c>
      <c r="BC356" s="109">
        <f t="shared" si="1360"/>
        <v>6880.61</v>
      </c>
      <c r="BD356" s="109">
        <f t="shared" si="1361"/>
        <v>55861.5</v>
      </c>
      <c r="BE356" s="112">
        <v>2500</v>
      </c>
      <c r="BF356" s="112">
        <f t="shared" si="1362"/>
        <v>65242.11</v>
      </c>
      <c r="BG356" s="109">
        <f t="shared" si="1363"/>
        <v>7196.23</v>
      </c>
      <c r="BH356" s="109">
        <f t="shared" si="1364"/>
        <v>58423.95</v>
      </c>
      <c r="BI356" s="112">
        <v>2500</v>
      </c>
      <c r="BJ356" s="112">
        <f t="shared" si="1365"/>
        <v>68120.179999999993</v>
      </c>
      <c r="BK356" s="109">
        <f t="shared" si="1366"/>
        <v>7511.85</v>
      </c>
      <c r="BL356" s="109">
        <f t="shared" si="1367"/>
        <v>60986.400000000001</v>
      </c>
      <c r="BM356" s="112">
        <v>2500</v>
      </c>
      <c r="BN356" s="112">
        <f t="shared" si="1368"/>
        <v>70998.25</v>
      </c>
      <c r="BO356" s="109">
        <f t="shared" si="1369"/>
        <v>7701.22</v>
      </c>
      <c r="BP356" s="109">
        <f t="shared" si="1370"/>
        <v>62523.87</v>
      </c>
      <c r="BQ356" s="109">
        <v>2500</v>
      </c>
      <c r="BR356" s="112">
        <f t="shared" si="1371"/>
        <v>72725.09</v>
      </c>
      <c r="BS356" s="110"/>
      <c r="BT356" s="75">
        <f t="shared" si="1387"/>
        <v>2.9999255444365044E-2</v>
      </c>
      <c r="BU356" s="75">
        <f t="shared" si="1387"/>
        <v>2.9999953169891073E-2</v>
      </c>
      <c r="BV356" s="75"/>
    </row>
    <row r="357" spans="1:74" ht="15" customHeight="1" x14ac:dyDescent="0.25">
      <c r="A357" s="76" t="s">
        <v>582</v>
      </c>
      <c r="B357" s="77" t="s">
        <v>583</v>
      </c>
      <c r="C357" s="112">
        <v>1744</v>
      </c>
      <c r="D357" s="112">
        <v>11060</v>
      </c>
      <c r="E357" s="112">
        <v>12804</v>
      </c>
      <c r="F357" s="112">
        <f t="shared" si="1388"/>
        <v>2092.7999999999997</v>
      </c>
      <c r="G357" s="112">
        <f t="shared" si="1388"/>
        <v>13272</v>
      </c>
      <c r="H357" s="112">
        <f t="shared" si="1388"/>
        <v>15364.8</v>
      </c>
      <c r="I357" s="112">
        <f t="shared" si="1389"/>
        <v>2197.4399999999996</v>
      </c>
      <c r="J357" s="112">
        <f t="shared" si="1389"/>
        <v>13935.6</v>
      </c>
      <c r="K357" s="112">
        <f t="shared" si="1389"/>
        <v>16133.039999999999</v>
      </c>
      <c r="L357" s="112">
        <f t="shared" si="1390"/>
        <v>2441.5999999999995</v>
      </c>
      <c r="M357" s="112">
        <f t="shared" si="1390"/>
        <v>15484</v>
      </c>
      <c r="N357" s="112">
        <f t="shared" si="1390"/>
        <v>17925.599999999999</v>
      </c>
      <c r="O357" s="112">
        <v>2441.5999999999995</v>
      </c>
      <c r="P357" s="112">
        <v>15484</v>
      </c>
      <c r="Q357" s="112">
        <v>17925.599999999999</v>
      </c>
      <c r="R357" s="112">
        <f t="shared" si="1391"/>
        <v>2790.7487999999994</v>
      </c>
      <c r="S357" s="112">
        <f t="shared" si="1391"/>
        <v>17698.212</v>
      </c>
      <c r="T357" s="112">
        <f t="shared" si="1340"/>
        <v>20488.960799999997</v>
      </c>
      <c r="U357" s="112">
        <f t="shared" si="1392"/>
        <v>2965.1487999999995</v>
      </c>
      <c r="V357" s="112">
        <f t="shared" si="1392"/>
        <v>18804.212</v>
      </c>
      <c r="W357" s="112">
        <f t="shared" si="1392"/>
        <v>21769.360799999999</v>
      </c>
      <c r="X357" s="112">
        <f t="shared" si="1393"/>
        <v>3226.7487999999994</v>
      </c>
      <c r="Y357" s="112">
        <f t="shared" si="1393"/>
        <v>20463.212</v>
      </c>
      <c r="Z357" s="112">
        <f t="shared" si="1393"/>
        <v>23689.960799999997</v>
      </c>
      <c r="AA357" s="112">
        <v>3715</v>
      </c>
      <c r="AB357" s="112">
        <v>23560</v>
      </c>
      <c r="AC357" s="112">
        <v>27275</v>
      </c>
      <c r="AD357" s="112">
        <f t="shared" si="1394"/>
        <v>4644</v>
      </c>
      <c r="AE357" s="112">
        <f t="shared" si="1394"/>
        <v>29450</v>
      </c>
      <c r="AF357" s="112">
        <f t="shared" si="1344"/>
        <v>34094</v>
      </c>
      <c r="AG357" s="112">
        <f t="shared" si="1395"/>
        <v>5387</v>
      </c>
      <c r="AH357" s="112">
        <f t="shared" si="1395"/>
        <v>34162</v>
      </c>
      <c r="AI357" s="112">
        <f t="shared" si="1346"/>
        <v>39549</v>
      </c>
      <c r="AJ357" s="112">
        <f t="shared" si="1396"/>
        <v>5387</v>
      </c>
      <c r="AK357" s="112">
        <f t="shared" si="1396"/>
        <v>34162</v>
      </c>
      <c r="AL357" s="112">
        <f t="shared" si="1348"/>
        <v>39549</v>
      </c>
      <c r="AM357" s="112">
        <f t="shared" si="1386"/>
        <v>5387</v>
      </c>
      <c r="AN357" s="112">
        <f t="shared" si="1386"/>
        <v>34162</v>
      </c>
      <c r="AO357" s="112">
        <v>2500</v>
      </c>
      <c r="AP357" s="112">
        <f t="shared" si="1351"/>
        <v>42049</v>
      </c>
      <c r="AQ357" s="109">
        <f t="shared" si="1352"/>
        <v>5629.42</v>
      </c>
      <c r="AR357" s="109">
        <f t="shared" si="1353"/>
        <v>38055.29</v>
      </c>
      <c r="AS357" s="112">
        <v>2500</v>
      </c>
      <c r="AT357" s="112">
        <f t="shared" si="1354"/>
        <v>46184.71</v>
      </c>
      <c r="AU357" s="109">
        <f t="shared" si="1397"/>
        <v>5844.9</v>
      </c>
      <c r="AV357" s="109">
        <f t="shared" si="1397"/>
        <v>39421.769999999997</v>
      </c>
      <c r="AW357" s="112">
        <v>2500</v>
      </c>
      <c r="AX357" s="112">
        <f t="shared" si="1356"/>
        <v>47766.67</v>
      </c>
      <c r="AY357" s="109">
        <f t="shared" si="1357"/>
        <v>6312.49</v>
      </c>
      <c r="AZ357" s="109">
        <f t="shared" si="1358"/>
        <v>44546.6</v>
      </c>
      <c r="BA357" s="112">
        <v>2500</v>
      </c>
      <c r="BB357" s="112">
        <f t="shared" si="1359"/>
        <v>53359.09</v>
      </c>
      <c r="BC357" s="109">
        <f t="shared" si="1360"/>
        <v>6880.61</v>
      </c>
      <c r="BD357" s="109">
        <f t="shared" si="1361"/>
        <v>48555.79</v>
      </c>
      <c r="BE357" s="112">
        <v>2500</v>
      </c>
      <c r="BF357" s="112">
        <f t="shared" si="1362"/>
        <v>57936.4</v>
      </c>
      <c r="BG357" s="109">
        <f t="shared" si="1363"/>
        <v>7196.23</v>
      </c>
      <c r="BH357" s="109">
        <f t="shared" si="1364"/>
        <v>50783.12</v>
      </c>
      <c r="BI357" s="112">
        <v>2500</v>
      </c>
      <c r="BJ357" s="112">
        <f t="shared" si="1365"/>
        <v>60479.350000000006</v>
      </c>
      <c r="BK357" s="109">
        <f t="shared" si="1366"/>
        <v>7511.85</v>
      </c>
      <c r="BL357" s="109">
        <f t="shared" si="1367"/>
        <v>53010.45</v>
      </c>
      <c r="BM357" s="112">
        <v>2500</v>
      </c>
      <c r="BN357" s="112">
        <f t="shared" si="1368"/>
        <v>63022.299999999996</v>
      </c>
      <c r="BO357" s="109">
        <f t="shared" si="1369"/>
        <v>7701.22</v>
      </c>
      <c r="BP357" s="109">
        <f t="shared" si="1370"/>
        <v>54346.85</v>
      </c>
      <c r="BQ357" s="109">
        <v>2500</v>
      </c>
      <c r="BR357" s="112">
        <f t="shared" si="1371"/>
        <v>64548.07</v>
      </c>
      <c r="BS357" s="110"/>
      <c r="BT357" s="75">
        <f t="shared" si="1387"/>
        <v>2.9999255444365044E-2</v>
      </c>
      <c r="BU357" s="75">
        <f t="shared" si="1387"/>
        <v>3.0000044896804728E-2</v>
      </c>
      <c r="BV357" s="75"/>
    </row>
    <row r="358" spans="1:74" ht="15" customHeight="1" x14ac:dyDescent="0.25">
      <c r="A358" s="76" t="s">
        <v>584</v>
      </c>
      <c r="B358" s="77" t="s">
        <v>585</v>
      </c>
      <c r="C358" s="112">
        <v>1744</v>
      </c>
      <c r="D358" s="112">
        <v>12724</v>
      </c>
      <c r="E358" s="112">
        <v>14468</v>
      </c>
      <c r="F358" s="112">
        <f t="shared" si="1388"/>
        <v>2092.7999999999997</v>
      </c>
      <c r="G358" s="112">
        <f t="shared" si="1388"/>
        <v>15268.8</v>
      </c>
      <c r="H358" s="112">
        <f t="shared" si="1388"/>
        <v>17361.599999999999</v>
      </c>
      <c r="I358" s="112">
        <f t="shared" si="1389"/>
        <v>2197.4399999999996</v>
      </c>
      <c r="J358" s="112">
        <f t="shared" si="1389"/>
        <v>16032.24</v>
      </c>
      <c r="K358" s="112">
        <f t="shared" si="1389"/>
        <v>18229.68</v>
      </c>
      <c r="L358" s="112">
        <f t="shared" si="1390"/>
        <v>2441.5999999999995</v>
      </c>
      <c r="M358" s="112">
        <f t="shared" si="1390"/>
        <v>17813.599999999999</v>
      </c>
      <c r="N358" s="112">
        <f t="shared" si="1390"/>
        <v>20255.2</v>
      </c>
      <c r="O358" s="112">
        <v>2441.5999999999995</v>
      </c>
      <c r="P358" s="112">
        <v>17813.599999999999</v>
      </c>
      <c r="Q358" s="112">
        <v>20255.2</v>
      </c>
      <c r="R358" s="112">
        <f t="shared" si="1391"/>
        <v>2790.7487999999994</v>
      </c>
      <c r="S358" s="112">
        <f t="shared" si="1391"/>
        <v>20360.944799999997</v>
      </c>
      <c r="T358" s="112">
        <f t="shared" si="1340"/>
        <v>23151.693600000002</v>
      </c>
      <c r="U358" s="112">
        <f t="shared" si="1392"/>
        <v>2965.1487999999995</v>
      </c>
      <c r="V358" s="112">
        <f t="shared" si="1392"/>
        <v>21633.344799999999</v>
      </c>
      <c r="W358" s="112">
        <f t="shared" si="1392"/>
        <v>24598.493600000002</v>
      </c>
      <c r="X358" s="112">
        <f t="shared" si="1393"/>
        <v>3226.7487999999994</v>
      </c>
      <c r="Y358" s="112">
        <f t="shared" si="1393"/>
        <v>23541.944799999997</v>
      </c>
      <c r="Z358" s="112">
        <f t="shared" si="1393"/>
        <v>26768.693600000002</v>
      </c>
      <c r="AA358" s="112">
        <v>3715</v>
      </c>
      <c r="AB358" s="112">
        <v>27105</v>
      </c>
      <c r="AC358" s="112">
        <v>30820</v>
      </c>
      <c r="AD358" s="112">
        <f t="shared" si="1394"/>
        <v>4644</v>
      </c>
      <c r="AE358" s="112">
        <f t="shared" si="1394"/>
        <v>33881</v>
      </c>
      <c r="AF358" s="112">
        <f t="shared" si="1344"/>
        <v>38525</v>
      </c>
      <c r="AG358" s="112">
        <f t="shared" si="1395"/>
        <v>5387</v>
      </c>
      <c r="AH358" s="112">
        <f t="shared" si="1395"/>
        <v>39302</v>
      </c>
      <c r="AI358" s="112">
        <f t="shared" si="1346"/>
        <v>44689</v>
      </c>
      <c r="AJ358" s="112">
        <f t="shared" si="1396"/>
        <v>5387</v>
      </c>
      <c r="AK358" s="112">
        <f t="shared" si="1396"/>
        <v>39302</v>
      </c>
      <c r="AL358" s="112">
        <f t="shared" si="1348"/>
        <v>44689</v>
      </c>
      <c r="AM358" s="112">
        <f t="shared" si="1386"/>
        <v>5387</v>
      </c>
      <c r="AN358" s="112">
        <f t="shared" si="1386"/>
        <v>39302</v>
      </c>
      <c r="AO358" s="112">
        <v>2500</v>
      </c>
      <c r="AP358" s="112">
        <f t="shared" si="1351"/>
        <v>47189</v>
      </c>
      <c r="AQ358" s="109">
        <f t="shared" si="1352"/>
        <v>5629.42</v>
      </c>
      <c r="AR358" s="109">
        <f t="shared" si="1353"/>
        <v>43781.09</v>
      </c>
      <c r="AS358" s="112">
        <v>2500</v>
      </c>
      <c r="AT358" s="112">
        <f t="shared" si="1354"/>
        <v>51910.509999999995</v>
      </c>
      <c r="AU358" s="109">
        <f t="shared" si="1397"/>
        <v>5844.9</v>
      </c>
      <c r="AV358" s="109">
        <f t="shared" si="1397"/>
        <v>45353.17</v>
      </c>
      <c r="AW358" s="112">
        <v>2500</v>
      </c>
      <c r="AX358" s="112">
        <f t="shared" si="1356"/>
        <v>53698.07</v>
      </c>
      <c r="AY358" s="109">
        <f t="shared" si="1357"/>
        <v>6312.49</v>
      </c>
      <c r="AZ358" s="109">
        <f t="shared" si="1358"/>
        <v>51249.08</v>
      </c>
      <c r="BA358" s="112">
        <v>2500</v>
      </c>
      <c r="BB358" s="112">
        <f t="shared" si="1359"/>
        <v>60061.57</v>
      </c>
      <c r="BC358" s="109">
        <f t="shared" si="1360"/>
        <v>6880.61</v>
      </c>
      <c r="BD358" s="109">
        <f t="shared" si="1361"/>
        <v>55861.5</v>
      </c>
      <c r="BE358" s="112">
        <v>2500</v>
      </c>
      <c r="BF358" s="112">
        <f t="shared" si="1362"/>
        <v>65242.11</v>
      </c>
      <c r="BG358" s="109">
        <f t="shared" si="1363"/>
        <v>7196.23</v>
      </c>
      <c r="BH358" s="109">
        <f t="shared" si="1364"/>
        <v>58423.95</v>
      </c>
      <c r="BI358" s="112">
        <v>2500</v>
      </c>
      <c r="BJ358" s="112">
        <f t="shared" si="1365"/>
        <v>68120.179999999993</v>
      </c>
      <c r="BK358" s="109">
        <f t="shared" si="1366"/>
        <v>7511.85</v>
      </c>
      <c r="BL358" s="109">
        <f t="shared" si="1367"/>
        <v>60986.400000000001</v>
      </c>
      <c r="BM358" s="112">
        <v>2500</v>
      </c>
      <c r="BN358" s="112">
        <f t="shared" si="1368"/>
        <v>70998.25</v>
      </c>
      <c r="BO358" s="109">
        <f t="shared" si="1369"/>
        <v>7701.22</v>
      </c>
      <c r="BP358" s="109">
        <f t="shared" si="1370"/>
        <v>62523.87</v>
      </c>
      <c r="BQ358" s="109">
        <v>2500</v>
      </c>
      <c r="BR358" s="112">
        <f t="shared" si="1371"/>
        <v>72725.09</v>
      </c>
      <c r="BS358" s="110"/>
      <c r="BT358" s="75">
        <f t="shared" si="1387"/>
        <v>2.9999255444365044E-2</v>
      </c>
      <c r="BU358" s="75">
        <f t="shared" si="1387"/>
        <v>2.9999953169891073E-2</v>
      </c>
      <c r="BV358" s="75"/>
    </row>
    <row r="359" spans="1:74" ht="15" customHeight="1" x14ac:dyDescent="0.25">
      <c r="A359" s="76" t="s">
        <v>586</v>
      </c>
      <c r="B359" s="77" t="s">
        <v>587</v>
      </c>
      <c r="C359" s="112">
        <v>1744</v>
      </c>
      <c r="D359" s="112">
        <v>11060</v>
      </c>
      <c r="E359" s="112">
        <v>12804</v>
      </c>
      <c r="F359" s="112">
        <f t="shared" si="1388"/>
        <v>2092.7999999999997</v>
      </c>
      <c r="G359" s="112">
        <f t="shared" si="1388"/>
        <v>13272</v>
      </c>
      <c r="H359" s="112">
        <f t="shared" si="1388"/>
        <v>15364.8</v>
      </c>
      <c r="I359" s="112">
        <f t="shared" si="1389"/>
        <v>2197.4399999999996</v>
      </c>
      <c r="J359" s="112">
        <f t="shared" si="1389"/>
        <v>13935.6</v>
      </c>
      <c r="K359" s="112">
        <f t="shared" si="1389"/>
        <v>16133.039999999999</v>
      </c>
      <c r="L359" s="112">
        <f t="shared" si="1390"/>
        <v>2441.5999999999995</v>
      </c>
      <c r="M359" s="112">
        <f t="shared" si="1390"/>
        <v>15484</v>
      </c>
      <c r="N359" s="112">
        <f t="shared" si="1390"/>
        <v>17925.599999999999</v>
      </c>
      <c r="O359" s="112">
        <v>2441.5999999999995</v>
      </c>
      <c r="P359" s="112">
        <v>15484</v>
      </c>
      <c r="Q359" s="112">
        <v>17925.599999999999</v>
      </c>
      <c r="R359" s="112">
        <f t="shared" si="1391"/>
        <v>2790.7487999999994</v>
      </c>
      <c r="S359" s="112">
        <f t="shared" si="1391"/>
        <v>17698.212</v>
      </c>
      <c r="T359" s="112">
        <f t="shared" si="1340"/>
        <v>20488.960799999997</v>
      </c>
      <c r="U359" s="112">
        <f t="shared" si="1392"/>
        <v>2965.1487999999995</v>
      </c>
      <c r="V359" s="112">
        <f t="shared" si="1392"/>
        <v>18804.212</v>
      </c>
      <c r="W359" s="112">
        <f t="shared" si="1392"/>
        <v>21769.360799999999</v>
      </c>
      <c r="X359" s="112">
        <f t="shared" si="1393"/>
        <v>3226.7487999999994</v>
      </c>
      <c r="Y359" s="112">
        <f t="shared" si="1393"/>
        <v>20463.212</v>
      </c>
      <c r="Z359" s="112">
        <f t="shared" si="1393"/>
        <v>23689.960799999997</v>
      </c>
      <c r="AA359" s="112">
        <v>3715</v>
      </c>
      <c r="AB359" s="112">
        <v>23560</v>
      </c>
      <c r="AC359" s="112">
        <v>27275</v>
      </c>
      <c r="AD359" s="112">
        <f t="shared" si="1394"/>
        <v>4644</v>
      </c>
      <c r="AE359" s="112">
        <f t="shared" si="1394"/>
        <v>29450</v>
      </c>
      <c r="AF359" s="112">
        <f t="shared" si="1344"/>
        <v>34094</v>
      </c>
      <c r="AG359" s="112">
        <f t="shared" si="1395"/>
        <v>5387</v>
      </c>
      <c r="AH359" s="112">
        <f t="shared" si="1395"/>
        <v>34162</v>
      </c>
      <c r="AI359" s="112">
        <f t="shared" si="1346"/>
        <v>39549</v>
      </c>
      <c r="AJ359" s="112">
        <f t="shared" si="1396"/>
        <v>5387</v>
      </c>
      <c r="AK359" s="112">
        <f t="shared" si="1396"/>
        <v>34162</v>
      </c>
      <c r="AL359" s="112">
        <f t="shared" si="1348"/>
        <v>39549</v>
      </c>
      <c r="AM359" s="112">
        <f t="shared" si="1386"/>
        <v>5387</v>
      </c>
      <c r="AN359" s="112">
        <f t="shared" si="1386"/>
        <v>34162</v>
      </c>
      <c r="AO359" s="112">
        <v>2500</v>
      </c>
      <c r="AP359" s="112">
        <f t="shared" si="1351"/>
        <v>42049</v>
      </c>
      <c r="AQ359" s="109">
        <f t="shared" si="1352"/>
        <v>5629.42</v>
      </c>
      <c r="AR359" s="109">
        <f t="shared" si="1353"/>
        <v>38055.29</v>
      </c>
      <c r="AS359" s="112">
        <v>2500</v>
      </c>
      <c r="AT359" s="112">
        <f t="shared" si="1354"/>
        <v>46184.71</v>
      </c>
      <c r="AU359" s="109">
        <f t="shared" si="1397"/>
        <v>5844.9</v>
      </c>
      <c r="AV359" s="109">
        <f t="shared" si="1397"/>
        <v>39421.769999999997</v>
      </c>
      <c r="AW359" s="112">
        <v>2500</v>
      </c>
      <c r="AX359" s="112">
        <f t="shared" si="1356"/>
        <v>47766.67</v>
      </c>
      <c r="AY359" s="109">
        <f t="shared" si="1357"/>
        <v>6312.49</v>
      </c>
      <c r="AZ359" s="109">
        <f t="shared" si="1358"/>
        <v>44546.6</v>
      </c>
      <c r="BA359" s="112">
        <v>2500</v>
      </c>
      <c r="BB359" s="112">
        <f t="shared" si="1359"/>
        <v>53359.09</v>
      </c>
      <c r="BC359" s="109">
        <f t="shared" si="1360"/>
        <v>6880.61</v>
      </c>
      <c r="BD359" s="109">
        <f t="shared" si="1361"/>
        <v>48555.79</v>
      </c>
      <c r="BE359" s="112">
        <v>2500</v>
      </c>
      <c r="BF359" s="112">
        <f t="shared" si="1362"/>
        <v>57936.4</v>
      </c>
      <c r="BG359" s="109">
        <f t="shared" si="1363"/>
        <v>7196.23</v>
      </c>
      <c r="BH359" s="109">
        <f t="shared" si="1364"/>
        <v>50783.12</v>
      </c>
      <c r="BI359" s="112">
        <v>2500</v>
      </c>
      <c r="BJ359" s="112">
        <f t="shared" si="1365"/>
        <v>60479.350000000006</v>
      </c>
      <c r="BK359" s="109">
        <f t="shared" si="1366"/>
        <v>7511.85</v>
      </c>
      <c r="BL359" s="109">
        <f t="shared" si="1367"/>
        <v>53010.45</v>
      </c>
      <c r="BM359" s="112">
        <v>2500</v>
      </c>
      <c r="BN359" s="112">
        <f t="shared" si="1368"/>
        <v>63022.299999999996</v>
      </c>
      <c r="BO359" s="109">
        <f t="shared" si="1369"/>
        <v>7701.22</v>
      </c>
      <c r="BP359" s="109">
        <f t="shared" si="1370"/>
        <v>54346.85</v>
      </c>
      <c r="BQ359" s="109">
        <v>2500</v>
      </c>
      <c r="BR359" s="112">
        <f t="shared" si="1371"/>
        <v>64548.07</v>
      </c>
      <c r="BS359" s="110"/>
      <c r="BT359" s="75">
        <f t="shared" si="1387"/>
        <v>2.9999255444365044E-2</v>
      </c>
      <c r="BU359" s="75">
        <f t="shared" si="1387"/>
        <v>3.0000044896804728E-2</v>
      </c>
      <c r="BV359" s="75"/>
    </row>
    <row r="360" spans="1:74" ht="30" customHeight="1" x14ac:dyDescent="0.25">
      <c r="A360" s="76" t="s">
        <v>588</v>
      </c>
      <c r="B360" s="77" t="s">
        <v>589</v>
      </c>
      <c r="C360" s="112">
        <v>1744</v>
      </c>
      <c r="D360" s="112">
        <v>12724</v>
      </c>
      <c r="E360" s="112">
        <v>14468</v>
      </c>
      <c r="F360" s="112">
        <f t="shared" si="1388"/>
        <v>2092.7999999999997</v>
      </c>
      <c r="G360" s="112">
        <f t="shared" si="1388"/>
        <v>15268.8</v>
      </c>
      <c r="H360" s="112">
        <f t="shared" si="1388"/>
        <v>17361.599999999999</v>
      </c>
      <c r="I360" s="112">
        <f t="shared" si="1389"/>
        <v>2197.4399999999996</v>
      </c>
      <c r="J360" s="112">
        <f t="shared" si="1389"/>
        <v>16032.24</v>
      </c>
      <c r="K360" s="112">
        <f t="shared" si="1389"/>
        <v>18229.68</v>
      </c>
      <c r="L360" s="112">
        <f t="shared" si="1390"/>
        <v>2441.5999999999995</v>
      </c>
      <c r="M360" s="112">
        <f t="shared" si="1390"/>
        <v>17813.599999999999</v>
      </c>
      <c r="N360" s="112">
        <f t="shared" si="1390"/>
        <v>20255.2</v>
      </c>
      <c r="O360" s="112">
        <v>2441.5999999999995</v>
      </c>
      <c r="P360" s="112">
        <v>17813.599999999999</v>
      </c>
      <c r="Q360" s="112">
        <v>20255.2</v>
      </c>
      <c r="R360" s="112">
        <f t="shared" si="1391"/>
        <v>2790.7487999999994</v>
      </c>
      <c r="S360" s="112">
        <f t="shared" si="1391"/>
        <v>20360.944799999997</v>
      </c>
      <c r="T360" s="112">
        <f t="shared" si="1340"/>
        <v>23151.693600000002</v>
      </c>
      <c r="U360" s="112">
        <f t="shared" si="1392"/>
        <v>2965.1487999999995</v>
      </c>
      <c r="V360" s="112">
        <f t="shared" si="1392"/>
        <v>21633.344799999999</v>
      </c>
      <c r="W360" s="112">
        <f t="shared" si="1392"/>
        <v>24598.493600000002</v>
      </c>
      <c r="X360" s="112">
        <f t="shared" si="1393"/>
        <v>3226.7487999999994</v>
      </c>
      <c r="Y360" s="112">
        <f t="shared" si="1393"/>
        <v>23541.944799999997</v>
      </c>
      <c r="Z360" s="112">
        <f t="shared" si="1393"/>
        <v>26768.693600000002</v>
      </c>
      <c r="AA360" s="112">
        <v>3715</v>
      </c>
      <c r="AB360" s="112">
        <v>27105</v>
      </c>
      <c r="AC360" s="112">
        <v>30820</v>
      </c>
      <c r="AD360" s="112">
        <f t="shared" si="1394"/>
        <v>4644</v>
      </c>
      <c r="AE360" s="112">
        <f t="shared" si="1394"/>
        <v>33881</v>
      </c>
      <c r="AF360" s="112">
        <f t="shared" si="1344"/>
        <v>38525</v>
      </c>
      <c r="AG360" s="112">
        <f t="shared" si="1395"/>
        <v>5387</v>
      </c>
      <c r="AH360" s="112">
        <f t="shared" si="1395"/>
        <v>39302</v>
      </c>
      <c r="AI360" s="112">
        <f t="shared" si="1346"/>
        <v>44689</v>
      </c>
      <c r="AJ360" s="112">
        <f t="shared" si="1396"/>
        <v>5387</v>
      </c>
      <c r="AK360" s="112">
        <f t="shared" si="1396"/>
        <v>39302</v>
      </c>
      <c r="AL360" s="112">
        <f t="shared" si="1348"/>
        <v>44689</v>
      </c>
      <c r="AM360" s="112">
        <f t="shared" si="1386"/>
        <v>5387</v>
      </c>
      <c r="AN360" s="112">
        <f t="shared" si="1386"/>
        <v>39302</v>
      </c>
      <c r="AO360" s="112">
        <v>2500</v>
      </c>
      <c r="AP360" s="112">
        <f t="shared" si="1351"/>
        <v>47189</v>
      </c>
      <c r="AQ360" s="109">
        <f t="shared" si="1352"/>
        <v>5629.42</v>
      </c>
      <c r="AR360" s="109">
        <f t="shared" si="1353"/>
        <v>43781.09</v>
      </c>
      <c r="AS360" s="112">
        <v>2500</v>
      </c>
      <c r="AT360" s="112">
        <f t="shared" si="1354"/>
        <v>51910.509999999995</v>
      </c>
      <c r="AU360" s="109">
        <f t="shared" si="1397"/>
        <v>5844.9</v>
      </c>
      <c r="AV360" s="109">
        <f t="shared" si="1397"/>
        <v>45353.17</v>
      </c>
      <c r="AW360" s="112">
        <v>2500</v>
      </c>
      <c r="AX360" s="112">
        <f t="shared" si="1356"/>
        <v>53698.07</v>
      </c>
      <c r="AY360" s="109">
        <f t="shared" si="1357"/>
        <v>6312.49</v>
      </c>
      <c r="AZ360" s="109">
        <f t="shared" si="1358"/>
        <v>51249.08</v>
      </c>
      <c r="BA360" s="112">
        <v>2500</v>
      </c>
      <c r="BB360" s="112">
        <f t="shared" si="1359"/>
        <v>60061.57</v>
      </c>
      <c r="BC360" s="109">
        <f t="shared" si="1360"/>
        <v>6880.61</v>
      </c>
      <c r="BD360" s="109">
        <f t="shared" si="1361"/>
        <v>55861.5</v>
      </c>
      <c r="BE360" s="112">
        <v>2500</v>
      </c>
      <c r="BF360" s="112">
        <f t="shared" si="1362"/>
        <v>65242.11</v>
      </c>
      <c r="BG360" s="109">
        <f t="shared" si="1363"/>
        <v>7196.23</v>
      </c>
      <c r="BH360" s="109">
        <f t="shared" si="1364"/>
        <v>58423.95</v>
      </c>
      <c r="BI360" s="112">
        <v>2500</v>
      </c>
      <c r="BJ360" s="112">
        <f t="shared" si="1365"/>
        <v>68120.179999999993</v>
      </c>
      <c r="BK360" s="109">
        <f t="shared" si="1366"/>
        <v>7511.85</v>
      </c>
      <c r="BL360" s="109">
        <f t="shared" si="1367"/>
        <v>60986.400000000001</v>
      </c>
      <c r="BM360" s="112">
        <v>2500</v>
      </c>
      <c r="BN360" s="112">
        <f t="shared" si="1368"/>
        <v>70998.25</v>
      </c>
      <c r="BO360" s="109">
        <f t="shared" si="1369"/>
        <v>7701.22</v>
      </c>
      <c r="BP360" s="109">
        <f t="shared" si="1370"/>
        <v>62523.87</v>
      </c>
      <c r="BQ360" s="109">
        <v>2500</v>
      </c>
      <c r="BR360" s="112">
        <f t="shared" si="1371"/>
        <v>72725.09</v>
      </c>
      <c r="BS360" s="110"/>
      <c r="BT360" s="75">
        <f t="shared" si="1387"/>
        <v>2.9999255444365044E-2</v>
      </c>
      <c r="BU360" s="75">
        <f t="shared" si="1387"/>
        <v>2.9999953169891073E-2</v>
      </c>
      <c r="BV360" s="75"/>
    </row>
    <row r="361" spans="1:74" ht="30" customHeight="1" x14ac:dyDescent="0.25">
      <c r="A361" s="76" t="s">
        <v>590</v>
      </c>
      <c r="B361" s="77" t="s">
        <v>591</v>
      </c>
      <c r="C361" s="112">
        <v>1744</v>
      </c>
      <c r="D361" s="112">
        <v>11060</v>
      </c>
      <c r="E361" s="112">
        <v>12804</v>
      </c>
      <c r="F361" s="112">
        <f t="shared" si="1388"/>
        <v>2092.7999999999997</v>
      </c>
      <c r="G361" s="112">
        <f t="shared" si="1388"/>
        <v>13272</v>
      </c>
      <c r="H361" s="112">
        <f t="shared" si="1388"/>
        <v>15364.8</v>
      </c>
      <c r="I361" s="112">
        <f t="shared" si="1389"/>
        <v>2197.4399999999996</v>
      </c>
      <c r="J361" s="112">
        <f t="shared" si="1389"/>
        <v>13935.6</v>
      </c>
      <c r="K361" s="112">
        <f t="shared" si="1389"/>
        <v>16133.039999999999</v>
      </c>
      <c r="L361" s="112">
        <f t="shared" si="1390"/>
        <v>2441.5999999999995</v>
      </c>
      <c r="M361" s="112">
        <f t="shared" si="1390"/>
        <v>15484</v>
      </c>
      <c r="N361" s="112">
        <f t="shared" si="1390"/>
        <v>17925.599999999999</v>
      </c>
      <c r="O361" s="112">
        <v>2441.5999999999995</v>
      </c>
      <c r="P361" s="112">
        <v>15484</v>
      </c>
      <c r="Q361" s="112">
        <v>17925.599999999999</v>
      </c>
      <c r="R361" s="112">
        <f t="shared" si="1391"/>
        <v>2790.7487999999994</v>
      </c>
      <c r="S361" s="112">
        <f t="shared" si="1391"/>
        <v>17698.212</v>
      </c>
      <c r="T361" s="112">
        <f t="shared" si="1340"/>
        <v>20488.960799999997</v>
      </c>
      <c r="U361" s="112">
        <f t="shared" si="1392"/>
        <v>2965.1487999999995</v>
      </c>
      <c r="V361" s="112">
        <f t="shared" si="1392"/>
        <v>18804.212</v>
      </c>
      <c r="W361" s="112">
        <f t="shared" si="1392"/>
        <v>21769.360799999999</v>
      </c>
      <c r="X361" s="112">
        <f t="shared" si="1393"/>
        <v>3226.7487999999994</v>
      </c>
      <c r="Y361" s="112">
        <f t="shared" si="1393"/>
        <v>20463.212</v>
      </c>
      <c r="Z361" s="112">
        <f t="shared" si="1393"/>
        <v>23689.960799999997</v>
      </c>
      <c r="AA361" s="112">
        <v>3715</v>
      </c>
      <c r="AB361" s="112">
        <v>23560</v>
      </c>
      <c r="AC361" s="112">
        <v>27275</v>
      </c>
      <c r="AD361" s="112">
        <f t="shared" si="1394"/>
        <v>4644</v>
      </c>
      <c r="AE361" s="112">
        <f t="shared" si="1394"/>
        <v>29450</v>
      </c>
      <c r="AF361" s="112">
        <f t="shared" si="1344"/>
        <v>34094</v>
      </c>
      <c r="AG361" s="112">
        <f t="shared" si="1395"/>
        <v>5387</v>
      </c>
      <c r="AH361" s="112">
        <f t="shared" si="1395"/>
        <v>34162</v>
      </c>
      <c r="AI361" s="112">
        <f t="shared" si="1346"/>
        <v>39549</v>
      </c>
      <c r="AJ361" s="112">
        <f t="shared" si="1396"/>
        <v>5387</v>
      </c>
      <c r="AK361" s="112">
        <f t="shared" si="1396"/>
        <v>34162</v>
      </c>
      <c r="AL361" s="112">
        <f t="shared" si="1348"/>
        <v>39549</v>
      </c>
      <c r="AM361" s="112">
        <f t="shared" si="1386"/>
        <v>5387</v>
      </c>
      <c r="AN361" s="112">
        <f t="shared" si="1386"/>
        <v>34162</v>
      </c>
      <c r="AO361" s="112">
        <v>2500</v>
      </c>
      <c r="AP361" s="112">
        <f t="shared" si="1351"/>
        <v>42049</v>
      </c>
      <c r="AQ361" s="109">
        <f t="shared" si="1352"/>
        <v>5629.42</v>
      </c>
      <c r="AR361" s="109">
        <f t="shared" si="1353"/>
        <v>38055.29</v>
      </c>
      <c r="AS361" s="112">
        <v>2500</v>
      </c>
      <c r="AT361" s="112">
        <f t="shared" si="1354"/>
        <v>46184.71</v>
      </c>
      <c r="AU361" s="109">
        <f t="shared" si="1397"/>
        <v>5844.9</v>
      </c>
      <c r="AV361" s="109">
        <f t="shared" si="1397"/>
        <v>39421.769999999997</v>
      </c>
      <c r="AW361" s="112">
        <v>2500</v>
      </c>
      <c r="AX361" s="112">
        <f t="shared" si="1356"/>
        <v>47766.67</v>
      </c>
      <c r="AY361" s="109">
        <f t="shared" si="1357"/>
        <v>6312.49</v>
      </c>
      <c r="AZ361" s="109">
        <f t="shared" si="1358"/>
        <v>44546.6</v>
      </c>
      <c r="BA361" s="112">
        <v>2500</v>
      </c>
      <c r="BB361" s="112">
        <f t="shared" si="1359"/>
        <v>53359.09</v>
      </c>
      <c r="BC361" s="109">
        <f t="shared" si="1360"/>
        <v>6880.61</v>
      </c>
      <c r="BD361" s="109">
        <f t="shared" si="1361"/>
        <v>48555.79</v>
      </c>
      <c r="BE361" s="112">
        <v>2500</v>
      </c>
      <c r="BF361" s="112">
        <f t="shared" si="1362"/>
        <v>57936.4</v>
      </c>
      <c r="BG361" s="109">
        <f t="shared" si="1363"/>
        <v>7196.23</v>
      </c>
      <c r="BH361" s="109">
        <f t="shared" si="1364"/>
        <v>50783.12</v>
      </c>
      <c r="BI361" s="112">
        <v>2500</v>
      </c>
      <c r="BJ361" s="112">
        <f t="shared" si="1365"/>
        <v>60479.350000000006</v>
      </c>
      <c r="BK361" s="109">
        <f t="shared" si="1366"/>
        <v>7511.85</v>
      </c>
      <c r="BL361" s="109">
        <f t="shared" si="1367"/>
        <v>53010.45</v>
      </c>
      <c r="BM361" s="112">
        <v>2500</v>
      </c>
      <c r="BN361" s="112">
        <f t="shared" si="1368"/>
        <v>63022.299999999996</v>
      </c>
      <c r="BO361" s="109">
        <f t="shared" si="1369"/>
        <v>7701.22</v>
      </c>
      <c r="BP361" s="109">
        <f t="shared" si="1370"/>
        <v>54346.85</v>
      </c>
      <c r="BQ361" s="109">
        <v>2500</v>
      </c>
      <c r="BR361" s="112">
        <f t="shared" si="1371"/>
        <v>64548.07</v>
      </c>
      <c r="BS361" s="110"/>
      <c r="BT361" s="75">
        <f t="shared" si="1387"/>
        <v>2.9999255444365044E-2</v>
      </c>
      <c r="BU361" s="75">
        <f t="shared" si="1387"/>
        <v>3.0000044896804728E-2</v>
      </c>
      <c r="BV361" s="75"/>
    </row>
    <row r="362" spans="1:74" ht="15" customHeight="1" x14ac:dyDescent="0.25">
      <c r="A362" s="76" t="s">
        <v>592</v>
      </c>
      <c r="B362" s="77" t="s">
        <v>593</v>
      </c>
      <c r="C362" s="112">
        <v>1744</v>
      </c>
      <c r="D362" s="112">
        <v>12724</v>
      </c>
      <c r="E362" s="112">
        <v>14468</v>
      </c>
      <c r="F362" s="112">
        <f t="shared" si="1388"/>
        <v>2092.7999999999997</v>
      </c>
      <c r="G362" s="112">
        <f t="shared" si="1388"/>
        <v>15268.8</v>
      </c>
      <c r="H362" s="112">
        <f t="shared" si="1388"/>
        <v>17361.599999999999</v>
      </c>
      <c r="I362" s="112">
        <f t="shared" si="1389"/>
        <v>2197.4399999999996</v>
      </c>
      <c r="J362" s="112">
        <f t="shared" si="1389"/>
        <v>16032.24</v>
      </c>
      <c r="K362" s="112">
        <f t="shared" si="1389"/>
        <v>18229.68</v>
      </c>
      <c r="L362" s="112">
        <f t="shared" si="1390"/>
        <v>2441.5999999999995</v>
      </c>
      <c r="M362" s="112">
        <f t="shared" si="1390"/>
        <v>17813.599999999999</v>
      </c>
      <c r="N362" s="112">
        <f t="shared" si="1390"/>
        <v>20255.2</v>
      </c>
      <c r="O362" s="112">
        <v>2441.5999999999995</v>
      </c>
      <c r="P362" s="112">
        <v>17813.599999999999</v>
      </c>
      <c r="Q362" s="112">
        <v>20255.2</v>
      </c>
      <c r="R362" s="112">
        <f t="shared" si="1391"/>
        <v>2790.7487999999994</v>
      </c>
      <c r="S362" s="112">
        <f t="shared" si="1391"/>
        <v>20360.944799999997</v>
      </c>
      <c r="T362" s="112">
        <f t="shared" si="1340"/>
        <v>23151.693600000002</v>
      </c>
      <c r="U362" s="112">
        <f t="shared" si="1392"/>
        <v>2965.1487999999995</v>
      </c>
      <c r="V362" s="112">
        <f t="shared" si="1392"/>
        <v>21633.344799999999</v>
      </c>
      <c r="W362" s="112">
        <f t="shared" si="1392"/>
        <v>24598.493600000002</v>
      </c>
      <c r="X362" s="112">
        <f t="shared" si="1393"/>
        <v>3226.7487999999994</v>
      </c>
      <c r="Y362" s="112">
        <f t="shared" si="1393"/>
        <v>23541.944799999997</v>
      </c>
      <c r="Z362" s="112">
        <f t="shared" si="1393"/>
        <v>26768.693600000002</v>
      </c>
      <c r="AA362" s="112">
        <v>3715</v>
      </c>
      <c r="AB362" s="112">
        <v>27105</v>
      </c>
      <c r="AC362" s="112">
        <v>30820</v>
      </c>
      <c r="AD362" s="112">
        <f t="shared" si="1394"/>
        <v>4644</v>
      </c>
      <c r="AE362" s="112">
        <f t="shared" si="1394"/>
        <v>33881</v>
      </c>
      <c r="AF362" s="112">
        <f t="shared" si="1344"/>
        <v>38525</v>
      </c>
      <c r="AG362" s="112">
        <f t="shared" si="1395"/>
        <v>5387</v>
      </c>
      <c r="AH362" s="112">
        <f t="shared" si="1395"/>
        <v>39302</v>
      </c>
      <c r="AI362" s="112">
        <f t="shared" si="1346"/>
        <v>44689</v>
      </c>
      <c r="AJ362" s="112">
        <f t="shared" si="1396"/>
        <v>5387</v>
      </c>
      <c r="AK362" s="112">
        <f t="shared" si="1396"/>
        <v>39302</v>
      </c>
      <c r="AL362" s="112">
        <f t="shared" si="1348"/>
        <v>44689</v>
      </c>
      <c r="AM362" s="112">
        <f t="shared" ref="AM362:AN373" si="1398">AJ362</f>
        <v>5387</v>
      </c>
      <c r="AN362" s="112">
        <f t="shared" si="1398"/>
        <v>39302</v>
      </c>
      <c r="AO362" s="112">
        <v>2500</v>
      </c>
      <c r="AP362" s="112">
        <f t="shared" si="1351"/>
        <v>47189</v>
      </c>
      <c r="AQ362" s="109">
        <f t="shared" si="1352"/>
        <v>5629.42</v>
      </c>
      <c r="AR362" s="109">
        <f t="shared" si="1353"/>
        <v>43781.09</v>
      </c>
      <c r="AS362" s="112">
        <v>2500</v>
      </c>
      <c r="AT362" s="112">
        <f t="shared" si="1354"/>
        <v>51910.509999999995</v>
      </c>
      <c r="AU362" s="109">
        <f t="shared" si="1397"/>
        <v>5844.9</v>
      </c>
      <c r="AV362" s="109">
        <f t="shared" si="1397"/>
        <v>45353.17</v>
      </c>
      <c r="AW362" s="112">
        <v>2500</v>
      </c>
      <c r="AX362" s="112">
        <f t="shared" si="1356"/>
        <v>53698.07</v>
      </c>
      <c r="AY362" s="109">
        <f t="shared" si="1357"/>
        <v>6312.49</v>
      </c>
      <c r="AZ362" s="109">
        <f t="shared" si="1358"/>
        <v>51249.08</v>
      </c>
      <c r="BA362" s="112">
        <v>2500</v>
      </c>
      <c r="BB362" s="112">
        <f t="shared" si="1359"/>
        <v>60061.57</v>
      </c>
      <c r="BC362" s="109">
        <f t="shared" si="1360"/>
        <v>6880.61</v>
      </c>
      <c r="BD362" s="109">
        <f t="shared" si="1361"/>
        <v>55861.5</v>
      </c>
      <c r="BE362" s="112">
        <v>2500</v>
      </c>
      <c r="BF362" s="112">
        <f t="shared" si="1362"/>
        <v>65242.11</v>
      </c>
      <c r="BG362" s="109">
        <f t="shared" si="1363"/>
        <v>7196.23</v>
      </c>
      <c r="BH362" s="109">
        <f t="shared" si="1364"/>
        <v>58423.95</v>
      </c>
      <c r="BI362" s="112">
        <v>2500</v>
      </c>
      <c r="BJ362" s="112">
        <f t="shared" si="1365"/>
        <v>68120.179999999993</v>
      </c>
      <c r="BK362" s="109">
        <f t="shared" si="1366"/>
        <v>7511.85</v>
      </c>
      <c r="BL362" s="109">
        <f t="shared" si="1367"/>
        <v>60986.400000000001</v>
      </c>
      <c r="BM362" s="112">
        <v>2500</v>
      </c>
      <c r="BN362" s="112">
        <f t="shared" si="1368"/>
        <v>70998.25</v>
      </c>
      <c r="BO362" s="109">
        <f t="shared" si="1369"/>
        <v>7701.22</v>
      </c>
      <c r="BP362" s="109">
        <f t="shared" si="1370"/>
        <v>62523.87</v>
      </c>
      <c r="BQ362" s="109">
        <v>2500</v>
      </c>
      <c r="BR362" s="112">
        <f t="shared" si="1371"/>
        <v>72725.09</v>
      </c>
      <c r="BS362" s="110"/>
      <c r="BT362" s="75">
        <f t="shared" si="1387"/>
        <v>2.9999255444365044E-2</v>
      </c>
      <c r="BU362" s="75">
        <f t="shared" si="1387"/>
        <v>2.9999953169891073E-2</v>
      </c>
      <c r="BV362" s="75"/>
    </row>
    <row r="363" spans="1:74" ht="15" customHeight="1" x14ac:dyDescent="0.25">
      <c r="A363" s="76" t="s">
        <v>594</v>
      </c>
      <c r="B363" s="77" t="s">
        <v>595</v>
      </c>
      <c r="C363" s="112">
        <v>1744</v>
      </c>
      <c r="D363" s="112">
        <v>11060</v>
      </c>
      <c r="E363" s="112">
        <v>12804</v>
      </c>
      <c r="F363" s="112">
        <f t="shared" si="1388"/>
        <v>2092.7999999999997</v>
      </c>
      <c r="G363" s="112">
        <f t="shared" si="1388"/>
        <v>13272</v>
      </c>
      <c r="H363" s="112">
        <f t="shared" si="1388"/>
        <v>15364.8</v>
      </c>
      <c r="I363" s="112">
        <f t="shared" si="1389"/>
        <v>2197.4399999999996</v>
      </c>
      <c r="J363" s="112">
        <f t="shared" si="1389"/>
        <v>13935.6</v>
      </c>
      <c r="K363" s="112">
        <f t="shared" si="1389"/>
        <v>16133.039999999999</v>
      </c>
      <c r="L363" s="112">
        <f t="shared" si="1390"/>
        <v>2441.5999999999995</v>
      </c>
      <c r="M363" s="112">
        <f t="shared" si="1390"/>
        <v>15484</v>
      </c>
      <c r="N363" s="112">
        <f t="shared" si="1390"/>
        <v>17925.599999999999</v>
      </c>
      <c r="O363" s="112">
        <v>2441.5999999999995</v>
      </c>
      <c r="P363" s="112">
        <v>15484</v>
      </c>
      <c r="Q363" s="112">
        <v>17925.599999999999</v>
      </c>
      <c r="R363" s="112">
        <f t="shared" si="1391"/>
        <v>2790.7487999999994</v>
      </c>
      <c r="S363" s="112">
        <f t="shared" si="1391"/>
        <v>17698.212</v>
      </c>
      <c r="T363" s="112">
        <f t="shared" si="1340"/>
        <v>20488.960799999997</v>
      </c>
      <c r="U363" s="112">
        <f t="shared" si="1392"/>
        <v>2965.1487999999995</v>
      </c>
      <c r="V363" s="112">
        <f t="shared" si="1392"/>
        <v>18804.212</v>
      </c>
      <c r="W363" s="112">
        <f t="shared" si="1392"/>
        <v>21769.360799999999</v>
      </c>
      <c r="X363" s="112">
        <f t="shared" si="1393"/>
        <v>3226.7487999999994</v>
      </c>
      <c r="Y363" s="112">
        <f t="shared" si="1393"/>
        <v>20463.212</v>
      </c>
      <c r="Z363" s="112">
        <f t="shared" si="1393"/>
        <v>23689.960799999997</v>
      </c>
      <c r="AA363" s="112">
        <v>3715</v>
      </c>
      <c r="AB363" s="112">
        <v>23560</v>
      </c>
      <c r="AC363" s="112">
        <v>27275</v>
      </c>
      <c r="AD363" s="112">
        <f t="shared" si="1394"/>
        <v>4644</v>
      </c>
      <c r="AE363" s="112">
        <f t="shared" si="1394"/>
        <v>29450</v>
      </c>
      <c r="AF363" s="112">
        <f t="shared" si="1344"/>
        <v>34094</v>
      </c>
      <c r="AG363" s="112">
        <f t="shared" si="1395"/>
        <v>5387</v>
      </c>
      <c r="AH363" s="112">
        <f t="shared" si="1395"/>
        <v>34162</v>
      </c>
      <c r="AI363" s="112">
        <f t="shared" si="1346"/>
        <v>39549</v>
      </c>
      <c r="AJ363" s="112">
        <f t="shared" si="1396"/>
        <v>5387</v>
      </c>
      <c r="AK363" s="112">
        <f t="shared" si="1396"/>
        <v>34162</v>
      </c>
      <c r="AL363" s="112">
        <f t="shared" si="1348"/>
        <v>39549</v>
      </c>
      <c r="AM363" s="112">
        <f t="shared" si="1398"/>
        <v>5387</v>
      </c>
      <c r="AN363" s="112">
        <f t="shared" si="1398"/>
        <v>34162</v>
      </c>
      <c r="AO363" s="112">
        <v>2500</v>
      </c>
      <c r="AP363" s="112">
        <f t="shared" si="1351"/>
        <v>42049</v>
      </c>
      <c r="AQ363" s="109">
        <f t="shared" si="1352"/>
        <v>5629.42</v>
      </c>
      <c r="AR363" s="109">
        <f t="shared" si="1353"/>
        <v>38055.29</v>
      </c>
      <c r="AS363" s="112">
        <v>2500</v>
      </c>
      <c r="AT363" s="112">
        <f t="shared" si="1354"/>
        <v>46184.71</v>
      </c>
      <c r="AU363" s="109">
        <f t="shared" si="1397"/>
        <v>5844.9</v>
      </c>
      <c r="AV363" s="109">
        <f t="shared" si="1397"/>
        <v>39421.769999999997</v>
      </c>
      <c r="AW363" s="112">
        <v>2500</v>
      </c>
      <c r="AX363" s="112">
        <f t="shared" si="1356"/>
        <v>47766.67</v>
      </c>
      <c r="AY363" s="109">
        <f t="shared" si="1357"/>
        <v>6312.49</v>
      </c>
      <c r="AZ363" s="109">
        <f t="shared" si="1358"/>
        <v>44546.6</v>
      </c>
      <c r="BA363" s="112">
        <v>2500</v>
      </c>
      <c r="BB363" s="112">
        <f t="shared" si="1359"/>
        <v>53359.09</v>
      </c>
      <c r="BC363" s="109">
        <f t="shared" si="1360"/>
        <v>6880.61</v>
      </c>
      <c r="BD363" s="109">
        <f t="shared" si="1361"/>
        <v>48555.79</v>
      </c>
      <c r="BE363" s="112">
        <v>2500</v>
      </c>
      <c r="BF363" s="112">
        <f t="shared" si="1362"/>
        <v>57936.4</v>
      </c>
      <c r="BG363" s="109">
        <f t="shared" si="1363"/>
        <v>7196.23</v>
      </c>
      <c r="BH363" s="109">
        <f t="shared" si="1364"/>
        <v>50783.12</v>
      </c>
      <c r="BI363" s="112">
        <v>2500</v>
      </c>
      <c r="BJ363" s="112">
        <f t="shared" si="1365"/>
        <v>60479.350000000006</v>
      </c>
      <c r="BK363" s="109">
        <f t="shared" si="1366"/>
        <v>7511.85</v>
      </c>
      <c r="BL363" s="109">
        <f t="shared" si="1367"/>
        <v>53010.45</v>
      </c>
      <c r="BM363" s="112">
        <v>2500</v>
      </c>
      <c r="BN363" s="112">
        <f t="shared" si="1368"/>
        <v>63022.299999999996</v>
      </c>
      <c r="BO363" s="109">
        <f t="shared" si="1369"/>
        <v>7701.22</v>
      </c>
      <c r="BP363" s="109">
        <f t="shared" si="1370"/>
        <v>54346.85</v>
      </c>
      <c r="BQ363" s="109">
        <v>2500</v>
      </c>
      <c r="BR363" s="112">
        <f t="shared" si="1371"/>
        <v>64548.07</v>
      </c>
      <c r="BS363" s="110"/>
      <c r="BT363" s="75">
        <f t="shared" si="1387"/>
        <v>2.9999255444365044E-2</v>
      </c>
      <c r="BU363" s="75">
        <f t="shared" si="1387"/>
        <v>3.0000044896804728E-2</v>
      </c>
      <c r="BV363" s="75"/>
    </row>
    <row r="364" spans="1:74" ht="30" customHeight="1" x14ac:dyDescent="0.25">
      <c r="A364" s="76" t="s">
        <v>596</v>
      </c>
      <c r="B364" s="77" t="s">
        <v>597</v>
      </c>
      <c r="C364" s="112">
        <v>1744</v>
      </c>
      <c r="D364" s="112">
        <v>12724</v>
      </c>
      <c r="E364" s="112">
        <v>14468</v>
      </c>
      <c r="F364" s="112">
        <f t="shared" si="1388"/>
        <v>2092.7999999999997</v>
      </c>
      <c r="G364" s="112">
        <f t="shared" si="1388"/>
        <v>15268.8</v>
      </c>
      <c r="H364" s="112">
        <f t="shared" si="1388"/>
        <v>17361.599999999999</v>
      </c>
      <c r="I364" s="112">
        <f t="shared" si="1389"/>
        <v>2197.4399999999996</v>
      </c>
      <c r="J364" s="112">
        <f t="shared" si="1389"/>
        <v>16032.24</v>
      </c>
      <c r="K364" s="112">
        <f t="shared" si="1389"/>
        <v>18229.68</v>
      </c>
      <c r="L364" s="112">
        <f t="shared" si="1390"/>
        <v>2441.5999999999995</v>
      </c>
      <c r="M364" s="112">
        <f t="shared" si="1390"/>
        <v>17813.599999999999</v>
      </c>
      <c r="N364" s="112">
        <f t="shared" si="1390"/>
        <v>20255.2</v>
      </c>
      <c r="O364" s="112">
        <v>2441.5999999999995</v>
      </c>
      <c r="P364" s="112">
        <v>17813.599999999999</v>
      </c>
      <c r="Q364" s="112">
        <v>20255.2</v>
      </c>
      <c r="R364" s="112">
        <f t="shared" si="1391"/>
        <v>2790.7487999999994</v>
      </c>
      <c r="S364" s="112">
        <f t="shared" si="1391"/>
        <v>20360.944799999997</v>
      </c>
      <c r="T364" s="112">
        <f t="shared" si="1340"/>
        <v>23151.693600000002</v>
      </c>
      <c r="U364" s="112">
        <f t="shared" si="1392"/>
        <v>2965.1487999999995</v>
      </c>
      <c r="V364" s="112">
        <f t="shared" si="1392"/>
        <v>21633.344799999999</v>
      </c>
      <c r="W364" s="112">
        <f t="shared" si="1392"/>
        <v>24598.493600000002</v>
      </c>
      <c r="X364" s="112">
        <f t="shared" si="1393"/>
        <v>3226.7487999999994</v>
      </c>
      <c r="Y364" s="112">
        <f t="shared" si="1393"/>
        <v>23541.944799999997</v>
      </c>
      <c r="Z364" s="112">
        <f t="shared" si="1393"/>
        <v>26768.693600000002</v>
      </c>
      <c r="AA364" s="112">
        <v>3715</v>
      </c>
      <c r="AB364" s="112">
        <v>27105</v>
      </c>
      <c r="AC364" s="112">
        <v>30820</v>
      </c>
      <c r="AD364" s="112">
        <f t="shared" si="1394"/>
        <v>4644</v>
      </c>
      <c r="AE364" s="112">
        <f t="shared" si="1394"/>
        <v>33881</v>
      </c>
      <c r="AF364" s="112">
        <f t="shared" si="1344"/>
        <v>38525</v>
      </c>
      <c r="AG364" s="112">
        <f t="shared" si="1395"/>
        <v>5387</v>
      </c>
      <c r="AH364" s="112">
        <f t="shared" si="1395"/>
        <v>39302</v>
      </c>
      <c r="AI364" s="112">
        <f t="shared" si="1346"/>
        <v>44689</v>
      </c>
      <c r="AJ364" s="112">
        <f t="shared" si="1396"/>
        <v>5387</v>
      </c>
      <c r="AK364" s="112">
        <f t="shared" si="1396"/>
        <v>39302</v>
      </c>
      <c r="AL364" s="112">
        <f t="shared" si="1348"/>
        <v>44689</v>
      </c>
      <c r="AM364" s="112">
        <f t="shared" si="1398"/>
        <v>5387</v>
      </c>
      <c r="AN364" s="112">
        <f t="shared" si="1398"/>
        <v>39302</v>
      </c>
      <c r="AO364" s="112">
        <v>2500</v>
      </c>
      <c r="AP364" s="112">
        <f t="shared" si="1351"/>
        <v>47189</v>
      </c>
      <c r="AQ364" s="109">
        <f t="shared" si="1352"/>
        <v>5629.42</v>
      </c>
      <c r="AR364" s="109">
        <f t="shared" si="1353"/>
        <v>43781.09</v>
      </c>
      <c r="AS364" s="112">
        <v>2500</v>
      </c>
      <c r="AT364" s="112">
        <f t="shared" si="1354"/>
        <v>51910.509999999995</v>
      </c>
      <c r="AU364" s="109">
        <f t="shared" si="1397"/>
        <v>5844.9</v>
      </c>
      <c r="AV364" s="109">
        <f t="shared" si="1397"/>
        <v>45353.17</v>
      </c>
      <c r="AW364" s="112">
        <v>2500</v>
      </c>
      <c r="AX364" s="112">
        <f t="shared" si="1356"/>
        <v>53698.07</v>
      </c>
      <c r="AY364" s="109">
        <f t="shared" si="1357"/>
        <v>6312.49</v>
      </c>
      <c r="AZ364" s="109">
        <f t="shared" si="1358"/>
        <v>51249.08</v>
      </c>
      <c r="BA364" s="112">
        <v>2500</v>
      </c>
      <c r="BB364" s="112">
        <f t="shared" si="1359"/>
        <v>60061.57</v>
      </c>
      <c r="BC364" s="109">
        <f t="shared" si="1360"/>
        <v>6880.61</v>
      </c>
      <c r="BD364" s="109">
        <f t="shared" si="1361"/>
        <v>55861.5</v>
      </c>
      <c r="BE364" s="112">
        <v>2500</v>
      </c>
      <c r="BF364" s="112">
        <f t="shared" si="1362"/>
        <v>65242.11</v>
      </c>
      <c r="BG364" s="109">
        <f t="shared" si="1363"/>
        <v>7196.23</v>
      </c>
      <c r="BH364" s="109">
        <f t="shared" si="1364"/>
        <v>58423.95</v>
      </c>
      <c r="BI364" s="112">
        <v>2500</v>
      </c>
      <c r="BJ364" s="112">
        <f t="shared" si="1365"/>
        <v>68120.179999999993</v>
      </c>
      <c r="BK364" s="109">
        <f t="shared" si="1366"/>
        <v>7511.85</v>
      </c>
      <c r="BL364" s="109">
        <f t="shared" si="1367"/>
        <v>60986.400000000001</v>
      </c>
      <c r="BM364" s="112">
        <v>2500</v>
      </c>
      <c r="BN364" s="112">
        <f t="shared" si="1368"/>
        <v>70998.25</v>
      </c>
      <c r="BO364" s="109">
        <f t="shared" si="1369"/>
        <v>7701.22</v>
      </c>
      <c r="BP364" s="109">
        <f t="shared" si="1370"/>
        <v>62523.87</v>
      </c>
      <c r="BQ364" s="109">
        <v>2500</v>
      </c>
      <c r="BR364" s="112">
        <f t="shared" si="1371"/>
        <v>72725.09</v>
      </c>
      <c r="BS364" s="110"/>
      <c r="BT364" s="75">
        <f t="shared" si="1387"/>
        <v>2.9999255444365044E-2</v>
      </c>
      <c r="BU364" s="75">
        <f t="shared" si="1387"/>
        <v>2.9999953169891073E-2</v>
      </c>
      <c r="BV364" s="75"/>
    </row>
    <row r="365" spans="1:74" ht="30" customHeight="1" x14ac:dyDescent="0.25">
      <c r="A365" s="76" t="s">
        <v>598</v>
      </c>
      <c r="B365" s="77" t="s">
        <v>599</v>
      </c>
      <c r="C365" s="112">
        <v>1744</v>
      </c>
      <c r="D365" s="112">
        <v>11060</v>
      </c>
      <c r="E365" s="112">
        <v>12804</v>
      </c>
      <c r="F365" s="112">
        <f t="shared" si="1388"/>
        <v>2092.7999999999997</v>
      </c>
      <c r="G365" s="112">
        <f t="shared" si="1388"/>
        <v>13272</v>
      </c>
      <c r="H365" s="112">
        <f t="shared" si="1388"/>
        <v>15364.8</v>
      </c>
      <c r="I365" s="112">
        <f t="shared" si="1389"/>
        <v>2197.4399999999996</v>
      </c>
      <c r="J365" s="112">
        <f t="shared" si="1389"/>
        <v>13935.6</v>
      </c>
      <c r="K365" s="112">
        <f t="shared" si="1389"/>
        <v>16133.039999999999</v>
      </c>
      <c r="L365" s="112">
        <f t="shared" si="1390"/>
        <v>2441.5999999999995</v>
      </c>
      <c r="M365" s="112">
        <f t="shared" si="1390"/>
        <v>15484</v>
      </c>
      <c r="N365" s="112">
        <f t="shared" si="1390"/>
        <v>17925.599999999999</v>
      </c>
      <c r="O365" s="112">
        <v>2441.5999999999995</v>
      </c>
      <c r="P365" s="112">
        <v>15484</v>
      </c>
      <c r="Q365" s="112">
        <v>17925.599999999999</v>
      </c>
      <c r="R365" s="112">
        <f t="shared" si="1391"/>
        <v>2790.7487999999994</v>
      </c>
      <c r="S365" s="112">
        <f t="shared" si="1391"/>
        <v>17698.212</v>
      </c>
      <c r="T365" s="112">
        <f t="shared" si="1340"/>
        <v>20488.960799999997</v>
      </c>
      <c r="U365" s="112">
        <f t="shared" si="1392"/>
        <v>2965.1487999999995</v>
      </c>
      <c r="V365" s="112">
        <f t="shared" si="1392"/>
        <v>18804.212</v>
      </c>
      <c r="W365" s="112">
        <f t="shared" si="1392"/>
        <v>21769.360799999999</v>
      </c>
      <c r="X365" s="112">
        <f t="shared" si="1393"/>
        <v>3226.7487999999994</v>
      </c>
      <c r="Y365" s="112">
        <f t="shared" si="1393"/>
        <v>20463.212</v>
      </c>
      <c r="Z365" s="112">
        <f t="shared" si="1393"/>
        <v>23689.960799999997</v>
      </c>
      <c r="AA365" s="112">
        <v>3715</v>
      </c>
      <c r="AB365" s="112">
        <v>23560</v>
      </c>
      <c r="AC365" s="112">
        <v>27275</v>
      </c>
      <c r="AD365" s="112">
        <f t="shared" si="1394"/>
        <v>4644</v>
      </c>
      <c r="AE365" s="112">
        <f t="shared" si="1394"/>
        <v>29450</v>
      </c>
      <c r="AF365" s="112">
        <f t="shared" si="1344"/>
        <v>34094</v>
      </c>
      <c r="AG365" s="112">
        <f t="shared" si="1395"/>
        <v>5387</v>
      </c>
      <c r="AH365" s="112">
        <f t="shared" si="1395"/>
        <v>34162</v>
      </c>
      <c r="AI365" s="112">
        <f t="shared" si="1346"/>
        <v>39549</v>
      </c>
      <c r="AJ365" s="112">
        <f t="shared" si="1396"/>
        <v>5387</v>
      </c>
      <c r="AK365" s="112">
        <f t="shared" si="1396"/>
        <v>34162</v>
      </c>
      <c r="AL365" s="112">
        <f t="shared" si="1348"/>
        <v>39549</v>
      </c>
      <c r="AM365" s="112">
        <f t="shared" si="1398"/>
        <v>5387</v>
      </c>
      <c r="AN365" s="112">
        <f t="shared" si="1398"/>
        <v>34162</v>
      </c>
      <c r="AO365" s="112">
        <v>2500</v>
      </c>
      <c r="AP365" s="112">
        <f t="shared" si="1351"/>
        <v>42049</v>
      </c>
      <c r="AQ365" s="109">
        <f t="shared" si="1352"/>
        <v>5629.42</v>
      </c>
      <c r="AR365" s="109">
        <f t="shared" si="1353"/>
        <v>38055.29</v>
      </c>
      <c r="AS365" s="112">
        <v>2500</v>
      </c>
      <c r="AT365" s="112">
        <f t="shared" si="1354"/>
        <v>46184.71</v>
      </c>
      <c r="AU365" s="109">
        <f t="shared" si="1397"/>
        <v>5844.9</v>
      </c>
      <c r="AV365" s="109">
        <f t="shared" si="1397"/>
        <v>39421.769999999997</v>
      </c>
      <c r="AW365" s="112">
        <v>2500</v>
      </c>
      <c r="AX365" s="112">
        <f t="shared" si="1356"/>
        <v>47766.67</v>
      </c>
      <c r="AY365" s="109">
        <f t="shared" si="1357"/>
        <v>6312.49</v>
      </c>
      <c r="AZ365" s="109">
        <f t="shared" si="1358"/>
        <v>44546.6</v>
      </c>
      <c r="BA365" s="112">
        <v>2500</v>
      </c>
      <c r="BB365" s="112">
        <f t="shared" si="1359"/>
        <v>53359.09</v>
      </c>
      <c r="BC365" s="109">
        <f t="shared" si="1360"/>
        <v>6880.61</v>
      </c>
      <c r="BD365" s="109">
        <f t="shared" si="1361"/>
        <v>48555.79</v>
      </c>
      <c r="BE365" s="112">
        <v>2500</v>
      </c>
      <c r="BF365" s="112">
        <f t="shared" si="1362"/>
        <v>57936.4</v>
      </c>
      <c r="BG365" s="109">
        <f t="shared" si="1363"/>
        <v>7196.23</v>
      </c>
      <c r="BH365" s="109">
        <f t="shared" si="1364"/>
        <v>50783.12</v>
      </c>
      <c r="BI365" s="112">
        <v>2500</v>
      </c>
      <c r="BJ365" s="112">
        <f t="shared" si="1365"/>
        <v>60479.350000000006</v>
      </c>
      <c r="BK365" s="109">
        <f t="shared" si="1366"/>
        <v>7511.85</v>
      </c>
      <c r="BL365" s="109">
        <f t="shared" si="1367"/>
        <v>53010.45</v>
      </c>
      <c r="BM365" s="112">
        <v>2500</v>
      </c>
      <c r="BN365" s="112">
        <f t="shared" si="1368"/>
        <v>63022.299999999996</v>
      </c>
      <c r="BO365" s="109">
        <f t="shared" si="1369"/>
        <v>7701.22</v>
      </c>
      <c r="BP365" s="109">
        <f t="shared" si="1370"/>
        <v>54346.85</v>
      </c>
      <c r="BQ365" s="109">
        <v>2500</v>
      </c>
      <c r="BR365" s="112">
        <f t="shared" si="1371"/>
        <v>64548.07</v>
      </c>
      <c r="BS365" s="110"/>
      <c r="BT365" s="75">
        <f t="shared" ref="BT365:BU380" si="1399">+(BO365-BK365)/AY365</f>
        <v>2.9999255444365044E-2</v>
      </c>
      <c r="BU365" s="75">
        <f t="shared" si="1399"/>
        <v>3.0000044896804728E-2</v>
      </c>
      <c r="BV365" s="75"/>
    </row>
    <row r="366" spans="1:74" ht="15" customHeight="1" x14ac:dyDescent="0.25">
      <c r="A366" s="76" t="s">
        <v>600</v>
      </c>
      <c r="B366" s="158" t="s">
        <v>601</v>
      </c>
      <c r="C366" s="112">
        <v>1744</v>
      </c>
      <c r="D366" s="112">
        <v>12724</v>
      </c>
      <c r="E366" s="112">
        <v>14468</v>
      </c>
      <c r="F366" s="112">
        <f t="shared" si="1388"/>
        <v>2092.7999999999997</v>
      </c>
      <c r="G366" s="112">
        <f t="shared" si="1388"/>
        <v>15268.8</v>
      </c>
      <c r="H366" s="112">
        <f t="shared" si="1388"/>
        <v>17361.599999999999</v>
      </c>
      <c r="I366" s="112">
        <f t="shared" si="1389"/>
        <v>2197.4399999999996</v>
      </c>
      <c r="J366" s="112">
        <f t="shared" si="1389"/>
        <v>16032.24</v>
      </c>
      <c r="K366" s="112">
        <f t="shared" si="1389"/>
        <v>18229.68</v>
      </c>
      <c r="L366" s="112">
        <f t="shared" si="1390"/>
        <v>2441.5999999999995</v>
      </c>
      <c r="M366" s="112">
        <f t="shared" si="1390"/>
        <v>17813.599999999999</v>
      </c>
      <c r="N366" s="112">
        <f t="shared" si="1390"/>
        <v>20255.2</v>
      </c>
      <c r="O366" s="112">
        <v>2441.5999999999995</v>
      </c>
      <c r="P366" s="112">
        <v>17813.599999999999</v>
      </c>
      <c r="Q366" s="112">
        <v>20255.2</v>
      </c>
      <c r="R366" s="112">
        <f t="shared" si="1391"/>
        <v>2790.7487999999994</v>
      </c>
      <c r="S366" s="112">
        <f t="shared" si="1391"/>
        <v>20360.944799999997</v>
      </c>
      <c r="T366" s="112">
        <f t="shared" si="1340"/>
        <v>23151.693600000002</v>
      </c>
      <c r="U366" s="112">
        <f t="shared" si="1392"/>
        <v>2965.1487999999995</v>
      </c>
      <c r="V366" s="112">
        <f t="shared" si="1392"/>
        <v>21633.344799999999</v>
      </c>
      <c r="W366" s="112">
        <f t="shared" si="1392"/>
        <v>24598.493600000002</v>
      </c>
      <c r="X366" s="112">
        <f t="shared" si="1393"/>
        <v>3226.7487999999994</v>
      </c>
      <c r="Y366" s="112">
        <f t="shared" si="1393"/>
        <v>23541.944799999997</v>
      </c>
      <c r="Z366" s="112">
        <f t="shared" si="1393"/>
        <v>26768.693600000002</v>
      </c>
      <c r="AA366" s="112">
        <v>3715</v>
      </c>
      <c r="AB366" s="112">
        <v>27105</v>
      </c>
      <c r="AC366" s="112">
        <v>30820</v>
      </c>
      <c r="AD366" s="112">
        <f t="shared" si="1394"/>
        <v>4644</v>
      </c>
      <c r="AE366" s="112">
        <f t="shared" si="1394"/>
        <v>33881</v>
      </c>
      <c r="AF366" s="112">
        <f t="shared" si="1344"/>
        <v>38525</v>
      </c>
      <c r="AG366" s="112">
        <f t="shared" si="1395"/>
        <v>5387</v>
      </c>
      <c r="AH366" s="112">
        <f t="shared" si="1395"/>
        <v>39302</v>
      </c>
      <c r="AI366" s="112">
        <f t="shared" si="1346"/>
        <v>44689</v>
      </c>
      <c r="AJ366" s="112">
        <f t="shared" si="1396"/>
        <v>5387</v>
      </c>
      <c r="AK366" s="112">
        <f t="shared" si="1396"/>
        <v>39302</v>
      </c>
      <c r="AL366" s="112">
        <f t="shared" si="1348"/>
        <v>44689</v>
      </c>
      <c r="AM366" s="112">
        <f t="shared" si="1398"/>
        <v>5387</v>
      </c>
      <c r="AN366" s="112">
        <f t="shared" si="1398"/>
        <v>39302</v>
      </c>
      <c r="AO366" s="112">
        <v>2500</v>
      </c>
      <c r="AP366" s="112">
        <f t="shared" si="1351"/>
        <v>47189</v>
      </c>
      <c r="AQ366" s="109">
        <f t="shared" si="1352"/>
        <v>5629.42</v>
      </c>
      <c r="AR366" s="109">
        <f t="shared" si="1353"/>
        <v>43781.09</v>
      </c>
      <c r="AS366" s="112">
        <v>2500</v>
      </c>
      <c r="AT366" s="112">
        <f t="shared" si="1354"/>
        <v>51910.509999999995</v>
      </c>
      <c r="AU366" s="109">
        <f t="shared" si="1397"/>
        <v>5844.9</v>
      </c>
      <c r="AV366" s="109">
        <f t="shared" si="1397"/>
        <v>45353.17</v>
      </c>
      <c r="AW366" s="112">
        <v>2500</v>
      </c>
      <c r="AX366" s="112">
        <f t="shared" si="1356"/>
        <v>53698.07</v>
      </c>
      <c r="AY366" s="109">
        <f t="shared" si="1357"/>
        <v>6312.49</v>
      </c>
      <c r="AZ366" s="109">
        <f t="shared" si="1358"/>
        <v>51249.08</v>
      </c>
      <c r="BA366" s="112">
        <v>2500</v>
      </c>
      <c r="BB366" s="112">
        <f t="shared" si="1359"/>
        <v>60061.57</v>
      </c>
      <c r="BC366" s="109">
        <f t="shared" si="1360"/>
        <v>6880.61</v>
      </c>
      <c r="BD366" s="109">
        <f t="shared" si="1361"/>
        <v>55861.5</v>
      </c>
      <c r="BE366" s="112">
        <v>2500</v>
      </c>
      <c r="BF366" s="112">
        <f t="shared" si="1362"/>
        <v>65242.11</v>
      </c>
      <c r="BG366" s="109">
        <f t="shared" si="1363"/>
        <v>7196.23</v>
      </c>
      <c r="BH366" s="109">
        <f t="shared" si="1364"/>
        <v>58423.95</v>
      </c>
      <c r="BI366" s="112">
        <v>2500</v>
      </c>
      <c r="BJ366" s="112">
        <f t="shared" si="1365"/>
        <v>68120.179999999993</v>
      </c>
      <c r="BK366" s="109">
        <f t="shared" si="1366"/>
        <v>7511.85</v>
      </c>
      <c r="BL366" s="109">
        <f t="shared" si="1367"/>
        <v>60986.400000000001</v>
      </c>
      <c r="BM366" s="112">
        <v>2500</v>
      </c>
      <c r="BN366" s="112">
        <f t="shared" si="1368"/>
        <v>70998.25</v>
      </c>
      <c r="BO366" s="109">
        <f t="shared" si="1369"/>
        <v>7701.22</v>
      </c>
      <c r="BP366" s="109">
        <f t="shared" si="1370"/>
        <v>62523.87</v>
      </c>
      <c r="BQ366" s="109">
        <v>2500</v>
      </c>
      <c r="BR366" s="112">
        <f t="shared" si="1371"/>
        <v>72725.09</v>
      </c>
      <c r="BS366" s="110"/>
      <c r="BT366" s="75">
        <f t="shared" si="1399"/>
        <v>2.9999255444365044E-2</v>
      </c>
      <c r="BU366" s="75">
        <f t="shared" si="1399"/>
        <v>2.9999953169891073E-2</v>
      </c>
      <c r="BV366" s="75"/>
    </row>
    <row r="367" spans="1:74" ht="15" customHeight="1" x14ac:dyDescent="0.25">
      <c r="A367" s="76" t="s">
        <v>602</v>
      </c>
      <c r="B367" s="158" t="s">
        <v>603</v>
      </c>
      <c r="C367" s="112">
        <v>1744</v>
      </c>
      <c r="D367" s="112">
        <v>11060</v>
      </c>
      <c r="E367" s="112">
        <v>12804</v>
      </c>
      <c r="F367" s="112">
        <f t="shared" si="1388"/>
        <v>2092.7999999999997</v>
      </c>
      <c r="G367" s="112">
        <f t="shared" si="1388"/>
        <v>13272</v>
      </c>
      <c r="H367" s="112">
        <f t="shared" si="1388"/>
        <v>15364.8</v>
      </c>
      <c r="I367" s="112">
        <f t="shared" si="1389"/>
        <v>2197.4399999999996</v>
      </c>
      <c r="J367" s="112">
        <f t="shared" si="1389"/>
        <v>13935.6</v>
      </c>
      <c r="K367" s="112">
        <f t="shared" si="1389"/>
        <v>16133.039999999999</v>
      </c>
      <c r="L367" s="112">
        <f t="shared" si="1390"/>
        <v>2441.5999999999995</v>
      </c>
      <c r="M367" s="112">
        <f t="shared" si="1390"/>
        <v>15484</v>
      </c>
      <c r="N367" s="112">
        <f t="shared" si="1390"/>
        <v>17925.599999999999</v>
      </c>
      <c r="O367" s="112">
        <v>2441.5999999999995</v>
      </c>
      <c r="P367" s="112">
        <v>15484</v>
      </c>
      <c r="Q367" s="112">
        <v>17925.599999999999</v>
      </c>
      <c r="R367" s="112">
        <f t="shared" si="1391"/>
        <v>2790.7487999999994</v>
      </c>
      <c r="S367" s="112">
        <f t="shared" si="1391"/>
        <v>17698.212</v>
      </c>
      <c r="T367" s="112">
        <f t="shared" si="1340"/>
        <v>20488.960799999997</v>
      </c>
      <c r="U367" s="112">
        <f t="shared" si="1392"/>
        <v>2965.1487999999995</v>
      </c>
      <c r="V367" s="112">
        <f t="shared" si="1392"/>
        <v>18804.212</v>
      </c>
      <c r="W367" s="112">
        <f t="shared" si="1392"/>
        <v>21769.360799999999</v>
      </c>
      <c r="X367" s="112">
        <f t="shared" si="1393"/>
        <v>3226.7487999999994</v>
      </c>
      <c r="Y367" s="112">
        <f t="shared" si="1393"/>
        <v>20463.212</v>
      </c>
      <c r="Z367" s="112">
        <f t="shared" si="1393"/>
        <v>23689.960799999997</v>
      </c>
      <c r="AA367" s="112">
        <v>3715</v>
      </c>
      <c r="AB367" s="112">
        <v>23560</v>
      </c>
      <c r="AC367" s="112">
        <v>27275</v>
      </c>
      <c r="AD367" s="112">
        <f t="shared" si="1394"/>
        <v>4644</v>
      </c>
      <c r="AE367" s="112">
        <f t="shared" si="1394"/>
        <v>29450</v>
      </c>
      <c r="AF367" s="112">
        <f t="shared" si="1344"/>
        <v>34094</v>
      </c>
      <c r="AG367" s="112">
        <f t="shared" si="1395"/>
        <v>5387</v>
      </c>
      <c r="AH367" s="112">
        <f t="shared" si="1395"/>
        <v>34162</v>
      </c>
      <c r="AI367" s="112">
        <f t="shared" si="1346"/>
        <v>39549</v>
      </c>
      <c r="AJ367" s="112">
        <f t="shared" si="1396"/>
        <v>5387</v>
      </c>
      <c r="AK367" s="112">
        <f t="shared" si="1396"/>
        <v>34162</v>
      </c>
      <c r="AL367" s="112">
        <f t="shared" si="1348"/>
        <v>39549</v>
      </c>
      <c r="AM367" s="112">
        <f t="shared" si="1398"/>
        <v>5387</v>
      </c>
      <c r="AN367" s="112">
        <f t="shared" si="1398"/>
        <v>34162</v>
      </c>
      <c r="AO367" s="112">
        <v>2500</v>
      </c>
      <c r="AP367" s="112">
        <f t="shared" si="1351"/>
        <v>42049</v>
      </c>
      <c r="AQ367" s="109">
        <f t="shared" si="1352"/>
        <v>5629.42</v>
      </c>
      <c r="AR367" s="109">
        <f t="shared" si="1353"/>
        <v>38055.29</v>
      </c>
      <c r="AS367" s="112">
        <v>2500</v>
      </c>
      <c r="AT367" s="112">
        <f t="shared" si="1354"/>
        <v>46184.71</v>
      </c>
      <c r="AU367" s="109">
        <f t="shared" si="1397"/>
        <v>5844.9</v>
      </c>
      <c r="AV367" s="109">
        <f t="shared" si="1397"/>
        <v>39421.769999999997</v>
      </c>
      <c r="AW367" s="112">
        <v>2500</v>
      </c>
      <c r="AX367" s="112">
        <f t="shared" si="1356"/>
        <v>47766.67</v>
      </c>
      <c r="AY367" s="109">
        <f t="shared" si="1357"/>
        <v>6312.49</v>
      </c>
      <c r="AZ367" s="109">
        <f t="shared" si="1358"/>
        <v>44546.6</v>
      </c>
      <c r="BA367" s="112">
        <v>2500</v>
      </c>
      <c r="BB367" s="112">
        <f t="shared" si="1359"/>
        <v>53359.09</v>
      </c>
      <c r="BC367" s="109">
        <f t="shared" si="1360"/>
        <v>6880.61</v>
      </c>
      <c r="BD367" s="109">
        <f t="shared" si="1361"/>
        <v>48555.79</v>
      </c>
      <c r="BE367" s="112">
        <v>2500</v>
      </c>
      <c r="BF367" s="112">
        <f t="shared" si="1362"/>
        <v>57936.4</v>
      </c>
      <c r="BG367" s="109">
        <f t="shared" si="1363"/>
        <v>7196.23</v>
      </c>
      <c r="BH367" s="109">
        <f t="shared" si="1364"/>
        <v>50783.12</v>
      </c>
      <c r="BI367" s="112">
        <v>2500</v>
      </c>
      <c r="BJ367" s="112">
        <f t="shared" si="1365"/>
        <v>60479.350000000006</v>
      </c>
      <c r="BK367" s="109">
        <f t="shared" si="1366"/>
        <v>7511.85</v>
      </c>
      <c r="BL367" s="109">
        <f t="shared" si="1367"/>
        <v>53010.45</v>
      </c>
      <c r="BM367" s="112">
        <v>2500</v>
      </c>
      <c r="BN367" s="112">
        <f t="shared" si="1368"/>
        <v>63022.299999999996</v>
      </c>
      <c r="BO367" s="109">
        <f t="shared" si="1369"/>
        <v>7701.22</v>
      </c>
      <c r="BP367" s="109">
        <f t="shared" si="1370"/>
        <v>54346.85</v>
      </c>
      <c r="BQ367" s="109">
        <v>2500</v>
      </c>
      <c r="BR367" s="112">
        <f t="shared" si="1371"/>
        <v>64548.07</v>
      </c>
      <c r="BS367" s="110"/>
      <c r="BT367" s="75">
        <f t="shared" si="1399"/>
        <v>2.9999255444365044E-2</v>
      </c>
      <c r="BU367" s="75">
        <f t="shared" si="1399"/>
        <v>3.0000044896804728E-2</v>
      </c>
      <c r="BV367" s="75"/>
    </row>
    <row r="368" spans="1:74" ht="15" customHeight="1" x14ac:dyDescent="0.25">
      <c r="A368" s="159" t="s">
        <v>604</v>
      </c>
      <c r="B368" s="180" t="s">
        <v>605</v>
      </c>
      <c r="C368" s="112">
        <v>3893</v>
      </c>
      <c r="D368" s="112">
        <v>19959</v>
      </c>
      <c r="E368" s="112">
        <v>23852</v>
      </c>
      <c r="F368" s="112">
        <f t="shared" si="1388"/>
        <v>4671.5999999999995</v>
      </c>
      <c r="G368" s="112">
        <f t="shared" si="1388"/>
        <v>23950.799999999999</v>
      </c>
      <c r="H368" s="112">
        <f t="shared" si="1388"/>
        <v>28622.399999999998</v>
      </c>
      <c r="I368" s="112">
        <f t="shared" si="1389"/>
        <v>4905.1799999999994</v>
      </c>
      <c r="J368" s="112">
        <f t="shared" si="1389"/>
        <v>25148.34</v>
      </c>
      <c r="K368" s="112">
        <f t="shared" si="1389"/>
        <v>30053.519999999997</v>
      </c>
      <c r="L368" s="112">
        <f t="shared" si="1390"/>
        <v>5450.2</v>
      </c>
      <c r="M368" s="112">
        <f t="shared" si="1390"/>
        <v>27942.6</v>
      </c>
      <c r="N368" s="112">
        <f t="shared" si="1390"/>
        <v>33392.799999999996</v>
      </c>
      <c r="O368" s="112">
        <v>5450.2</v>
      </c>
      <c r="P368" s="112">
        <v>27942.6</v>
      </c>
      <c r="Q368" s="112">
        <v>33392.799999999996</v>
      </c>
      <c r="R368" s="112">
        <f t="shared" si="1391"/>
        <v>6229.5785999999998</v>
      </c>
      <c r="S368" s="112">
        <f t="shared" si="1391"/>
        <v>31938.391799999998</v>
      </c>
      <c r="T368" s="112">
        <f t="shared" si="1340"/>
        <v>38167.970399999998</v>
      </c>
      <c r="U368" s="112">
        <f t="shared" si="1392"/>
        <v>6618.8786</v>
      </c>
      <c r="V368" s="112">
        <f t="shared" si="1392"/>
        <v>33934.291799999999</v>
      </c>
      <c r="W368" s="112">
        <f t="shared" si="1392"/>
        <v>40553.170399999995</v>
      </c>
      <c r="X368" s="112">
        <f t="shared" si="1393"/>
        <v>7202.8285999999998</v>
      </c>
      <c r="Y368" s="112">
        <f t="shared" si="1393"/>
        <v>36928.141799999998</v>
      </c>
      <c r="Z368" s="112">
        <f t="shared" si="1393"/>
        <v>44130.970399999998</v>
      </c>
      <c r="AA368" s="112">
        <v>8293</v>
      </c>
      <c r="AB368" s="112">
        <v>42517</v>
      </c>
      <c r="AC368" s="112">
        <v>50810</v>
      </c>
      <c r="AD368" s="112">
        <f t="shared" si="1394"/>
        <v>10366</v>
      </c>
      <c r="AE368" s="112">
        <f t="shared" si="1394"/>
        <v>53146</v>
      </c>
      <c r="AF368" s="112">
        <f t="shared" si="1344"/>
        <v>63512</v>
      </c>
      <c r="AG368" s="112">
        <f t="shared" si="1395"/>
        <v>12025</v>
      </c>
      <c r="AH368" s="112">
        <f t="shared" si="1395"/>
        <v>61649</v>
      </c>
      <c r="AI368" s="112">
        <f t="shared" si="1346"/>
        <v>73674</v>
      </c>
      <c r="AJ368" s="112">
        <f t="shared" si="1396"/>
        <v>12025</v>
      </c>
      <c r="AK368" s="112">
        <f t="shared" si="1396"/>
        <v>61649</v>
      </c>
      <c r="AL368" s="112">
        <f t="shared" si="1348"/>
        <v>73674</v>
      </c>
      <c r="AM368" s="112">
        <f t="shared" si="1398"/>
        <v>12025</v>
      </c>
      <c r="AN368" s="112">
        <f t="shared" si="1398"/>
        <v>61649</v>
      </c>
      <c r="AO368" s="112">
        <v>2500</v>
      </c>
      <c r="AP368" s="112">
        <f t="shared" si="1351"/>
        <v>76174</v>
      </c>
      <c r="AQ368" s="109">
        <f t="shared" si="1352"/>
        <v>12566.13</v>
      </c>
      <c r="AR368" s="109">
        <f t="shared" si="1353"/>
        <v>68674.91</v>
      </c>
      <c r="AS368" s="112">
        <v>2500</v>
      </c>
      <c r="AT368" s="112">
        <f t="shared" si="1354"/>
        <v>83741.040000000008</v>
      </c>
      <c r="AU368" s="109">
        <f t="shared" si="1397"/>
        <v>13047.13</v>
      </c>
      <c r="AV368" s="109">
        <f t="shared" si="1397"/>
        <v>71140.87</v>
      </c>
      <c r="AW368" s="112">
        <v>2500</v>
      </c>
      <c r="AX368" s="112">
        <f t="shared" si="1356"/>
        <v>86688</v>
      </c>
      <c r="AY368" s="109">
        <f t="shared" si="1357"/>
        <v>14090.9</v>
      </c>
      <c r="AZ368" s="109">
        <f t="shared" si="1358"/>
        <v>80389.179999999993</v>
      </c>
      <c r="BA368" s="112">
        <v>2500</v>
      </c>
      <c r="BB368" s="112">
        <f t="shared" si="1359"/>
        <v>96980.079999999987</v>
      </c>
      <c r="BC368" s="109">
        <f t="shared" si="1360"/>
        <v>15359.08</v>
      </c>
      <c r="BD368" s="109">
        <f t="shared" si="1361"/>
        <v>87624.21</v>
      </c>
      <c r="BE368" s="112">
        <v>2500</v>
      </c>
      <c r="BF368" s="112">
        <f t="shared" si="1362"/>
        <v>105483.29000000001</v>
      </c>
      <c r="BG368" s="109">
        <f t="shared" si="1363"/>
        <v>16063.63</v>
      </c>
      <c r="BH368" s="109">
        <f t="shared" si="1364"/>
        <v>91643.67</v>
      </c>
      <c r="BI368" s="112">
        <v>2500</v>
      </c>
      <c r="BJ368" s="112">
        <f t="shared" si="1365"/>
        <v>110207.3</v>
      </c>
      <c r="BK368" s="109">
        <f t="shared" si="1366"/>
        <v>16768.18</v>
      </c>
      <c r="BL368" s="109">
        <f t="shared" si="1367"/>
        <v>95663.13</v>
      </c>
      <c r="BM368" s="112">
        <v>2500</v>
      </c>
      <c r="BN368" s="112">
        <f t="shared" si="1368"/>
        <v>114931.31</v>
      </c>
      <c r="BO368" s="109">
        <f t="shared" si="1369"/>
        <v>17190.91</v>
      </c>
      <c r="BP368" s="109">
        <f t="shared" si="1370"/>
        <v>98074.81</v>
      </c>
      <c r="BQ368" s="109">
        <v>2500</v>
      </c>
      <c r="BR368" s="112">
        <f t="shared" si="1371"/>
        <v>117765.72</v>
      </c>
      <c r="BS368" s="110"/>
      <c r="BT368" s="75">
        <f t="shared" si="1399"/>
        <v>3.0000212903363133E-2</v>
      </c>
      <c r="BU368" s="75">
        <f t="shared" si="1399"/>
        <v>3.0000057221630985E-2</v>
      </c>
      <c r="BV368" s="75"/>
    </row>
    <row r="369" spans="1:74" ht="15" customHeight="1" x14ac:dyDescent="0.25">
      <c r="A369" s="159" t="s">
        <v>606</v>
      </c>
      <c r="B369" s="181" t="s">
        <v>607</v>
      </c>
      <c r="C369" s="112">
        <v>3893</v>
      </c>
      <c r="D369" s="112">
        <v>27558</v>
      </c>
      <c r="E369" s="112">
        <v>31451</v>
      </c>
      <c r="F369" s="112">
        <f t="shared" si="1388"/>
        <v>4671.5999999999995</v>
      </c>
      <c r="G369" s="112">
        <f t="shared" si="1388"/>
        <v>33069.599999999999</v>
      </c>
      <c r="H369" s="112">
        <f t="shared" si="1388"/>
        <v>37741.199999999997</v>
      </c>
      <c r="I369" s="112">
        <f t="shared" si="1389"/>
        <v>4905.1799999999994</v>
      </c>
      <c r="J369" s="112">
        <f t="shared" si="1389"/>
        <v>34723.08</v>
      </c>
      <c r="K369" s="112">
        <f t="shared" si="1389"/>
        <v>39628.259999999995</v>
      </c>
      <c r="L369" s="112">
        <f t="shared" si="1390"/>
        <v>5450.2</v>
      </c>
      <c r="M369" s="112">
        <f t="shared" si="1390"/>
        <v>38581.200000000004</v>
      </c>
      <c r="N369" s="112">
        <f t="shared" si="1390"/>
        <v>44031.399999999994</v>
      </c>
      <c r="O369" s="112">
        <v>5450.2</v>
      </c>
      <c r="P369" s="112">
        <v>38581.200000000004</v>
      </c>
      <c r="Q369" s="112">
        <v>44031.399999999994</v>
      </c>
      <c r="R369" s="112">
        <f t="shared" si="1391"/>
        <v>6229.5785999999998</v>
      </c>
      <c r="S369" s="112">
        <f t="shared" si="1391"/>
        <v>44098.311600000008</v>
      </c>
      <c r="T369" s="112">
        <f t="shared" si="1340"/>
        <v>50327.890199999994</v>
      </c>
      <c r="U369" s="112">
        <f t="shared" si="1392"/>
        <v>6618.8786</v>
      </c>
      <c r="V369" s="112">
        <f t="shared" si="1392"/>
        <v>46854.111600000011</v>
      </c>
      <c r="W369" s="112">
        <f t="shared" si="1392"/>
        <v>53472.990199999993</v>
      </c>
      <c r="X369" s="112">
        <f t="shared" si="1393"/>
        <v>7202.8285999999998</v>
      </c>
      <c r="Y369" s="112">
        <f t="shared" si="1393"/>
        <v>50987.811600000008</v>
      </c>
      <c r="Z369" s="112">
        <f t="shared" si="1393"/>
        <v>58190.640199999994</v>
      </c>
      <c r="AA369" s="112">
        <v>8293</v>
      </c>
      <c r="AB369" s="112">
        <v>58704</v>
      </c>
      <c r="AC369" s="112">
        <v>66997</v>
      </c>
      <c r="AD369" s="112">
        <f t="shared" si="1394"/>
        <v>10366</v>
      </c>
      <c r="AE369" s="112">
        <f t="shared" si="1394"/>
        <v>73380</v>
      </c>
      <c r="AF369" s="112">
        <f t="shared" si="1344"/>
        <v>83746</v>
      </c>
      <c r="AG369" s="112">
        <f t="shared" si="1395"/>
        <v>12025</v>
      </c>
      <c r="AH369" s="112">
        <f t="shared" si="1395"/>
        <v>85121</v>
      </c>
      <c r="AI369" s="112">
        <f t="shared" si="1346"/>
        <v>97146</v>
      </c>
      <c r="AJ369" s="112">
        <f t="shared" si="1396"/>
        <v>12025</v>
      </c>
      <c r="AK369" s="112">
        <f t="shared" si="1396"/>
        <v>85121</v>
      </c>
      <c r="AL369" s="112">
        <f t="shared" si="1348"/>
        <v>97146</v>
      </c>
      <c r="AM369" s="112">
        <f t="shared" si="1398"/>
        <v>12025</v>
      </c>
      <c r="AN369" s="112">
        <f t="shared" si="1398"/>
        <v>85121</v>
      </c>
      <c r="AO369" s="112">
        <v>2500</v>
      </c>
      <c r="AP369" s="112">
        <f t="shared" si="1351"/>
        <v>99646</v>
      </c>
      <c r="AQ369" s="109">
        <f t="shared" si="1352"/>
        <v>12566.13</v>
      </c>
      <c r="AR369" s="109">
        <f t="shared" si="1353"/>
        <v>94821.85</v>
      </c>
      <c r="AS369" s="112">
        <v>2500</v>
      </c>
      <c r="AT369" s="112">
        <f t="shared" si="1354"/>
        <v>109887.98000000001</v>
      </c>
      <c r="AU369" s="109">
        <f t="shared" si="1397"/>
        <v>13047.13</v>
      </c>
      <c r="AV369" s="109">
        <f t="shared" si="1397"/>
        <v>98226.69</v>
      </c>
      <c r="AW369" s="112">
        <v>2500</v>
      </c>
      <c r="AX369" s="112">
        <f t="shared" si="1356"/>
        <v>113773.82</v>
      </c>
      <c r="AY369" s="109">
        <f t="shared" si="1357"/>
        <v>14090.9</v>
      </c>
      <c r="AZ369" s="109">
        <f t="shared" si="1358"/>
        <v>110996.16</v>
      </c>
      <c r="BA369" s="112">
        <v>2500</v>
      </c>
      <c r="BB369" s="112">
        <f t="shared" si="1359"/>
        <v>127587.06</v>
      </c>
      <c r="BC369" s="109">
        <f t="shared" si="1360"/>
        <v>15359.08</v>
      </c>
      <c r="BD369" s="109">
        <f t="shared" si="1361"/>
        <v>120985.81</v>
      </c>
      <c r="BE369" s="112">
        <v>2500</v>
      </c>
      <c r="BF369" s="112">
        <f t="shared" si="1362"/>
        <v>138844.88999999998</v>
      </c>
      <c r="BG369" s="109">
        <f t="shared" si="1363"/>
        <v>16063.63</v>
      </c>
      <c r="BH369" s="109">
        <f t="shared" si="1364"/>
        <v>126535.62</v>
      </c>
      <c r="BI369" s="112">
        <v>2500</v>
      </c>
      <c r="BJ369" s="112">
        <f t="shared" si="1365"/>
        <v>145099.25</v>
      </c>
      <c r="BK369" s="109">
        <f t="shared" si="1366"/>
        <v>16768.18</v>
      </c>
      <c r="BL369" s="109">
        <f t="shared" si="1367"/>
        <v>132085.43</v>
      </c>
      <c r="BM369" s="112">
        <v>2500</v>
      </c>
      <c r="BN369" s="112">
        <f t="shared" si="1368"/>
        <v>151353.60999999999</v>
      </c>
      <c r="BO369" s="109">
        <f t="shared" si="1369"/>
        <v>17190.91</v>
      </c>
      <c r="BP369" s="109">
        <f t="shared" si="1370"/>
        <v>135415.31</v>
      </c>
      <c r="BQ369" s="109">
        <v>2500</v>
      </c>
      <c r="BR369" s="112">
        <f t="shared" si="1371"/>
        <v>155106.22</v>
      </c>
      <c r="BS369" s="110"/>
      <c r="BT369" s="75">
        <f t="shared" si="1399"/>
        <v>3.0000212903363133E-2</v>
      </c>
      <c r="BU369" s="75">
        <f t="shared" si="1399"/>
        <v>2.9999956755260765E-2</v>
      </c>
      <c r="BV369" s="75"/>
    </row>
    <row r="370" spans="1:74" ht="15" customHeight="1" x14ac:dyDescent="0.25">
      <c r="A370" s="159" t="s">
        <v>608</v>
      </c>
      <c r="B370" s="182" t="s">
        <v>609</v>
      </c>
      <c r="C370" s="112">
        <v>3893</v>
      </c>
      <c r="D370" s="112">
        <v>24709</v>
      </c>
      <c r="E370" s="112">
        <v>28602</v>
      </c>
      <c r="F370" s="112">
        <f t="shared" ref="F370:H373" si="1400">C370*1.2</f>
        <v>4671.5999999999995</v>
      </c>
      <c r="G370" s="112">
        <f t="shared" si="1400"/>
        <v>29650.799999999999</v>
      </c>
      <c r="H370" s="112">
        <f t="shared" si="1400"/>
        <v>34322.400000000001</v>
      </c>
      <c r="I370" s="112">
        <f t="shared" ref="I370:K373" si="1401">F370+C370*0.06</f>
        <v>4905.1799999999994</v>
      </c>
      <c r="J370" s="112">
        <f t="shared" si="1401"/>
        <v>31133.34</v>
      </c>
      <c r="K370" s="112">
        <f t="shared" si="1401"/>
        <v>36038.520000000004</v>
      </c>
      <c r="L370" s="112">
        <f t="shared" ref="L370:N373" si="1402">I370+C370*0.14</f>
        <v>5450.2</v>
      </c>
      <c r="M370" s="112">
        <f t="shared" si="1402"/>
        <v>34592.6</v>
      </c>
      <c r="N370" s="112">
        <f t="shared" si="1402"/>
        <v>40042.800000000003</v>
      </c>
      <c r="O370" s="112">
        <v>5450.2</v>
      </c>
      <c r="P370" s="112">
        <v>34592.6</v>
      </c>
      <c r="Q370" s="112">
        <v>40042.800000000003</v>
      </c>
      <c r="R370" s="112">
        <f t="shared" ref="R370:S373" si="1403">+L370*1.143</f>
        <v>6229.5785999999998</v>
      </c>
      <c r="S370" s="112">
        <f t="shared" si="1403"/>
        <v>39539.341800000002</v>
      </c>
      <c r="T370" s="112">
        <f t="shared" si="1340"/>
        <v>45768.920400000003</v>
      </c>
      <c r="U370" s="112">
        <f t="shared" ref="U370:W373" si="1404">+R370+(C370*0.1)</f>
        <v>6618.8786</v>
      </c>
      <c r="V370" s="112">
        <f t="shared" si="1404"/>
        <v>42010.241800000003</v>
      </c>
      <c r="W370" s="112">
        <f t="shared" si="1404"/>
        <v>48629.1204</v>
      </c>
      <c r="X370" s="112">
        <f t="shared" ref="X370:Z373" si="1405">+U370+(C370*0.15)</f>
        <v>7202.8285999999998</v>
      </c>
      <c r="Y370" s="112">
        <f t="shared" si="1405"/>
        <v>45716.591800000002</v>
      </c>
      <c r="Z370" s="112">
        <f t="shared" si="1405"/>
        <v>52919.420400000003</v>
      </c>
      <c r="AA370" s="112">
        <v>8293</v>
      </c>
      <c r="AB370" s="112">
        <v>52635</v>
      </c>
      <c r="AC370" s="112">
        <v>60928</v>
      </c>
      <c r="AD370" s="112">
        <f t="shared" ref="AD370:AE373" si="1406">+ROUND(AA370*(1+0.25),0)</f>
        <v>10366</v>
      </c>
      <c r="AE370" s="112">
        <f t="shared" si="1406"/>
        <v>65794</v>
      </c>
      <c r="AF370" s="112">
        <f t="shared" si="1344"/>
        <v>76160</v>
      </c>
      <c r="AG370" s="112">
        <f t="shared" ref="AG370:AH373" si="1407">+ROUND(AD370+AA370*0.2,0)</f>
        <v>12025</v>
      </c>
      <c r="AH370" s="112">
        <f t="shared" si="1407"/>
        <v>76321</v>
      </c>
      <c r="AI370" s="112">
        <f t="shared" si="1346"/>
        <v>88346</v>
      </c>
      <c r="AJ370" s="112">
        <f t="shared" ref="AJ370:AK373" si="1408">AG370</f>
        <v>12025</v>
      </c>
      <c r="AK370" s="112">
        <f t="shared" si="1408"/>
        <v>76321</v>
      </c>
      <c r="AL370" s="112">
        <f t="shared" si="1348"/>
        <v>88346</v>
      </c>
      <c r="AM370" s="112">
        <f t="shared" si="1398"/>
        <v>12025</v>
      </c>
      <c r="AN370" s="112">
        <f t="shared" si="1398"/>
        <v>76321</v>
      </c>
      <c r="AO370" s="112">
        <v>2500</v>
      </c>
      <c r="AP370" s="112">
        <f t="shared" si="1351"/>
        <v>90846</v>
      </c>
      <c r="AQ370" s="109">
        <f t="shared" si="1352"/>
        <v>12566.13</v>
      </c>
      <c r="AR370" s="109">
        <f t="shared" si="1353"/>
        <v>85018.95</v>
      </c>
      <c r="AS370" s="112">
        <v>2500</v>
      </c>
      <c r="AT370" s="112">
        <f t="shared" si="1354"/>
        <v>100085.08</v>
      </c>
      <c r="AU370" s="109">
        <f t="shared" ref="AU370:AV373" si="1409">ROUND(AQ370+(AM370*4%),2)</f>
        <v>13047.13</v>
      </c>
      <c r="AV370" s="109">
        <f t="shared" si="1409"/>
        <v>88071.79</v>
      </c>
      <c r="AW370" s="112">
        <v>2500</v>
      </c>
      <c r="AX370" s="112">
        <f t="shared" si="1356"/>
        <v>103618.92</v>
      </c>
      <c r="AY370" s="109">
        <f t="shared" si="1357"/>
        <v>14090.9</v>
      </c>
      <c r="AZ370" s="109">
        <f t="shared" si="1358"/>
        <v>99521.12</v>
      </c>
      <c r="BA370" s="112">
        <v>2500</v>
      </c>
      <c r="BB370" s="112">
        <f t="shared" si="1359"/>
        <v>116112.01999999999</v>
      </c>
      <c r="BC370" s="109">
        <f t="shared" si="1360"/>
        <v>15359.08</v>
      </c>
      <c r="BD370" s="109">
        <f t="shared" si="1361"/>
        <v>108478.02</v>
      </c>
      <c r="BE370" s="112">
        <v>2500</v>
      </c>
      <c r="BF370" s="112">
        <f t="shared" si="1362"/>
        <v>126337.1</v>
      </c>
      <c r="BG370" s="109">
        <f t="shared" si="1363"/>
        <v>16063.63</v>
      </c>
      <c r="BH370" s="109">
        <f t="shared" si="1364"/>
        <v>113454.08</v>
      </c>
      <c r="BI370" s="112">
        <v>2500</v>
      </c>
      <c r="BJ370" s="112">
        <f t="shared" si="1365"/>
        <v>132017.71000000002</v>
      </c>
      <c r="BK370" s="109">
        <f t="shared" si="1366"/>
        <v>16768.18</v>
      </c>
      <c r="BL370" s="109">
        <f t="shared" si="1367"/>
        <v>118430.14</v>
      </c>
      <c r="BM370" s="112">
        <v>2500</v>
      </c>
      <c r="BN370" s="112">
        <f t="shared" si="1368"/>
        <v>137698.32</v>
      </c>
      <c r="BO370" s="109">
        <f t="shared" si="1369"/>
        <v>17190.91</v>
      </c>
      <c r="BP370" s="109">
        <f t="shared" si="1370"/>
        <v>121415.77</v>
      </c>
      <c r="BQ370" s="109">
        <v>2500</v>
      </c>
      <c r="BR370" s="112">
        <f t="shared" si="1371"/>
        <v>141106.68</v>
      </c>
      <c r="BS370" s="110"/>
      <c r="BT370" s="75">
        <f t="shared" si="1399"/>
        <v>3.0000212903363133E-2</v>
      </c>
      <c r="BU370" s="75">
        <f t="shared" si="1399"/>
        <v>2.9999963826773703E-2</v>
      </c>
      <c r="BV370" s="75"/>
    </row>
    <row r="371" spans="1:74" ht="15" customHeight="1" x14ac:dyDescent="0.25">
      <c r="A371" s="159" t="s">
        <v>610</v>
      </c>
      <c r="B371" s="183" t="s">
        <v>611</v>
      </c>
      <c r="C371" s="112">
        <v>8836</v>
      </c>
      <c r="D371" s="112">
        <v>29388</v>
      </c>
      <c r="E371" s="112">
        <v>38224</v>
      </c>
      <c r="F371" s="112">
        <f t="shared" si="1400"/>
        <v>10603.199999999999</v>
      </c>
      <c r="G371" s="112">
        <f t="shared" si="1400"/>
        <v>35265.599999999999</v>
      </c>
      <c r="H371" s="112">
        <f t="shared" si="1400"/>
        <v>45868.799999999996</v>
      </c>
      <c r="I371" s="112">
        <f t="shared" si="1401"/>
        <v>11133.359999999999</v>
      </c>
      <c r="J371" s="112">
        <f t="shared" si="1401"/>
        <v>37028.879999999997</v>
      </c>
      <c r="K371" s="112">
        <f t="shared" si="1401"/>
        <v>48162.239999999998</v>
      </c>
      <c r="L371" s="112">
        <f t="shared" si="1402"/>
        <v>12370.4</v>
      </c>
      <c r="M371" s="112">
        <f t="shared" si="1402"/>
        <v>41143.199999999997</v>
      </c>
      <c r="N371" s="112">
        <f t="shared" si="1402"/>
        <v>53513.599999999999</v>
      </c>
      <c r="O371" s="112">
        <v>12370.4</v>
      </c>
      <c r="P371" s="112">
        <v>41143.199999999997</v>
      </c>
      <c r="Q371" s="112">
        <v>53513.599999999999</v>
      </c>
      <c r="R371" s="112">
        <f t="shared" si="1403"/>
        <v>14139.367200000001</v>
      </c>
      <c r="S371" s="112">
        <f t="shared" si="1403"/>
        <v>47026.677599999995</v>
      </c>
      <c r="T371" s="112">
        <f t="shared" si="1340"/>
        <v>61166.044799999996</v>
      </c>
      <c r="U371" s="112">
        <f t="shared" si="1404"/>
        <v>15022.967200000001</v>
      </c>
      <c r="V371" s="112">
        <f t="shared" si="1404"/>
        <v>49965.477599999998</v>
      </c>
      <c r="W371" s="112">
        <f t="shared" si="1404"/>
        <v>64988.444799999997</v>
      </c>
      <c r="X371" s="112">
        <f t="shared" si="1405"/>
        <v>16348.367200000001</v>
      </c>
      <c r="Y371" s="112">
        <f t="shared" si="1405"/>
        <v>54373.677599999995</v>
      </c>
      <c r="Z371" s="112">
        <f t="shared" si="1405"/>
        <v>70722.044800000003</v>
      </c>
      <c r="AA371" s="112">
        <v>18822</v>
      </c>
      <c r="AB371" s="112">
        <v>62602</v>
      </c>
      <c r="AC371" s="112">
        <v>81424</v>
      </c>
      <c r="AD371" s="112">
        <f t="shared" si="1406"/>
        <v>23528</v>
      </c>
      <c r="AE371" s="112">
        <f t="shared" si="1406"/>
        <v>78253</v>
      </c>
      <c r="AF371" s="112">
        <f t="shared" si="1344"/>
        <v>101781</v>
      </c>
      <c r="AG371" s="112">
        <f t="shared" si="1407"/>
        <v>27292</v>
      </c>
      <c r="AH371" s="112">
        <f t="shared" si="1407"/>
        <v>90773</v>
      </c>
      <c r="AI371" s="112">
        <f t="shared" si="1346"/>
        <v>118065</v>
      </c>
      <c r="AJ371" s="112">
        <f t="shared" si="1408"/>
        <v>27292</v>
      </c>
      <c r="AK371" s="112">
        <f t="shared" si="1408"/>
        <v>90773</v>
      </c>
      <c r="AL371" s="112">
        <f t="shared" si="1348"/>
        <v>118065</v>
      </c>
      <c r="AM371" s="112">
        <f t="shared" si="1398"/>
        <v>27292</v>
      </c>
      <c r="AN371" s="112">
        <f t="shared" si="1398"/>
        <v>90773</v>
      </c>
      <c r="AO371" s="112">
        <v>2500</v>
      </c>
      <c r="AP371" s="112">
        <f t="shared" si="1351"/>
        <v>120565</v>
      </c>
      <c r="AQ371" s="109">
        <f t="shared" si="1352"/>
        <v>28520.14</v>
      </c>
      <c r="AR371" s="109">
        <f t="shared" si="1353"/>
        <v>101117.99</v>
      </c>
      <c r="AS371" s="112">
        <v>2500</v>
      </c>
      <c r="AT371" s="112">
        <f t="shared" si="1354"/>
        <v>132138.13</v>
      </c>
      <c r="AU371" s="109">
        <f t="shared" si="1409"/>
        <v>29611.82</v>
      </c>
      <c r="AV371" s="109">
        <f t="shared" si="1409"/>
        <v>104748.91</v>
      </c>
      <c r="AW371" s="112">
        <v>2500</v>
      </c>
      <c r="AX371" s="112">
        <f t="shared" si="1356"/>
        <v>136860.73000000001</v>
      </c>
      <c r="AY371" s="109">
        <f t="shared" si="1357"/>
        <v>31980.77</v>
      </c>
      <c r="AZ371" s="109">
        <f t="shared" si="1358"/>
        <v>118366.27</v>
      </c>
      <c r="BA371" s="112">
        <v>2500</v>
      </c>
      <c r="BB371" s="112">
        <f t="shared" si="1359"/>
        <v>152847.04000000001</v>
      </c>
      <c r="BC371" s="109">
        <f t="shared" si="1360"/>
        <v>34859.040000000001</v>
      </c>
      <c r="BD371" s="109">
        <f t="shared" si="1361"/>
        <v>129019.23</v>
      </c>
      <c r="BE371" s="112">
        <v>2500</v>
      </c>
      <c r="BF371" s="112">
        <f t="shared" si="1362"/>
        <v>166378.26999999999</v>
      </c>
      <c r="BG371" s="109">
        <f t="shared" si="1363"/>
        <v>36458.080000000002</v>
      </c>
      <c r="BH371" s="109">
        <f t="shared" si="1364"/>
        <v>134937.54</v>
      </c>
      <c r="BI371" s="112">
        <v>2500</v>
      </c>
      <c r="BJ371" s="112">
        <f t="shared" si="1365"/>
        <v>173895.62</v>
      </c>
      <c r="BK371" s="109">
        <f t="shared" si="1366"/>
        <v>38057.120000000003</v>
      </c>
      <c r="BL371" s="109">
        <f t="shared" si="1367"/>
        <v>140855.85</v>
      </c>
      <c r="BM371" s="112">
        <v>2500</v>
      </c>
      <c r="BN371" s="112">
        <f t="shared" si="1368"/>
        <v>181412.97</v>
      </c>
      <c r="BO371" s="109">
        <f t="shared" si="1369"/>
        <v>39016.54</v>
      </c>
      <c r="BP371" s="109">
        <f t="shared" si="1370"/>
        <v>144406.84</v>
      </c>
      <c r="BQ371" s="109">
        <v>2500</v>
      </c>
      <c r="BR371" s="112">
        <f t="shared" si="1371"/>
        <v>185923.38</v>
      </c>
      <c r="BS371" s="110"/>
      <c r="BT371" s="75">
        <f t="shared" si="1399"/>
        <v>2.9999903066749118E-2</v>
      </c>
      <c r="BU371" s="75">
        <f t="shared" si="1399"/>
        <v>3.0000016051870103E-2</v>
      </c>
      <c r="BV371" s="75"/>
    </row>
    <row r="372" spans="1:74" ht="15" customHeight="1" x14ac:dyDescent="0.25">
      <c r="A372" s="159" t="s">
        <v>612</v>
      </c>
      <c r="B372" s="183" t="s">
        <v>613</v>
      </c>
      <c r="C372" s="112">
        <v>3893</v>
      </c>
      <c r="D372" s="112">
        <v>35170</v>
      </c>
      <c r="E372" s="112">
        <v>39063</v>
      </c>
      <c r="F372" s="112">
        <f t="shared" si="1400"/>
        <v>4671.5999999999995</v>
      </c>
      <c r="G372" s="112">
        <f t="shared" si="1400"/>
        <v>42204</v>
      </c>
      <c r="H372" s="112">
        <f t="shared" si="1400"/>
        <v>46875.6</v>
      </c>
      <c r="I372" s="112">
        <f t="shared" si="1401"/>
        <v>4905.1799999999994</v>
      </c>
      <c r="J372" s="112">
        <f t="shared" si="1401"/>
        <v>44314.2</v>
      </c>
      <c r="K372" s="112">
        <f t="shared" si="1401"/>
        <v>49219.38</v>
      </c>
      <c r="L372" s="112">
        <f t="shared" si="1402"/>
        <v>5450.2</v>
      </c>
      <c r="M372" s="112">
        <f t="shared" si="1402"/>
        <v>49238</v>
      </c>
      <c r="N372" s="112">
        <f t="shared" si="1402"/>
        <v>54688.2</v>
      </c>
      <c r="O372" s="112">
        <v>5450.2</v>
      </c>
      <c r="P372" s="112">
        <v>49238</v>
      </c>
      <c r="Q372" s="112">
        <v>54688.2</v>
      </c>
      <c r="R372" s="112">
        <f t="shared" si="1403"/>
        <v>6229.5785999999998</v>
      </c>
      <c r="S372" s="112">
        <f t="shared" si="1403"/>
        <v>56279.034</v>
      </c>
      <c r="T372" s="112">
        <f t="shared" si="1340"/>
        <v>62508.6126</v>
      </c>
      <c r="U372" s="112">
        <f t="shared" si="1404"/>
        <v>6618.8786</v>
      </c>
      <c r="V372" s="112">
        <f t="shared" si="1404"/>
        <v>59796.034</v>
      </c>
      <c r="W372" s="112">
        <f t="shared" si="1404"/>
        <v>66414.912599999996</v>
      </c>
      <c r="X372" s="112">
        <f t="shared" si="1405"/>
        <v>7202.8285999999998</v>
      </c>
      <c r="Y372" s="112">
        <f t="shared" si="1405"/>
        <v>65071.534</v>
      </c>
      <c r="Z372" s="112">
        <f t="shared" si="1405"/>
        <v>72274.362599999993</v>
      </c>
      <c r="AA372" s="112">
        <v>8293</v>
      </c>
      <c r="AB372" s="112">
        <v>74919</v>
      </c>
      <c r="AC372" s="112">
        <v>83212</v>
      </c>
      <c r="AD372" s="112">
        <f t="shared" si="1406"/>
        <v>10366</v>
      </c>
      <c r="AE372" s="112">
        <f t="shared" si="1406"/>
        <v>93649</v>
      </c>
      <c r="AF372" s="112">
        <f t="shared" si="1344"/>
        <v>104015</v>
      </c>
      <c r="AG372" s="112">
        <f t="shared" si="1407"/>
        <v>12025</v>
      </c>
      <c r="AH372" s="112">
        <f t="shared" si="1407"/>
        <v>108633</v>
      </c>
      <c r="AI372" s="112">
        <f t="shared" si="1346"/>
        <v>120658</v>
      </c>
      <c r="AJ372" s="112">
        <f t="shared" si="1408"/>
        <v>12025</v>
      </c>
      <c r="AK372" s="112">
        <f t="shared" si="1408"/>
        <v>108633</v>
      </c>
      <c r="AL372" s="112">
        <f t="shared" si="1348"/>
        <v>120658</v>
      </c>
      <c r="AM372" s="112">
        <f t="shared" si="1398"/>
        <v>12025</v>
      </c>
      <c r="AN372" s="112">
        <f t="shared" si="1398"/>
        <v>108633</v>
      </c>
      <c r="AO372" s="112">
        <v>2500</v>
      </c>
      <c r="AP372" s="112">
        <f t="shared" si="1351"/>
        <v>123158</v>
      </c>
      <c r="AQ372" s="109">
        <f t="shared" si="1352"/>
        <v>12566.13</v>
      </c>
      <c r="AR372" s="109">
        <f t="shared" si="1353"/>
        <v>121013.39</v>
      </c>
      <c r="AS372" s="112">
        <v>2500</v>
      </c>
      <c r="AT372" s="112">
        <f t="shared" si="1354"/>
        <v>136079.51999999999</v>
      </c>
      <c r="AU372" s="109">
        <f t="shared" si="1409"/>
        <v>13047.13</v>
      </c>
      <c r="AV372" s="109">
        <f t="shared" si="1409"/>
        <v>125358.71</v>
      </c>
      <c r="AW372" s="112">
        <v>2500</v>
      </c>
      <c r="AX372" s="112">
        <f t="shared" si="1356"/>
        <v>140905.84</v>
      </c>
      <c r="AY372" s="109">
        <f t="shared" si="1357"/>
        <v>14090.9</v>
      </c>
      <c r="AZ372" s="109">
        <f t="shared" si="1358"/>
        <v>141655.34</v>
      </c>
      <c r="BA372" s="112">
        <v>2500</v>
      </c>
      <c r="BB372" s="112">
        <f t="shared" si="1359"/>
        <v>158246.24</v>
      </c>
      <c r="BC372" s="109">
        <f t="shared" si="1360"/>
        <v>15359.08</v>
      </c>
      <c r="BD372" s="109">
        <f t="shared" si="1361"/>
        <v>154404.32</v>
      </c>
      <c r="BE372" s="112">
        <v>2500</v>
      </c>
      <c r="BF372" s="112">
        <f t="shared" si="1362"/>
        <v>172263.4</v>
      </c>
      <c r="BG372" s="109">
        <f t="shared" si="1363"/>
        <v>16063.63</v>
      </c>
      <c r="BH372" s="109">
        <f t="shared" si="1364"/>
        <v>161487.09</v>
      </c>
      <c r="BI372" s="112">
        <v>2500</v>
      </c>
      <c r="BJ372" s="112">
        <f t="shared" si="1365"/>
        <v>180050.72</v>
      </c>
      <c r="BK372" s="109">
        <f t="shared" si="1366"/>
        <v>16768.18</v>
      </c>
      <c r="BL372" s="109">
        <f t="shared" si="1367"/>
        <v>168569.86</v>
      </c>
      <c r="BM372" s="112">
        <v>2500</v>
      </c>
      <c r="BN372" s="112">
        <f t="shared" si="1368"/>
        <v>187838.03999999998</v>
      </c>
      <c r="BO372" s="109">
        <f t="shared" si="1369"/>
        <v>17190.91</v>
      </c>
      <c r="BP372" s="109">
        <f t="shared" si="1370"/>
        <v>172819.52</v>
      </c>
      <c r="BQ372" s="109">
        <v>2500</v>
      </c>
      <c r="BR372" s="112">
        <f t="shared" si="1371"/>
        <v>192510.43</v>
      </c>
      <c r="BS372" s="110"/>
      <c r="BT372" s="75">
        <f t="shared" si="1399"/>
        <v>3.0000212903363133E-2</v>
      </c>
      <c r="BU372" s="75">
        <f t="shared" si="1399"/>
        <v>2.9999998588122436E-2</v>
      </c>
      <c r="BV372" s="75"/>
    </row>
    <row r="373" spans="1:74" ht="30" customHeight="1" x14ac:dyDescent="0.25">
      <c r="A373" s="159" t="s">
        <v>614</v>
      </c>
      <c r="B373" s="183" t="s">
        <v>615</v>
      </c>
      <c r="C373" s="112">
        <v>14604</v>
      </c>
      <c r="D373" s="112">
        <v>33263</v>
      </c>
      <c r="E373" s="112">
        <v>47867</v>
      </c>
      <c r="F373" s="112">
        <f t="shared" si="1400"/>
        <v>17524.8</v>
      </c>
      <c r="G373" s="112">
        <f t="shared" si="1400"/>
        <v>39915.599999999999</v>
      </c>
      <c r="H373" s="112">
        <f t="shared" si="1400"/>
        <v>57440.4</v>
      </c>
      <c r="I373" s="112">
        <f t="shared" si="1401"/>
        <v>18401.04</v>
      </c>
      <c r="J373" s="112">
        <f t="shared" si="1401"/>
        <v>41911.379999999997</v>
      </c>
      <c r="K373" s="112">
        <f t="shared" si="1401"/>
        <v>60312.42</v>
      </c>
      <c r="L373" s="112">
        <f t="shared" si="1402"/>
        <v>20445.600000000002</v>
      </c>
      <c r="M373" s="112">
        <f t="shared" si="1402"/>
        <v>46568.2</v>
      </c>
      <c r="N373" s="112">
        <f t="shared" si="1402"/>
        <v>67013.8</v>
      </c>
      <c r="O373" s="112">
        <v>20445.600000000002</v>
      </c>
      <c r="P373" s="112">
        <v>46568.2</v>
      </c>
      <c r="Q373" s="112">
        <v>67013.8</v>
      </c>
      <c r="R373" s="112">
        <f t="shared" si="1403"/>
        <v>23369.320800000001</v>
      </c>
      <c r="S373" s="112">
        <f t="shared" si="1403"/>
        <v>53227.452599999997</v>
      </c>
      <c r="T373" s="112">
        <f t="shared" si="1340"/>
        <v>76596.773400000005</v>
      </c>
      <c r="U373" s="112">
        <f t="shared" si="1404"/>
        <v>24829.720800000003</v>
      </c>
      <c r="V373" s="112">
        <f t="shared" si="1404"/>
        <v>56553.7526</v>
      </c>
      <c r="W373" s="112">
        <f t="shared" si="1404"/>
        <v>81383.473400000003</v>
      </c>
      <c r="X373" s="112">
        <f t="shared" si="1405"/>
        <v>27020.320800000001</v>
      </c>
      <c r="Y373" s="112">
        <f t="shared" si="1405"/>
        <v>61543.202599999997</v>
      </c>
      <c r="Z373" s="112">
        <f t="shared" si="1405"/>
        <v>88563.523400000005</v>
      </c>
      <c r="AA373" s="112">
        <v>31109</v>
      </c>
      <c r="AB373" s="112">
        <v>70857</v>
      </c>
      <c r="AC373" s="112">
        <v>101966</v>
      </c>
      <c r="AD373" s="112">
        <f t="shared" si="1406"/>
        <v>38886</v>
      </c>
      <c r="AE373" s="112">
        <f t="shared" si="1406"/>
        <v>88571</v>
      </c>
      <c r="AF373" s="112">
        <f t="shared" si="1344"/>
        <v>127457</v>
      </c>
      <c r="AG373" s="112">
        <f t="shared" si="1407"/>
        <v>45108</v>
      </c>
      <c r="AH373" s="112">
        <f t="shared" si="1407"/>
        <v>102742</v>
      </c>
      <c r="AI373" s="112">
        <f t="shared" si="1346"/>
        <v>147850</v>
      </c>
      <c r="AJ373" s="112">
        <f t="shared" si="1408"/>
        <v>45108</v>
      </c>
      <c r="AK373" s="112">
        <f t="shared" si="1408"/>
        <v>102742</v>
      </c>
      <c r="AL373" s="112">
        <f t="shared" si="1348"/>
        <v>147850</v>
      </c>
      <c r="AM373" s="112">
        <f t="shared" si="1398"/>
        <v>45108</v>
      </c>
      <c r="AN373" s="112">
        <f t="shared" si="1398"/>
        <v>102742</v>
      </c>
      <c r="AO373" s="112">
        <v>2500</v>
      </c>
      <c r="AP373" s="112">
        <f t="shared" si="1351"/>
        <v>150350</v>
      </c>
      <c r="AQ373" s="109">
        <f t="shared" si="1352"/>
        <v>47137.86</v>
      </c>
      <c r="AR373" s="109">
        <f t="shared" si="1353"/>
        <v>114451.09</v>
      </c>
      <c r="AS373" s="112">
        <v>2500</v>
      </c>
      <c r="AT373" s="112">
        <f t="shared" si="1354"/>
        <v>164088.95000000001</v>
      </c>
      <c r="AU373" s="109">
        <f t="shared" si="1409"/>
        <v>48942.18</v>
      </c>
      <c r="AV373" s="109">
        <f t="shared" si="1409"/>
        <v>118560.77</v>
      </c>
      <c r="AW373" s="112">
        <v>2500</v>
      </c>
      <c r="AX373" s="112">
        <f t="shared" si="1356"/>
        <v>170002.95</v>
      </c>
      <c r="AY373" s="109">
        <f t="shared" si="1357"/>
        <v>52857.55</v>
      </c>
      <c r="AZ373" s="109">
        <f t="shared" si="1358"/>
        <v>133973.67000000001</v>
      </c>
      <c r="BA373" s="112">
        <v>2500</v>
      </c>
      <c r="BB373" s="112">
        <f t="shared" si="1359"/>
        <v>189331.22000000003</v>
      </c>
      <c r="BC373" s="109">
        <f t="shared" si="1360"/>
        <v>57614.73</v>
      </c>
      <c r="BD373" s="109">
        <f t="shared" si="1361"/>
        <v>146031.29999999999</v>
      </c>
      <c r="BE373" s="112">
        <v>2500</v>
      </c>
      <c r="BF373" s="112">
        <f t="shared" si="1362"/>
        <v>206146.03</v>
      </c>
      <c r="BG373" s="109">
        <f t="shared" si="1363"/>
        <v>60257.61</v>
      </c>
      <c r="BH373" s="109">
        <f t="shared" si="1364"/>
        <v>152729.98000000001</v>
      </c>
      <c r="BI373" s="112">
        <v>2500</v>
      </c>
      <c r="BJ373" s="112">
        <f t="shared" si="1365"/>
        <v>215487.59000000003</v>
      </c>
      <c r="BK373" s="109">
        <f t="shared" si="1366"/>
        <v>62900.49</v>
      </c>
      <c r="BL373" s="109">
        <f t="shared" si="1367"/>
        <v>159428.66</v>
      </c>
      <c r="BM373" s="112">
        <v>2500</v>
      </c>
      <c r="BN373" s="112">
        <f t="shared" si="1368"/>
        <v>224829.15</v>
      </c>
      <c r="BO373" s="109">
        <f t="shared" si="1369"/>
        <v>64486.22</v>
      </c>
      <c r="BP373" s="109">
        <f t="shared" si="1370"/>
        <v>163447.87</v>
      </c>
      <c r="BQ373" s="109">
        <v>2500</v>
      </c>
      <c r="BR373" s="112">
        <f t="shared" si="1371"/>
        <v>230434.09</v>
      </c>
      <c r="BS373" s="110"/>
      <c r="BT373" s="75">
        <f t="shared" si="1399"/>
        <v>3.0000066215706236E-2</v>
      </c>
      <c r="BU373" s="75">
        <f t="shared" si="1399"/>
        <v>2.9999999253584615E-2</v>
      </c>
      <c r="BV373" s="75"/>
    </row>
    <row r="374" spans="1:74" ht="15.75" customHeight="1" x14ac:dyDescent="0.25">
      <c r="A374" s="70" t="s">
        <v>2466</v>
      </c>
      <c r="B374" s="111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105"/>
      <c r="O374" s="73"/>
      <c r="P374" s="73"/>
      <c r="Q374" s="73"/>
      <c r="R374" s="73"/>
      <c r="S374" s="73"/>
      <c r="T374" s="105"/>
      <c r="U374" s="73"/>
      <c r="V374" s="73"/>
      <c r="W374" s="73"/>
      <c r="X374" s="73"/>
      <c r="Y374" s="73"/>
      <c r="Z374" s="105"/>
      <c r="AA374" s="73"/>
      <c r="AB374" s="73"/>
      <c r="AC374" s="105"/>
      <c r="AD374" s="73"/>
      <c r="AE374" s="73"/>
      <c r="AF374" s="105"/>
      <c r="AG374" s="73"/>
      <c r="AH374" s="73"/>
      <c r="AI374" s="105"/>
      <c r="AJ374" s="73"/>
      <c r="AK374" s="73"/>
      <c r="AL374" s="73"/>
      <c r="AM374" s="73"/>
      <c r="AN374" s="73"/>
      <c r="AO374" s="73"/>
      <c r="AP374" s="73"/>
      <c r="AQ374" s="105"/>
      <c r="AR374" s="105"/>
      <c r="AS374" s="73"/>
      <c r="AT374" s="73"/>
      <c r="AU374" s="105"/>
      <c r="AV374" s="105"/>
      <c r="AW374" s="73"/>
      <c r="AX374" s="73"/>
      <c r="AY374" s="105"/>
      <c r="AZ374" s="105"/>
      <c r="BA374" s="105"/>
      <c r="BB374" s="105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5"/>
      <c r="BN374" s="105"/>
      <c r="BO374" s="105"/>
      <c r="BP374" s="105"/>
      <c r="BQ374" s="105"/>
      <c r="BR374" s="105"/>
      <c r="BS374" s="108"/>
      <c r="BT374" s="75" t="e">
        <f t="shared" si="1399"/>
        <v>#DIV/0!</v>
      </c>
      <c r="BU374" s="75" t="e">
        <f t="shared" si="1399"/>
        <v>#DIV/0!</v>
      </c>
      <c r="BV374" s="75"/>
    </row>
    <row r="375" spans="1:74" ht="15" customHeight="1" x14ac:dyDescent="0.25">
      <c r="A375" s="76" t="s">
        <v>616</v>
      </c>
      <c r="B375" s="77" t="s">
        <v>617</v>
      </c>
      <c r="C375" s="112">
        <v>1744</v>
      </c>
      <c r="D375" s="112">
        <v>9053</v>
      </c>
      <c r="E375" s="112">
        <v>10797</v>
      </c>
      <c r="F375" s="112">
        <f t="shared" ref="F375:H390" si="1410">C375*1.2</f>
        <v>2092.7999999999997</v>
      </c>
      <c r="G375" s="112">
        <f t="shared" si="1410"/>
        <v>10863.6</v>
      </c>
      <c r="H375" s="112">
        <f t="shared" si="1410"/>
        <v>12956.4</v>
      </c>
      <c r="I375" s="112">
        <f t="shared" ref="I375:K390" si="1411">F375+C375*0.06</f>
        <v>2197.4399999999996</v>
      </c>
      <c r="J375" s="112">
        <f t="shared" si="1411"/>
        <v>11406.78</v>
      </c>
      <c r="K375" s="112">
        <f t="shared" si="1411"/>
        <v>13604.22</v>
      </c>
      <c r="L375" s="112">
        <f t="shared" ref="L375:N390" si="1412">I375+C375*0.14</f>
        <v>2441.5999999999995</v>
      </c>
      <c r="M375" s="112">
        <f t="shared" si="1412"/>
        <v>12674.2</v>
      </c>
      <c r="N375" s="112">
        <f t="shared" si="1412"/>
        <v>15115.8</v>
      </c>
      <c r="O375" s="112">
        <v>2441.5999999999995</v>
      </c>
      <c r="P375" s="112">
        <v>12674.2</v>
      </c>
      <c r="Q375" s="112">
        <v>15115.8</v>
      </c>
      <c r="R375" s="112">
        <f t="shared" ref="R375:S390" si="1413">+L375*1.143</f>
        <v>2790.7487999999994</v>
      </c>
      <c r="S375" s="112">
        <f t="shared" si="1413"/>
        <v>14486.610600000002</v>
      </c>
      <c r="T375" s="112">
        <f t="shared" ref="T375:T420" si="1414">+Q375*1.143</f>
        <v>17277.359400000001</v>
      </c>
      <c r="U375" s="112">
        <f t="shared" ref="U375:W390" si="1415">+R375+(C375*0.1)</f>
        <v>2965.1487999999995</v>
      </c>
      <c r="V375" s="112">
        <f t="shared" si="1415"/>
        <v>15391.910600000001</v>
      </c>
      <c r="W375" s="112">
        <f t="shared" si="1415"/>
        <v>18357.059400000002</v>
      </c>
      <c r="X375" s="112">
        <f t="shared" ref="X375:Z390" si="1416">+U375+(C375*0.15)</f>
        <v>3226.7487999999994</v>
      </c>
      <c r="Y375" s="112">
        <f t="shared" si="1416"/>
        <v>16749.8606</v>
      </c>
      <c r="Z375" s="112">
        <f t="shared" si="1416"/>
        <v>19976.609400000001</v>
      </c>
      <c r="AA375" s="112">
        <v>3715</v>
      </c>
      <c r="AB375" s="112">
        <v>19285</v>
      </c>
      <c r="AC375" s="112">
        <v>23000</v>
      </c>
      <c r="AD375" s="112">
        <f t="shared" ref="AD375:AE390" si="1417">+ROUND(AA375*(1+0.25),0)</f>
        <v>4644</v>
      </c>
      <c r="AE375" s="112">
        <f t="shared" si="1417"/>
        <v>24106</v>
      </c>
      <c r="AF375" s="112">
        <f t="shared" ref="AF375:AF420" si="1418">+AE375+AD375</f>
        <v>28750</v>
      </c>
      <c r="AG375" s="112">
        <f t="shared" ref="AG375:AH390" si="1419">+ROUND(AD375+AA375*0.2,0)</f>
        <v>5387</v>
      </c>
      <c r="AH375" s="112">
        <f t="shared" si="1419"/>
        <v>27963</v>
      </c>
      <c r="AI375" s="112">
        <f t="shared" ref="AI375:AI420" si="1420">+AH375+AG375</f>
        <v>33350</v>
      </c>
      <c r="AJ375" s="112">
        <f t="shared" ref="AJ375:AK390" si="1421">AG375</f>
        <v>5387</v>
      </c>
      <c r="AK375" s="112">
        <f t="shared" si="1421"/>
        <v>27963</v>
      </c>
      <c r="AL375" s="112">
        <f t="shared" ref="AL375:AL420" si="1422">AJ375+AK375</f>
        <v>33350</v>
      </c>
      <c r="AM375" s="112">
        <f t="shared" ref="AM375:AM376" si="1423">AJ375+2500</f>
        <v>7887</v>
      </c>
      <c r="AN375" s="112">
        <f t="shared" ref="AN375:AN376" si="1424">AK375</f>
        <v>27963</v>
      </c>
      <c r="AO375" s="112"/>
      <c r="AP375" s="112">
        <f t="shared" ref="AP375:AP420" si="1425">AM375+AN375+AO375</f>
        <v>35850</v>
      </c>
      <c r="AQ375" s="109">
        <f t="shared" ref="AQ375:AQ420" si="1426">ROUND(AM375*(1+4.5%),2)</f>
        <v>8241.92</v>
      </c>
      <c r="AR375" s="109">
        <f t="shared" ref="AR375:AR420" si="1427">ROUND(AN375*(1+4.5%)+(AB375*10%),2)</f>
        <v>31149.84</v>
      </c>
      <c r="AS375" s="112"/>
      <c r="AT375" s="112">
        <f t="shared" ref="AT375:AT420" si="1428">AQ375+AR375+AS375</f>
        <v>39391.760000000002</v>
      </c>
      <c r="AU375" s="109">
        <f t="shared" ref="AU375:AV390" si="1429">ROUND(AQ375+(AM375*4%),2)</f>
        <v>8557.4</v>
      </c>
      <c r="AV375" s="109">
        <f t="shared" si="1429"/>
        <v>32268.36</v>
      </c>
      <c r="AW375" s="112"/>
      <c r="AX375" s="112">
        <f t="shared" ref="AX375:AX420" si="1430">AU375+AV375+AW375</f>
        <v>40825.760000000002</v>
      </c>
      <c r="AY375" s="109">
        <f t="shared" ref="AY375:AY420" si="1431">ROUND(AU375+(AU375*$AY$3),2)</f>
        <v>9241.99</v>
      </c>
      <c r="AZ375" s="109">
        <f t="shared" ref="AZ375:AZ420" si="1432">ROUND(AV375+(AV375*$AZ$5),2)</f>
        <v>36463.25</v>
      </c>
      <c r="BA375" s="112"/>
      <c r="BB375" s="112">
        <f t="shared" ref="BB375:BB420" si="1433">AY375+AZ375+BA375</f>
        <v>45705.24</v>
      </c>
      <c r="BC375" s="109">
        <f t="shared" ref="BC375:BC420" si="1434">ROUND(AY375+(AY375*$BC$3),2)</f>
        <v>10073.77</v>
      </c>
      <c r="BD375" s="109">
        <f t="shared" ref="BD375:BD420" si="1435">ROUND(AZ375+(AZ375*$BD$5),2)</f>
        <v>39744.94</v>
      </c>
      <c r="BE375" s="112"/>
      <c r="BF375" s="112">
        <f t="shared" ref="BF375:BF420" si="1436">BC375+BD375+BE375</f>
        <v>49818.710000000006</v>
      </c>
      <c r="BG375" s="109">
        <f t="shared" ref="BG375:BG420" si="1437">ROUND(BC375+ $AY375*$BG$3,2)</f>
        <v>10535.87</v>
      </c>
      <c r="BH375" s="109">
        <f t="shared" ref="BH375:BH420" si="1438">ROUND(BD375+ $AZ375*$BH$5,2)</f>
        <v>41568.1</v>
      </c>
      <c r="BI375" s="112"/>
      <c r="BJ375" s="112">
        <f t="shared" ref="BJ375:BJ420" si="1439">BG375+BH375+BI375</f>
        <v>52103.97</v>
      </c>
      <c r="BK375" s="109">
        <f t="shared" ref="BK375:BK420" si="1440">ROUND(BG375+ $AY375*$BK$3,2)</f>
        <v>10997.97</v>
      </c>
      <c r="BL375" s="109">
        <f t="shared" ref="BL375:BL420" si="1441">ROUND(BH375+ $AZ375*$BL$5,2)</f>
        <v>43391.26</v>
      </c>
      <c r="BM375" s="112"/>
      <c r="BN375" s="112">
        <f t="shared" ref="BN375:BN420" si="1442">BK375+BL375+BM375</f>
        <v>54389.23</v>
      </c>
      <c r="BO375" s="109">
        <f t="shared" ref="BO375:BO420" si="1443">ROUND(BK375+ $AY375*$BO$3,2)</f>
        <v>11275.23</v>
      </c>
      <c r="BP375" s="109">
        <f t="shared" ref="BP375:BP420" si="1444">ROUND(BL375+ $AZ375*$BP$4,2)</f>
        <v>44485.16</v>
      </c>
      <c r="BQ375" s="109"/>
      <c r="BR375" s="112">
        <f t="shared" ref="BR375:BR420" si="1445">+BO375+BP375+BQ375</f>
        <v>55760.39</v>
      </c>
      <c r="BS375" s="110"/>
      <c r="BT375" s="75">
        <f t="shared" si="1399"/>
        <v>3.0000032460541531E-2</v>
      </c>
      <c r="BU375" s="75">
        <f t="shared" si="1399"/>
        <v>3.000006856218251E-2</v>
      </c>
      <c r="BV375" s="75"/>
    </row>
    <row r="376" spans="1:74" ht="15" customHeight="1" x14ac:dyDescent="0.25">
      <c r="A376" s="76" t="s">
        <v>618</v>
      </c>
      <c r="B376" s="77" t="s">
        <v>619</v>
      </c>
      <c r="C376" s="112">
        <v>1744</v>
      </c>
      <c r="D376" s="112">
        <v>8136</v>
      </c>
      <c r="E376" s="112">
        <v>9880</v>
      </c>
      <c r="F376" s="112">
        <f t="shared" si="1410"/>
        <v>2092.7999999999997</v>
      </c>
      <c r="G376" s="112">
        <f t="shared" si="1410"/>
        <v>9763.1999999999989</v>
      </c>
      <c r="H376" s="112">
        <f t="shared" si="1410"/>
        <v>11856</v>
      </c>
      <c r="I376" s="112">
        <f t="shared" si="1411"/>
        <v>2197.4399999999996</v>
      </c>
      <c r="J376" s="112">
        <f t="shared" si="1411"/>
        <v>10251.359999999999</v>
      </c>
      <c r="K376" s="112">
        <f t="shared" si="1411"/>
        <v>12448.8</v>
      </c>
      <c r="L376" s="112">
        <f t="shared" si="1412"/>
        <v>2441.5999999999995</v>
      </c>
      <c r="M376" s="112">
        <f t="shared" si="1412"/>
        <v>11390.4</v>
      </c>
      <c r="N376" s="112">
        <f t="shared" si="1412"/>
        <v>13832</v>
      </c>
      <c r="O376" s="112">
        <v>2441.5999999999995</v>
      </c>
      <c r="P376" s="112">
        <v>11390.4</v>
      </c>
      <c r="Q376" s="112">
        <v>13832</v>
      </c>
      <c r="R376" s="112">
        <f t="shared" si="1413"/>
        <v>2790.7487999999994</v>
      </c>
      <c r="S376" s="112">
        <f t="shared" si="1413"/>
        <v>13019.227199999999</v>
      </c>
      <c r="T376" s="112">
        <f t="shared" si="1414"/>
        <v>15809.976000000001</v>
      </c>
      <c r="U376" s="112">
        <f t="shared" si="1415"/>
        <v>2965.1487999999995</v>
      </c>
      <c r="V376" s="112">
        <f t="shared" si="1415"/>
        <v>13832.8272</v>
      </c>
      <c r="W376" s="112">
        <f t="shared" si="1415"/>
        <v>16797.976000000002</v>
      </c>
      <c r="X376" s="112">
        <f t="shared" si="1416"/>
        <v>3226.7487999999994</v>
      </c>
      <c r="Y376" s="112">
        <f t="shared" si="1416"/>
        <v>15053.227199999999</v>
      </c>
      <c r="Z376" s="112">
        <f t="shared" si="1416"/>
        <v>18279.976000000002</v>
      </c>
      <c r="AA376" s="112">
        <v>3715</v>
      </c>
      <c r="AB376" s="112">
        <v>17331</v>
      </c>
      <c r="AC376" s="112">
        <v>21046</v>
      </c>
      <c r="AD376" s="112">
        <f t="shared" si="1417"/>
        <v>4644</v>
      </c>
      <c r="AE376" s="112">
        <f t="shared" si="1417"/>
        <v>21664</v>
      </c>
      <c r="AF376" s="112">
        <f t="shared" si="1418"/>
        <v>26308</v>
      </c>
      <c r="AG376" s="112">
        <f t="shared" si="1419"/>
        <v>5387</v>
      </c>
      <c r="AH376" s="112">
        <f t="shared" si="1419"/>
        <v>25130</v>
      </c>
      <c r="AI376" s="112">
        <f t="shared" si="1420"/>
        <v>30517</v>
      </c>
      <c r="AJ376" s="112">
        <f t="shared" si="1421"/>
        <v>5387</v>
      </c>
      <c r="AK376" s="112">
        <f t="shared" si="1421"/>
        <v>25130</v>
      </c>
      <c r="AL376" s="112">
        <f t="shared" si="1422"/>
        <v>30517</v>
      </c>
      <c r="AM376" s="112">
        <f t="shared" si="1423"/>
        <v>7887</v>
      </c>
      <c r="AN376" s="112">
        <f t="shared" si="1424"/>
        <v>25130</v>
      </c>
      <c r="AO376" s="112"/>
      <c r="AP376" s="112">
        <f t="shared" si="1425"/>
        <v>33017</v>
      </c>
      <c r="AQ376" s="109">
        <f t="shared" si="1426"/>
        <v>8241.92</v>
      </c>
      <c r="AR376" s="109">
        <f t="shared" si="1427"/>
        <v>27993.95</v>
      </c>
      <c r="AS376" s="112"/>
      <c r="AT376" s="112">
        <f t="shared" si="1428"/>
        <v>36235.870000000003</v>
      </c>
      <c r="AU376" s="109">
        <f t="shared" si="1429"/>
        <v>8557.4</v>
      </c>
      <c r="AV376" s="109">
        <f t="shared" si="1429"/>
        <v>28999.15</v>
      </c>
      <c r="AW376" s="112"/>
      <c r="AX376" s="112">
        <f t="shared" si="1430"/>
        <v>37556.550000000003</v>
      </c>
      <c r="AY376" s="109">
        <f t="shared" si="1431"/>
        <v>9241.99</v>
      </c>
      <c r="AZ376" s="109">
        <f t="shared" si="1432"/>
        <v>32769.040000000001</v>
      </c>
      <c r="BA376" s="112"/>
      <c r="BB376" s="112">
        <f t="shared" si="1433"/>
        <v>42011.03</v>
      </c>
      <c r="BC376" s="109">
        <f t="shared" si="1434"/>
        <v>10073.77</v>
      </c>
      <c r="BD376" s="109">
        <f t="shared" si="1435"/>
        <v>35718.25</v>
      </c>
      <c r="BE376" s="112"/>
      <c r="BF376" s="112">
        <f t="shared" si="1436"/>
        <v>45792.020000000004</v>
      </c>
      <c r="BG376" s="109">
        <f t="shared" si="1437"/>
        <v>10535.87</v>
      </c>
      <c r="BH376" s="109">
        <f t="shared" si="1438"/>
        <v>37356.699999999997</v>
      </c>
      <c r="BI376" s="112"/>
      <c r="BJ376" s="112">
        <f t="shared" si="1439"/>
        <v>47892.57</v>
      </c>
      <c r="BK376" s="109">
        <f t="shared" si="1440"/>
        <v>10997.97</v>
      </c>
      <c r="BL376" s="109">
        <f t="shared" si="1441"/>
        <v>38995.15</v>
      </c>
      <c r="BM376" s="112"/>
      <c r="BN376" s="112">
        <f t="shared" si="1442"/>
        <v>49993.120000000003</v>
      </c>
      <c r="BO376" s="109">
        <f t="shared" si="1443"/>
        <v>11275.23</v>
      </c>
      <c r="BP376" s="109">
        <f t="shared" si="1444"/>
        <v>39978.22</v>
      </c>
      <c r="BQ376" s="109"/>
      <c r="BR376" s="112">
        <f t="shared" si="1445"/>
        <v>51253.45</v>
      </c>
      <c r="BS376" s="110"/>
      <c r="BT376" s="75">
        <f t="shared" si="1399"/>
        <v>3.0000032460541531E-2</v>
      </c>
      <c r="BU376" s="75">
        <f t="shared" si="1399"/>
        <v>2.9999963380068495E-2</v>
      </c>
      <c r="BV376" s="75"/>
    </row>
    <row r="377" spans="1:74" ht="15" customHeight="1" x14ac:dyDescent="0.25">
      <c r="A377" s="76" t="s">
        <v>620</v>
      </c>
      <c r="B377" s="77" t="s">
        <v>621</v>
      </c>
      <c r="C377" s="112">
        <v>1744</v>
      </c>
      <c r="D377" s="112">
        <v>9053</v>
      </c>
      <c r="E377" s="112">
        <v>10797</v>
      </c>
      <c r="F377" s="112">
        <f t="shared" si="1410"/>
        <v>2092.7999999999997</v>
      </c>
      <c r="G377" s="112">
        <f t="shared" si="1410"/>
        <v>10863.6</v>
      </c>
      <c r="H377" s="112">
        <f t="shared" si="1410"/>
        <v>12956.4</v>
      </c>
      <c r="I377" s="112">
        <f t="shared" si="1411"/>
        <v>2197.4399999999996</v>
      </c>
      <c r="J377" s="112">
        <f t="shared" si="1411"/>
        <v>11406.78</v>
      </c>
      <c r="K377" s="112">
        <f t="shared" si="1411"/>
        <v>13604.22</v>
      </c>
      <c r="L377" s="112">
        <f t="shared" si="1412"/>
        <v>2441.5999999999995</v>
      </c>
      <c r="M377" s="112">
        <f t="shared" si="1412"/>
        <v>12674.2</v>
      </c>
      <c r="N377" s="112">
        <f t="shared" si="1412"/>
        <v>15115.8</v>
      </c>
      <c r="O377" s="112">
        <v>2441.5999999999995</v>
      </c>
      <c r="P377" s="112">
        <v>12674.2</v>
      </c>
      <c r="Q377" s="112">
        <v>15115.8</v>
      </c>
      <c r="R377" s="112">
        <f t="shared" si="1413"/>
        <v>2790.7487999999994</v>
      </c>
      <c r="S377" s="112">
        <f t="shared" si="1413"/>
        <v>14486.610600000002</v>
      </c>
      <c r="T377" s="112">
        <f t="shared" si="1414"/>
        <v>17277.359400000001</v>
      </c>
      <c r="U377" s="112">
        <f t="shared" si="1415"/>
        <v>2965.1487999999995</v>
      </c>
      <c r="V377" s="112">
        <f t="shared" si="1415"/>
        <v>15391.910600000001</v>
      </c>
      <c r="W377" s="112">
        <f t="shared" si="1415"/>
        <v>18357.059400000002</v>
      </c>
      <c r="X377" s="112">
        <f t="shared" si="1416"/>
        <v>3226.7487999999994</v>
      </c>
      <c r="Y377" s="112">
        <f t="shared" si="1416"/>
        <v>16749.8606</v>
      </c>
      <c r="Z377" s="112">
        <f t="shared" si="1416"/>
        <v>19976.609400000001</v>
      </c>
      <c r="AA377" s="112">
        <v>3715</v>
      </c>
      <c r="AB377" s="112">
        <v>19285</v>
      </c>
      <c r="AC377" s="112">
        <v>23000</v>
      </c>
      <c r="AD377" s="112">
        <f t="shared" si="1417"/>
        <v>4644</v>
      </c>
      <c r="AE377" s="112">
        <f t="shared" si="1417"/>
        <v>24106</v>
      </c>
      <c r="AF377" s="112">
        <f t="shared" si="1418"/>
        <v>28750</v>
      </c>
      <c r="AG377" s="112">
        <f t="shared" si="1419"/>
        <v>5387</v>
      </c>
      <c r="AH377" s="112">
        <f t="shared" si="1419"/>
        <v>27963</v>
      </c>
      <c r="AI377" s="112">
        <f t="shared" si="1420"/>
        <v>33350</v>
      </c>
      <c r="AJ377" s="112">
        <f t="shared" si="1421"/>
        <v>5387</v>
      </c>
      <c r="AK377" s="112">
        <f t="shared" si="1421"/>
        <v>27963</v>
      </c>
      <c r="AL377" s="112">
        <f t="shared" si="1422"/>
        <v>33350</v>
      </c>
      <c r="AM377" s="112">
        <f t="shared" ref="AM377:AN392" si="1446">AJ377</f>
        <v>5387</v>
      </c>
      <c r="AN377" s="112">
        <f t="shared" si="1446"/>
        <v>27963</v>
      </c>
      <c r="AO377" s="112">
        <v>2500</v>
      </c>
      <c r="AP377" s="112">
        <f t="shared" si="1425"/>
        <v>35850</v>
      </c>
      <c r="AQ377" s="109">
        <f t="shared" si="1426"/>
        <v>5629.42</v>
      </c>
      <c r="AR377" s="109">
        <f t="shared" si="1427"/>
        <v>31149.84</v>
      </c>
      <c r="AS377" s="112">
        <v>2500</v>
      </c>
      <c r="AT377" s="112">
        <f t="shared" si="1428"/>
        <v>39279.26</v>
      </c>
      <c r="AU377" s="109">
        <f t="shared" si="1429"/>
        <v>5844.9</v>
      </c>
      <c r="AV377" s="109">
        <f t="shared" si="1429"/>
        <v>32268.36</v>
      </c>
      <c r="AW377" s="112">
        <v>2500</v>
      </c>
      <c r="AX377" s="112">
        <f t="shared" si="1430"/>
        <v>40613.26</v>
      </c>
      <c r="AY377" s="109">
        <f t="shared" si="1431"/>
        <v>6312.49</v>
      </c>
      <c r="AZ377" s="109">
        <f t="shared" si="1432"/>
        <v>36463.25</v>
      </c>
      <c r="BA377" s="112">
        <v>2500</v>
      </c>
      <c r="BB377" s="112">
        <f t="shared" si="1433"/>
        <v>45275.74</v>
      </c>
      <c r="BC377" s="109">
        <f t="shared" si="1434"/>
        <v>6880.61</v>
      </c>
      <c r="BD377" s="109">
        <f t="shared" si="1435"/>
        <v>39744.94</v>
      </c>
      <c r="BE377" s="112">
        <v>2500</v>
      </c>
      <c r="BF377" s="112">
        <f t="shared" si="1436"/>
        <v>49125.55</v>
      </c>
      <c r="BG377" s="109">
        <f t="shared" si="1437"/>
        <v>7196.23</v>
      </c>
      <c r="BH377" s="109">
        <f t="shared" si="1438"/>
        <v>41568.1</v>
      </c>
      <c r="BI377" s="112">
        <v>2500</v>
      </c>
      <c r="BJ377" s="112">
        <f t="shared" si="1439"/>
        <v>51264.33</v>
      </c>
      <c r="BK377" s="109">
        <f t="shared" si="1440"/>
        <v>7511.85</v>
      </c>
      <c r="BL377" s="109">
        <f t="shared" si="1441"/>
        <v>43391.26</v>
      </c>
      <c r="BM377" s="112">
        <v>2500</v>
      </c>
      <c r="BN377" s="112">
        <f t="shared" si="1442"/>
        <v>53403.11</v>
      </c>
      <c r="BO377" s="109">
        <f t="shared" si="1443"/>
        <v>7701.22</v>
      </c>
      <c r="BP377" s="109">
        <f t="shared" si="1444"/>
        <v>44485.16</v>
      </c>
      <c r="BQ377" s="109">
        <v>2500</v>
      </c>
      <c r="BR377" s="112">
        <f t="shared" si="1445"/>
        <v>54686.380000000005</v>
      </c>
      <c r="BS377" s="110"/>
      <c r="BT377" s="75">
        <f t="shared" si="1399"/>
        <v>2.9999255444365044E-2</v>
      </c>
      <c r="BU377" s="75">
        <f t="shared" si="1399"/>
        <v>3.000006856218251E-2</v>
      </c>
      <c r="BV377" s="75"/>
    </row>
    <row r="378" spans="1:74" ht="15" customHeight="1" x14ac:dyDescent="0.25">
      <c r="A378" s="76" t="s">
        <v>622</v>
      </c>
      <c r="B378" s="77" t="s">
        <v>623</v>
      </c>
      <c r="C378" s="112">
        <v>1744</v>
      </c>
      <c r="D378" s="112">
        <v>8136</v>
      </c>
      <c r="E378" s="112">
        <v>9880</v>
      </c>
      <c r="F378" s="112">
        <f t="shared" si="1410"/>
        <v>2092.7999999999997</v>
      </c>
      <c r="G378" s="112">
        <f t="shared" si="1410"/>
        <v>9763.1999999999989</v>
      </c>
      <c r="H378" s="112">
        <f t="shared" si="1410"/>
        <v>11856</v>
      </c>
      <c r="I378" s="112">
        <f t="shared" si="1411"/>
        <v>2197.4399999999996</v>
      </c>
      <c r="J378" s="112">
        <f t="shared" si="1411"/>
        <v>10251.359999999999</v>
      </c>
      <c r="K378" s="112">
        <f t="shared" si="1411"/>
        <v>12448.8</v>
      </c>
      <c r="L378" s="112">
        <f t="shared" si="1412"/>
        <v>2441.5999999999995</v>
      </c>
      <c r="M378" s="112">
        <f t="shared" si="1412"/>
        <v>11390.4</v>
      </c>
      <c r="N378" s="112">
        <f t="shared" si="1412"/>
        <v>13832</v>
      </c>
      <c r="O378" s="112">
        <v>2441.5999999999995</v>
      </c>
      <c r="P378" s="112">
        <v>11390.4</v>
      </c>
      <c r="Q378" s="112">
        <v>13832</v>
      </c>
      <c r="R378" s="112">
        <f t="shared" si="1413"/>
        <v>2790.7487999999994</v>
      </c>
      <c r="S378" s="112">
        <f t="shared" si="1413"/>
        <v>13019.227199999999</v>
      </c>
      <c r="T378" s="112">
        <f t="shared" si="1414"/>
        <v>15809.976000000001</v>
      </c>
      <c r="U378" s="112">
        <f t="shared" si="1415"/>
        <v>2965.1487999999995</v>
      </c>
      <c r="V378" s="112">
        <f t="shared" si="1415"/>
        <v>13832.8272</v>
      </c>
      <c r="W378" s="112">
        <f t="shared" si="1415"/>
        <v>16797.976000000002</v>
      </c>
      <c r="X378" s="112">
        <f t="shared" si="1416"/>
        <v>3226.7487999999994</v>
      </c>
      <c r="Y378" s="112">
        <f t="shared" si="1416"/>
        <v>15053.227199999999</v>
      </c>
      <c r="Z378" s="112">
        <f t="shared" si="1416"/>
        <v>18279.976000000002</v>
      </c>
      <c r="AA378" s="112">
        <v>3715</v>
      </c>
      <c r="AB378" s="112">
        <v>17331</v>
      </c>
      <c r="AC378" s="112">
        <v>21046</v>
      </c>
      <c r="AD378" s="112">
        <f t="shared" si="1417"/>
        <v>4644</v>
      </c>
      <c r="AE378" s="112">
        <f t="shared" si="1417"/>
        <v>21664</v>
      </c>
      <c r="AF378" s="112">
        <f t="shared" si="1418"/>
        <v>26308</v>
      </c>
      <c r="AG378" s="112">
        <f t="shared" si="1419"/>
        <v>5387</v>
      </c>
      <c r="AH378" s="112">
        <f t="shared" si="1419"/>
        <v>25130</v>
      </c>
      <c r="AI378" s="112">
        <f t="shared" si="1420"/>
        <v>30517</v>
      </c>
      <c r="AJ378" s="112">
        <f t="shared" si="1421"/>
        <v>5387</v>
      </c>
      <c r="AK378" s="112">
        <f t="shared" si="1421"/>
        <v>25130</v>
      </c>
      <c r="AL378" s="112">
        <f t="shared" si="1422"/>
        <v>30517</v>
      </c>
      <c r="AM378" s="112">
        <f t="shared" si="1446"/>
        <v>5387</v>
      </c>
      <c r="AN378" s="112">
        <f t="shared" si="1446"/>
        <v>25130</v>
      </c>
      <c r="AO378" s="112">
        <v>2500</v>
      </c>
      <c r="AP378" s="112">
        <f t="shared" si="1425"/>
        <v>33017</v>
      </c>
      <c r="AQ378" s="109">
        <f t="shared" si="1426"/>
        <v>5629.42</v>
      </c>
      <c r="AR378" s="109">
        <f t="shared" si="1427"/>
        <v>27993.95</v>
      </c>
      <c r="AS378" s="112">
        <v>2500</v>
      </c>
      <c r="AT378" s="112">
        <f t="shared" si="1428"/>
        <v>36123.370000000003</v>
      </c>
      <c r="AU378" s="109">
        <f t="shared" si="1429"/>
        <v>5844.9</v>
      </c>
      <c r="AV378" s="109">
        <f t="shared" si="1429"/>
        <v>28999.15</v>
      </c>
      <c r="AW378" s="112">
        <v>2500</v>
      </c>
      <c r="AX378" s="112">
        <f t="shared" si="1430"/>
        <v>37344.050000000003</v>
      </c>
      <c r="AY378" s="109">
        <f t="shared" si="1431"/>
        <v>6312.49</v>
      </c>
      <c r="AZ378" s="109">
        <f t="shared" si="1432"/>
        <v>32769.040000000001</v>
      </c>
      <c r="BA378" s="112">
        <v>2500</v>
      </c>
      <c r="BB378" s="112">
        <f t="shared" si="1433"/>
        <v>41581.53</v>
      </c>
      <c r="BC378" s="109">
        <f t="shared" si="1434"/>
        <v>6880.61</v>
      </c>
      <c r="BD378" s="109">
        <f t="shared" si="1435"/>
        <v>35718.25</v>
      </c>
      <c r="BE378" s="112">
        <v>2500</v>
      </c>
      <c r="BF378" s="112">
        <f t="shared" si="1436"/>
        <v>45098.86</v>
      </c>
      <c r="BG378" s="109">
        <f t="shared" si="1437"/>
        <v>7196.23</v>
      </c>
      <c r="BH378" s="109">
        <f t="shared" si="1438"/>
        <v>37356.699999999997</v>
      </c>
      <c r="BI378" s="112">
        <v>2500</v>
      </c>
      <c r="BJ378" s="112">
        <f t="shared" si="1439"/>
        <v>47052.929999999993</v>
      </c>
      <c r="BK378" s="109">
        <f t="shared" si="1440"/>
        <v>7511.85</v>
      </c>
      <c r="BL378" s="109">
        <f t="shared" si="1441"/>
        <v>38995.15</v>
      </c>
      <c r="BM378" s="112">
        <v>2500</v>
      </c>
      <c r="BN378" s="112">
        <f t="shared" si="1442"/>
        <v>49007</v>
      </c>
      <c r="BO378" s="109">
        <f t="shared" si="1443"/>
        <v>7701.22</v>
      </c>
      <c r="BP378" s="109">
        <f t="shared" si="1444"/>
        <v>39978.22</v>
      </c>
      <c r="BQ378" s="109">
        <v>2500</v>
      </c>
      <c r="BR378" s="112">
        <f t="shared" si="1445"/>
        <v>50179.44</v>
      </c>
      <c r="BS378" s="110"/>
      <c r="BT378" s="75">
        <f t="shared" si="1399"/>
        <v>2.9999255444365044E-2</v>
      </c>
      <c r="BU378" s="75">
        <f t="shared" si="1399"/>
        <v>2.9999963380068495E-2</v>
      </c>
      <c r="BV378" s="75"/>
    </row>
    <row r="379" spans="1:74" ht="15" customHeight="1" x14ac:dyDescent="0.25">
      <c r="A379" s="76" t="s">
        <v>624</v>
      </c>
      <c r="B379" s="77" t="s">
        <v>625</v>
      </c>
      <c r="C379" s="112">
        <v>1744</v>
      </c>
      <c r="D379" s="112">
        <v>9053</v>
      </c>
      <c r="E379" s="112">
        <v>10797</v>
      </c>
      <c r="F379" s="112">
        <f t="shared" si="1410"/>
        <v>2092.7999999999997</v>
      </c>
      <c r="G379" s="112">
        <f t="shared" si="1410"/>
        <v>10863.6</v>
      </c>
      <c r="H379" s="112">
        <f t="shared" si="1410"/>
        <v>12956.4</v>
      </c>
      <c r="I379" s="112">
        <f t="shared" si="1411"/>
        <v>2197.4399999999996</v>
      </c>
      <c r="J379" s="112">
        <f t="shared" si="1411"/>
        <v>11406.78</v>
      </c>
      <c r="K379" s="112">
        <f t="shared" si="1411"/>
        <v>13604.22</v>
      </c>
      <c r="L379" s="112">
        <f t="shared" si="1412"/>
        <v>2441.5999999999995</v>
      </c>
      <c r="M379" s="112">
        <f t="shared" si="1412"/>
        <v>12674.2</v>
      </c>
      <c r="N379" s="112">
        <f t="shared" si="1412"/>
        <v>15115.8</v>
      </c>
      <c r="O379" s="112">
        <v>2441.5999999999995</v>
      </c>
      <c r="P379" s="112">
        <v>12674.2</v>
      </c>
      <c r="Q379" s="112">
        <v>15115.8</v>
      </c>
      <c r="R379" s="112">
        <f t="shared" si="1413"/>
        <v>2790.7487999999994</v>
      </c>
      <c r="S379" s="112">
        <f t="shared" si="1413"/>
        <v>14486.610600000002</v>
      </c>
      <c r="T379" s="112">
        <f t="shared" si="1414"/>
        <v>17277.359400000001</v>
      </c>
      <c r="U379" s="112">
        <f t="shared" si="1415"/>
        <v>2965.1487999999995</v>
      </c>
      <c r="V379" s="112">
        <f t="shared" si="1415"/>
        <v>15391.910600000001</v>
      </c>
      <c r="W379" s="112">
        <f t="shared" si="1415"/>
        <v>18357.059400000002</v>
      </c>
      <c r="X379" s="112">
        <f t="shared" si="1416"/>
        <v>3226.7487999999994</v>
      </c>
      <c r="Y379" s="112">
        <f t="shared" si="1416"/>
        <v>16749.8606</v>
      </c>
      <c r="Z379" s="112">
        <f t="shared" si="1416"/>
        <v>19976.609400000001</v>
      </c>
      <c r="AA379" s="112">
        <v>3715</v>
      </c>
      <c r="AB379" s="112">
        <v>19285</v>
      </c>
      <c r="AC379" s="112">
        <v>23000</v>
      </c>
      <c r="AD379" s="112">
        <f t="shared" si="1417"/>
        <v>4644</v>
      </c>
      <c r="AE379" s="112">
        <f t="shared" si="1417"/>
        <v>24106</v>
      </c>
      <c r="AF379" s="112">
        <f t="shared" si="1418"/>
        <v>28750</v>
      </c>
      <c r="AG379" s="112">
        <f t="shared" si="1419"/>
        <v>5387</v>
      </c>
      <c r="AH379" s="112">
        <f t="shared" si="1419"/>
        <v>27963</v>
      </c>
      <c r="AI379" s="112">
        <f t="shared" si="1420"/>
        <v>33350</v>
      </c>
      <c r="AJ379" s="112">
        <f t="shared" si="1421"/>
        <v>5387</v>
      </c>
      <c r="AK379" s="112">
        <f t="shared" si="1421"/>
        <v>27963</v>
      </c>
      <c r="AL379" s="112">
        <f t="shared" si="1422"/>
        <v>33350</v>
      </c>
      <c r="AM379" s="112">
        <f t="shared" si="1446"/>
        <v>5387</v>
      </c>
      <c r="AN379" s="112">
        <f t="shared" si="1446"/>
        <v>27963</v>
      </c>
      <c r="AO379" s="112">
        <v>2500</v>
      </c>
      <c r="AP379" s="112">
        <f t="shared" si="1425"/>
        <v>35850</v>
      </c>
      <c r="AQ379" s="109">
        <f t="shared" si="1426"/>
        <v>5629.42</v>
      </c>
      <c r="AR379" s="109">
        <f t="shared" si="1427"/>
        <v>31149.84</v>
      </c>
      <c r="AS379" s="112">
        <v>2500</v>
      </c>
      <c r="AT379" s="112">
        <f t="shared" si="1428"/>
        <v>39279.26</v>
      </c>
      <c r="AU379" s="109">
        <f t="shared" si="1429"/>
        <v>5844.9</v>
      </c>
      <c r="AV379" s="109">
        <f t="shared" si="1429"/>
        <v>32268.36</v>
      </c>
      <c r="AW379" s="112">
        <v>2500</v>
      </c>
      <c r="AX379" s="112">
        <f t="shared" si="1430"/>
        <v>40613.26</v>
      </c>
      <c r="AY379" s="109">
        <f t="shared" si="1431"/>
        <v>6312.49</v>
      </c>
      <c r="AZ379" s="109">
        <f t="shared" si="1432"/>
        <v>36463.25</v>
      </c>
      <c r="BA379" s="112">
        <v>2500</v>
      </c>
      <c r="BB379" s="112">
        <f t="shared" si="1433"/>
        <v>45275.74</v>
      </c>
      <c r="BC379" s="109">
        <f t="shared" si="1434"/>
        <v>6880.61</v>
      </c>
      <c r="BD379" s="109">
        <f t="shared" si="1435"/>
        <v>39744.94</v>
      </c>
      <c r="BE379" s="112">
        <v>2500</v>
      </c>
      <c r="BF379" s="112">
        <f t="shared" si="1436"/>
        <v>49125.55</v>
      </c>
      <c r="BG379" s="109">
        <f t="shared" si="1437"/>
        <v>7196.23</v>
      </c>
      <c r="BH379" s="109">
        <f t="shared" si="1438"/>
        <v>41568.1</v>
      </c>
      <c r="BI379" s="112">
        <v>2500</v>
      </c>
      <c r="BJ379" s="112">
        <f t="shared" si="1439"/>
        <v>51264.33</v>
      </c>
      <c r="BK379" s="109">
        <f t="shared" si="1440"/>
        <v>7511.85</v>
      </c>
      <c r="BL379" s="109">
        <f t="shared" si="1441"/>
        <v>43391.26</v>
      </c>
      <c r="BM379" s="112">
        <v>2500</v>
      </c>
      <c r="BN379" s="112">
        <f t="shared" si="1442"/>
        <v>53403.11</v>
      </c>
      <c r="BO379" s="109">
        <f t="shared" si="1443"/>
        <v>7701.22</v>
      </c>
      <c r="BP379" s="109">
        <f t="shared" si="1444"/>
        <v>44485.16</v>
      </c>
      <c r="BQ379" s="109">
        <v>2500</v>
      </c>
      <c r="BR379" s="112">
        <f t="shared" si="1445"/>
        <v>54686.380000000005</v>
      </c>
      <c r="BS379" s="110"/>
      <c r="BT379" s="75">
        <f t="shared" si="1399"/>
        <v>2.9999255444365044E-2</v>
      </c>
      <c r="BU379" s="75">
        <f t="shared" si="1399"/>
        <v>3.000006856218251E-2</v>
      </c>
      <c r="BV379" s="75"/>
    </row>
    <row r="380" spans="1:74" ht="15" customHeight="1" x14ac:dyDescent="0.25">
      <c r="A380" s="76" t="s">
        <v>626</v>
      </c>
      <c r="B380" s="77" t="s">
        <v>627</v>
      </c>
      <c r="C380" s="112">
        <v>1744</v>
      </c>
      <c r="D380" s="112">
        <v>8136</v>
      </c>
      <c r="E380" s="112">
        <v>9880</v>
      </c>
      <c r="F380" s="112">
        <f t="shared" si="1410"/>
        <v>2092.7999999999997</v>
      </c>
      <c r="G380" s="112">
        <f t="shared" si="1410"/>
        <v>9763.1999999999989</v>
      </c>
      <c r="H380" s="112">
        <f t="shared" si="1410"/>
        <v>11856</v>
      </c>
      <c r="I380" s="112">
        <f t="shared" si="1411"/>
        <v>2197.4399999999996</v>
      </c>
      <c r="J380" s="112">
        <f t="shared" si="1411"/>
        <v>10251.359999999999</v>
      </c>
      <c r="K380" s="112">
        <f t="shared" si="1411"/>
        <v>12448.8</v>
      </c>
      <c r="L380" s="112">
        <f t="shared" si="1412"/>
        <v>2441.5999999999995</v>
      </c>
      <c r="M380" s="112">
        <f t="shared" si="1412"/>
        <v>11390.4</v>
      </c>
      <c r="N380" s="112">
        <f t="shared" si="1412"/>
        <v>13832</v>
      </c>
      <c r="O380" s="112">
        <v>2441.5999999999995</v>
      </c>
      <c r="P380" s="112">
        <v>11390.4</v>
      </c>
      <c r="Q380" s="112">
        <v>13832</v>
      </c>
      <c r="R380" s="112">
        <f t="shared" si="1413"/>
        <v>2790.7487999999994</v>
      </c>
      <c r="S380" s="112">
        <f t="shared" si="1413"/>
        <v>13019.227199999999</v>
      </c>
      <c r="T380" s="112">
        <f t="shared" si="1414"/>
        <v>15809.976000000001</v>
      </c>
      <c r="U380" s="112">
        <f t="shared" si="1415"/>
        <v>2965.1487999999995</v>
      </c>
      <c r="V380" s="112">
        <f t="shared" si="1415"/>
        <v>13832.8272</v>
      </c>
      <c r="W380" s="112">
        <f t="shared" si="1415"/>
        <v>16797.976000000002</v>
      </c>
      <c r="X380" s="112">
        <f t="shared" si="1416"/>
        <v>3226.7487999999994</v>
      </c>
      <c r="Y380" s="112">
        <f t="shared" si="1416"/>
        <v>15053.227199999999</v>
      </c>
      <c r="Z380" s="112">
        <f t="shared" si="1416"/>
        <v>18279.976000000002</v>
      </c>
      <c r="AA380" s="112">
        <v>3715</v>
      </c>
      <c r="AB380" s="112">
        <v>17331</v>
      </c>
      <c r="AC380" s="112">
        <v>21046</v>
      </c>
      <c r="AD380" s="112">
        <f t="shared" si="1417"/>
        <v>4644</v>
      </c>
      <c r="AE380" s="112">
        <f t="shared" si="1417"/>
        <v>21664</v>
      </c>
      <c r="AF380" s="112">
        <f t="shared" si="1418"/>
        <v>26308</v>
      </c>
      <c r="AG380" s="112">
        <f t="shared" si="1419"/>
        <v>5387</v>
      </c>
      <c r="AH380" s="112">
        <f t="shared" si="1419"/>
        <v>25130</v>
      </c>
      <c r="AI380" s="112">
        <f t="shared" si="1420"/>
        <v>30517</v>
      </c>
      <c r="AJ380" s="112">
        <f t="shared" si="1421"/>
        <v>5387</v>
      </c>
      <c r="AK380" s="112">
        <f t="shared" si="1421"/>
        <v>25130</v>
      </c>
      <c r="AL380" s="112">
        <f t="shared" si="1422"/>
        <v>30517</v>
      </c>
      <c r="AM380" s="112">
        <f t="shared" si="1446"/>
        <v>5387</v>
      </c>
      <c r="AN380" s="112">
        <f t="shared" si="1446"/>
        <v>25130</v>
      </c>
      <c r="AO380" s="112">
        <v>2500</v>
      </c>
      <c r="AP380" s="112">
        <f t="shared" si="1425"/>
        <v>33017</v>
      </c>
      <c r="AQ380" s="109">
        <f t="shared" si="1426"/>
        <v>5629.42</v>
      </c>
      <c r="AR380" s="109">
        <f t="shared" si="1427"/>
        <v>27993.95</v>
      </c>
      <c r="AS380" s="112">
        <v>2500</v>
      </c>
      <c r="AT380" s="112">
        <f t="shared" si="1428"/>
        <v>36123.370000000003</v>
      </c>
      <c r="AU380" s="109">
        <f t="shared" si="1429"/>
        <v>5844.9</v>
      </c>
      <c r="AV380" s="109">
        <f t="shared" si="1429"/>
        <v>28999.15</v>
      </c>
      <c r="AW380" s="112">
        <v>2500</v>
      </c>
      <c r="AX380" s="112">
        <f t="shared" si="1430"/>
        <v>37344.050000000003</v>
      </c>
      <c r="AY380" s="109">
        <f t="shared" si="1431"/>
        <v>6312.49</v>
      </c>
      <c r="AZ380" s="109">
        <f t="shared" si="1432"/>
        <v>32769.040000000001</v>
      </c>
      <c r="BA380" s="112">
        <v>2500</v>
      </c>
      <c r="BB380" s="112">
        <f t="shared" si="1433"/>
        <v>41581.53</v>
      </c>
      <c r="BC380" s="109">
        <f t="shared" si="1434"/>
        <v>6880.61</v>
      </c>
      <c r="BD380" s="109">
        <f t="shared" si="1435"/>
        <v>35718.25</v>
      </c>
      <c r="BE380" s="112">
        <v>2500</v>
      </c>
      <c r="BF380" s="112">
        <f t="shared" si="1436"/>
        <v>45098.86</v>
      </c>
      <c r="BG380" s="109">
        <f t="shared" si="1437"/>
        <v>7196.23</v>
      </c>
      <c r="BH380" s="109">
        <f t="shared" si="1438"/>
        <v>37356.699999999997</v>
      </c>
      <c r="BI380" s="112">
        <v>2500</v>
      </c>
      <c r="BJ380" s="112">
        <f t="shared" si="1439"/>
        <v>47052.929999999993</v>
      </c>
      <c r="BK380" s="109">
        <f t="shared" si="1440"/>
        <v>7511.85</v>
      </c>
      <c r="BL380" s="109">
        <f t="shared" si="1441"/>
        <v>38995.15</v>
      </c>
      <c r="BM380" s="112">
        <v>2500</v>
      </c>
      <c r="BN380" s="112">
        <f t="shared" si="1442"/>
        <v>49007</v>
      </c>
      <c r="BO380" s="109">
        <f t="shared" si="1443"/>
        <v>7701.22</v>
      </c>
      <c r="BP380" s="109">
        <f t="shared" si="1444"/>
        <v>39978.22</v>
      </c>
      <c r="BQ380" s="109">
        <v>2500</v>
      </c>
      <c r="BR380" s="112">
        <f t="shared" si="1445"/>
        <v>50179.44</v>
      </c>
      <c r="BS380" s="110"/>
      <c r="BT380" s="75">
        <f t="shared" si="1399"/>
        <v>2.9999255444365044E-2</v>
      </c>
      <c r="BU380" s="75">
        <f t="shared" si="1399"/>
        <v>2.9999963380068495E-2</v>
      </c>
      <c r="BV380" s="75"/>
    </row>
    <row r="381" spans="1:74" ht="15" customHeight="1" x14ac:dyDescent="0.25">
      <c r="A381" s="76" t="s">
        <v>628</v>
      </c>
      <c r="B381" s="77" t="s">
        <v>629</v>
      </c>
      <c r="C381" s="112">
        <v>1744</v>
      </c>
      <c r="D381" s="112">
        <v>9053</v>
      </c>
      <c r="E381" s="112">
        <v>10797</v>
      </c>
      <c r="F381" s="112">
        <f t="shared" si="1410"/>
        <v>2092.7999999999997</v>
      </c>
      <c r="G381" s="112">
        <f t="shared" si="1410"/>
        <v>10863.6</v>
      </c>
      <c r="H381" s="112">
        <f t="shared" si="1410"/>
        <v>12956.4</v>
      </c>
      <c r="I381" s="112">
        <f t="shared" si="1411"/>
        <v>2197.4399999999996</v>
      </c>
      <c r="J381" s="112">
        <f t="shared" si="1411"/>
        <v>11406.78</v>
      </c>
      <c r="K381" s="112">
        <f t="shared" si="1411"/>
        <v>13604.22</v>
      </c>
      <c r="L381" s="112">
        <f t="shared" si="1412"/>
        <v>2441.5999999999995</v>
      </c>
      <c r="M381" s="112">
        <f t="shared" si="1412"/>
        <v>12674.2</v>
      </c>
      <c r="N381" s="112">
        <f t="shared" si="1412"/>
        <v>15115.8</v>
      </c>
      <c r="O381" s="112">
        <v>2441.5999999999995</v>
      </c>
      <c r="P381" s="112">
        <v>12674.2</v>
      </c>
      <c r="Q381" s="112">
        <v>15115.8</v>
      </c>
      <c r="R381" s="112">
        <f t="shared" si="1413"/>
        <v>2790.7487999999994</v>
      </c>
      <c r="S381" s="112">
        <f t="shared" si="1413"/>
        <v>14486.610600000002</v>
      </c>
      <c r="T381" s="112">
        <f t="shared" si="1414"/>
        <v>17277.359400000001</v>
      </c>
      <c r="U381" s="112">
        <f t="shared" si="1415"/>
        <v>2965.1487999999995</v>
      </c>
      <c r="V381" s="112">
        <f t="shared" si="1415"/>
        <v>15391.910600000001</v>
      </c>
      <c r="W381" s="112">
        <f t="shared" si="1415"/>
        <v>18357.059400000002</v>
      </c>
      <c r="X381" s="112">
        <f t="shared" si="1416"/>
        <v>3226.7487999999994</v>
      </c>
      <c r="Y381" s="112">
        <f t="shared" si="1416"/>
        <v>16749.8606</v>
      </c>
      <c r="Z381" s="112">
        <f t="shared" si="1416"/>
        <v>19976.609400000001</v>
      </c>
      <c r="AA381" s="112">
        <v>3715</v>
      </c>
      <c r="AB381" s="112">
        <v>19285</v>
      </c>
      <c r="AC381" s="112">
        <v>23000</v>
      </c>
      <c r="AD381" s="112">
        <f t="shared" si="1417"/>
        <v>4644</v>
      </c>
      <c r="AE381" s="112">
        <f t="shared" si="1417"/>
        <v>24106</v>
      </c>
      <c r="AF381" s="112">
        <f t="shared" si="1418"/>
        <v>28750</v>
      </c>
      <c r="AG381" s="112">
        <f t="shared" si="1419"/>
        <v>5387</v>
      </c>
      <c r="AH381" s="112">
        <f t="shared" si="1419"/>
        <v>27963</v>
      </c>
      <c r="AI381" s="112">
        <f t="shared" si="1420"/>
        <v>33350</v>
      </c>
      <c r="AJ381" s="112">
        <f t="shared" si="1421"/>
        <v>5387</v>
      </c>
      <c r="AK381" s="112">
        <f t="shared" si="1421"/>
        <v>27963</v>
      </c>
      <c r="AL381" s="112">
        <f t="shared" si="1422"/>
        <v>33350</v>
      </c>
      <c r="AM381" s="112">
        <f t="shared" si="1446"/>
        <v>5387</v>
      </c>
      <c r="AN381" s="112">
        <f t="shared" si="1446"/>
        <v>27963</v>
      </c>
      <c r="AO381" s="112">
        <v>2500</v>
      </c>
      <c r="AP381" s="112">
        <f t="shared" si="1425"/>
        <v>35850</v>
      </c>
      <c r="AQ381" s="109">
        <f t="shared" si="1426"/>
        <v>5629.42</v>
      </c>
      <c r="AR381" s="109">
        <f t="shared" si="1427"/>
        <v>31149.84</v>
      </c>
      <c r="AS381" s="112">
        <v>2500</v>
      </c>
      <c r="AT381" s="112">
        <f t="shared" si="1428"/>
        <v>39279.26</v>
      </c>
      <c r="AU381" s="109">
        <f t="shared" si="1429"/>
        <v>5844.9</v>
      </c>
      <c r="AV381" s="109">
        <f t="shared" si="1429"/>
        <v>32268.36</v>
      </c>
      <c r="AW381" s="112">
        <v>2500</v>
      </c>
      <c r="AX381" s="112">
        <f t="shared" si="1430"/>
        <v>40613.26</v>
      </c>
      <c r="AY381" s="109">
        <f t="shared" si="1431"/>
        <v>6312.49</v>
      </c>
      <c r="AZ381" s="109">
        <f t="shared" si="1432"/>
        <v>36463.25</v>
      </c>
      <c r="BA381" s="112">
        <v>2500</v>
      </c>
      <c r="BB381" s="112">
        <f t="shared" si="1433"/>
        <v>45275.74</v>
      </c>
      <c r="BC381" s="109">
        <f t="shared" si="1434"/>
        <v>6880.61</v>
      </c>
      <c r="BD381" s="109">
        <f t="shared" si="1435"/>
        <v>39744.94</v>
      </c>
      <c r="BE381" s="112">
        <v>2500</v>
      </c>
      <c r="BF381" s="112">
        <f t="shared" si="1436"/>
        <v>49125.55</v>
      </c>
      <c r="BG381" s="109">
        <f t="shared" si="1437"/>
        <v>7196.23</v>
      </c>
      <c r="BH381" s="109">
        <f t="shared" si="1438"/>
        <v>41568.1</v>
      </c>
      <c r="BI381" s="112">
        <v>2500</v>
      </c>
      <c r="BJ381" s="112">
        <f t="shared" si="1439"/>
        <v>51264.33</v>
      </c>
      <c r="BK381" s="109">
        <f t="shared" si="1440"/>
        <v>7511.85</v>
      </c>
      <c r="BL381" s="109">
        <f t="shared" si="1441"/>
        <v>43391.26</v>
      </c>
      <c r="BM381" s="112">
        <v>2500</v>
      </c>
      <c r="BN381" s="112">
        <f t="shared" si="1442"/>
        <v>53403.11</v>
      </c>
      <c r="BO381" s="109">
        <f t="shared" si="1443"/>
        <v>7701.22</v>
      </c>
      <c r="BP381" s="109">
        <f t="shared" si="1444"/>
        <v>44485.16</v>
      </c>
      <c r="BQ381" s="109">
        <v>2500</v>
      </c>
      <c r="BR381" s="112">
        <f t="shared" si="1445"/>
        <v>54686.380000000005</v>
      </c>
      <c r="BS381" s="110"/>
      <c r="BT381" s="75">
        <f t="shared" ref="BT381:BU396" si="1447">+(BO381-BK381)/AY381</f>
        <v>2.9999255444365044E-2</v>
      </c>
      <c r="BU381" s="75">
        <f t="shared" si="1447"/>
        <v>3.000006856218251E-2</v>
      </c>
      <c r="BV381" s="75"/>
    </row>
    <row r="382" spans="1:74" ht="15" customHeight="1" x14ac:dyDescent="0.25">
      <c r="A382" s="76" t="s">
        <v>630</v>
      </c>
      <c r="B382" s="77" t="s">
        <v>631</v>
      </c>
      <c r="C382" s="112">
        <v>1744</v>
      </c>
      <c r="D382" s="112">
        <v>8136</v>
      </c>
      <c r="E382" s="112">
        <v>9880</v>
      </c>
      <c r="F382" s="112">
        <f t="shared" si="1410"/>
        <v>2092.7999999999997</v>
      </c>
      <c r="G382" s="112">
        <f t="shared" si="1410"/>
        <v>9763.1999999999989</v>
      </c>
      <c r="H382" s="112">
        <f t="shared" si="1410"/>
        <v>11856</v>
      </c>
      <c r="I382" s="112">
        <f t="shared" si="1411"/>
        <v>2197.4399999999996</v>
      </c>
      <c r="J382" s="112">
        <f t="shared" si="1411"/>
        <v>10251.359999999999</v>
      </c>
      <c r="K382" s="112">
        <f t="shared" si="1411"/>
        <v>12448.8</v>
      </c>
      <c r="L382" s="112">
        <f t="shared" si="1412"/>
        <v>2441.5999999999995</v>
      </c>
      <c r="M382" s="112">
        <f t="shared" si="1412"/>
        <v>11390.4</v>
      </c>
      <c r="N382" s="112">
        <f t="shared" si="1412"/>
        <v>13832</v>
      </c>
      <c r="O382" s="112">
        <v>2441.5999999999995</v>
      </c>
      <c r="P382" s="112">
        <v>11390.4</v>
      </c>
      <c r="Q382" s="112">
        <v>13832</v>
      </c>
      <c r="R382" s="112">
        <f t="shared" si="1413"/>
        <v>2790.7487999999994</v>
      </c>
      <c r="S382" s="112">
        <f t="shared" si="1413"/>
        <v>13019.227199999999</v>
      </c>
      <c r="T382" s="112">
        <f t="shared" si="1414"/>
        <v>15809.976000000001</v>
      </c>
      <c r="U382" s="112">
        <f t="shared" si="1415"/>
        <v>2965.1487999999995</v>
      </c>
      <c r="V382" s="112">
        <f t="shared" si="1415"/>
        <v>13832.8272</v>
      </c>
      <c r="W382" s="112">
        <f t="shared" si="1415"/>
        <v>16797.976000000002</v>
      </c>
      <c r="X382" s="112">
        <f t="shared" si="1416"/>
        <v>3226.7487999999994</v>
      </c>
      <c r="Y382" s="112">
        <f t="shared" si="1416"/>
        <v>15053.227199999999</v>
      </c>
      <c r="Z382" s="112">
        <f t="shared" si="1416"/>
        <v>18279.976000000002</v>
      </c>
      <c r="AA382" s="112">
        <v>3715</v>
      </c>
      <c r="AB382" s="112">
        <v>17331</v>
      </c>
      <c r="AC382" s="112">
        <v>21046</v>
      </c>
      <c r="AD382" s="112">
        <f t="shared" si="1417"/>
        <v>4644</v>
      </c>
      <c r="AE382" s="112">
        <f t="shared" si="1417"/>
        <v>21664</v>
      </c>
      <c r="AF382" s="112">
        <f t="shared" si="1418"/>
        <v>26308</v>
      </c>
      <c r="AG382" s="112">
        <f t="shared" si="1419"/>
        <v>5387</v>
      </c>
      <c r="AH382" s="112">
        <f t="shared" si="1419"/>
        <v>25130</v>
      </c>
      <c r="AI382" s="112">
        <f t="shared" si="1420"/>
        <v>30517</v>
      </c>
      <c r="AJ382" s="112">
        <f t="shared" si="1421"/>
        <v>5387</v>
      </c>
      <c r="AK382" s="112">
        <f t="shared" si="1421"/>
        <v>25130</v>
      </c>
      <c r="AL382" s="112">
        <f t="shared" si="1422"/>
        <v>30517</v>
      </c>
      <c r="AM382" s="112">
        <f t="shared" si="1446"/>
        <v>5387</v>
      </c>
      <c r="AN382" s="112">
        <f t="shared" si="1446"/>
        <v>25130</v>
      </c>
      <c r="AO382" s="112">
        <v>2500</v>
      </c>
      <c r="AP382" s="112">
        <f t="shared" si="1425"/>
        <v>33017</v>
      </c>
      <c r="AQ382" s="109">
        <f t="shared" si="1426"/>
        <v>5629.42</v>
      </c>
      <c r="AR382" s="109">
        <f t="shared" si="1427"/>
        <v>27993.95</v>
      </c>
      <c r="AS382" s="112">
        <v>2500</v>
      </c>
      <c r="AT382" s="112">
        <f t="shared" si="1428"/>
        <v>36123.370000000003</v>
      </c>
      <c r="AU382" s="109">
        <f t="shared" si="1429"/>
        <v>5844.9</v>
      </c>
      <c r="AV382" s="109">
        <f t="shared" si="1429"/>
        <v>28999.15</v>
      </c>
      <c r="AW382" s="112">
        <v>2500</v>
      </c>
      <c r="AX382" s="112">
        <f t="shared" si="1430"/>
        <v>37344.050000000003</v>
      </c>
      <c r="AY382" s="109">
        <f t="shared" si="1431"/>
        <v>6312.49</v>
      </c>
      <c r="AZ382" s="109">
        <f t="shared" si="1432"/>
        <v>32769.040000000001</v>
      </c>
      <c r="BA382" s="112">
        <v>2500</v>
      </c>
      <c r="BB382" s="112">
        <f t="shared" si="1433"/>
        <v>41581.53</v>
      </c>
      <c r="BC382" s="109">
        <f t="shared" si="1434"/>
        <v>6880.61</v>
      </c>
      <c r="BD382" s="109">
        <f t="shared" si="1435"/>
        <v>35718.25</v>
      </c>
      <c r="BE382" s="112">
        <v>2500</v>
      </c>
      <c r="BF382" s="112">
        <f t="shared" si="1436"/>
        <v>45098.86</v>
      </c>
      <c r="BG382" s="109">
        <f t="shared" si="1437"/>
        <v>7196.23</v>
      </c>
      <c r="BH382" s="109">
        <f t="shared" si="1438"/>
        <v>37356.699999999997</v>
      </c>
      <c r="BI382" s="112">
        <v>2500</v>
      </c>
      <c r="BJ382" s="112">
        <f t="shared" si="1439"/>
        <v>47052.929999999993</v>
      </c>
      <c r="BK382" s="109">
        <f t="shared" si="1440"/>
        <v>7511.85</v>
      </c>
      <c r="BL382" s="109">
        <f t="shared" si="1441"/>
        <v>38995.15</v>
      </c>
      <c r="BM382" s="112">
        <v>2500</v>
      </c>
      <c r="BN382" s="112">
        <f t="shared" si="1442"/>
        <v>49007</v>
      </c>
      <c r="BO382" s="109">
        <f t="shared" si="1443"/>
        <v>7701.22</v>
      </c>
      <c r="BP382" s="109">
        <f t="shared" si="1444"/>
        <v>39978.22</v>
      </c>
      <c r="BQ382" s="109">
        <v>2500</v>
      </c>
      <c r="BR382" s="112">
        <f t="shared" si="1445"/>
        <v>50179.44</v>
      </c>
      <c r="BS382" s="110"/>
      <c r="BT382" s="75">
        <f t="shared" si="1447"/>
        <v>2.9999255444365044E-2</v>
      </c>
      <c r="BU382" s="75">
        <f t="shared" si="1447"/>
        <v>2.9999963380068495E-2</v>
      </c>
      <c r="BV382" s="75"/>
    </row>
    <row r="383" spans="1:74" ht="15" customHeight="1" x14ac:dyDescent="0.25">
      <c r="A383" s="76" t="s">
        <v>632</v>
      </c>
      <c r="B383" s="77" t="s">
        <v>633</v>
      </c>
      <c r="C383" s="112">
        <v>1744</v>
      </c>
      <c r="D383" s="112">
        <v>9053</v>
      </c>
      <c r="E383" s="112">
        <v>10797</v>
      </c>
      <c r="F383" s="112">
        <f t="shared" si="1410"/>
        <v>2092.7999999999997</v>
      </c>
      <c r="G383" s="112">
        <f t="shared" si="1410"/>
        <v>10863.6</v>
      </c>
      <c r="H383" s="112">
        <f t="shared" si="1410"/>
        <v>12956.4</v>
      </c>
      <c r="I383" s="112">
        <f t="shared" si="1411"/>
        <v>2197.4399999999996</v>
      </c>
      <c r="J383" s="112">
        <f t="shared" si="1411"/>
        <v>11406.78</v>
      </c>
      <c r="K383" s="112">
        <f t="shared" si="1411"/>
        <v>13604.22</v>
      </c>
      <c r="L383" s="112">
        <f t="shared" si="1412"/>
        <v>2441.5999999999995</v>
      </c>
      <c r="M383" s="112">
        <f t="shared" si="1412"/>
        <v>12674.2</v>
      </c>
      <c r="N383" s="112">
        <f t="shared" si="1412"/>
        <v>15115.8</v>
      </c>
      <c r="O383" s="112">
        <v>2441.5999999999995</v>
      </c>
      <c r="P383" s="112">
        <v>12674.2</v>
      </c>
      <c r="Q383" s="112">
        <v>15115.8</v>
      </c>
      <c r="R383" s="112">
        <f t="shared" si="1413"/>
        <v>2790.7487999999994</v>
      </c>
      <c r="S383" s="112">
        <f t="shared" si="1413"/>
        <v>14486.610600000002</v>
      </c>
      <c r="T383" s="112">
        <f t="shared" si="1414"/>
        <v>17277.359400000001</v>
      </c>
      <c r="U383" s="112">
        <f t="shared" si="1415"/>
        <v>2965.1487999999995</v>
      </c>
      <c r="V383" s="112">
        <f t="shared" si="1415"/>
        <v>15391.910600000001</v>
      </c>
      <c r="W383" s="112">
        <f t="shared" si="1415"/>
        <v>18357.059400000002</v>
      </c>
      <c r="X383" s="112">
        <f t="shared" si="1416"/>
        <v>3226.7487999999994</v>
      </c>
      <c r="Y383" s="112">
        <f t="shared" si="1416"/>
        <v>16749.8606</v>
      </c>
      <c r="Z383" s="112">
        <f t="shared" si="1416"/>
        <v>19976.609400000001</v>
      </c>
      <c r="AA383" s="112">
        <v>3715</v>
      </c>
      <c r="AB383" s="112">
        <v>19285</v>
      </c>
      <c r="AC383" s="112">
        <v>23000</v>
      </c>
      <c r="AD383" s="112">
        <f t="shared" si="1417"/>
        <v>4644</v>
      </c>
      <c r="AE383" s="112">
        <f t="shared" si="1417"/>
        <v>24106</v>
      </c>
      <c r="AF383" s="112">
        <f t="shared" si="1418"/>
        <v>28750</v>
      </c>
      <c r="AG383" s="112">
        <f t="shared" si="1419"/>
        <v>5387</v>
      </c>
      <c r="AH383" s="112">
        <f t="shared" si="1419"/>
        <v>27963</v>
      </c>
      <c r="AI383" s="112">
        <f t="shared" si="1420"/>
        <v>33350</v>
      </c>
      <c r="AJ383" s="112">
        <f t="shared" si="1421"/>
        <v>5387</v>
      </c>
      <c r="AK383" s="112">
        <f t="shared" si="1421"/>
        <v>27963</v>
      </c>
      <c r="AL383" s="112">
        <f t="shared" si="1422"/>
        <v>33350</v>
      </c>
      <c r="AM383" s="112">
        <f t="shared" si="1446"/>
        <v>5387</v>
      </c>
      <c r="AN383" s="112">
        <f t="shared" si="1446"/>
        <v>27963</v>
      </c>
      <c r="AO383" s="112">
        <v>2500</v>
      </c>
      <c r="AP383" s="112">
        <f t="shared" si="1425"/>
        <v>35850</v>
      </c>
      <c r="AQ383" s="109">
        <f t="shared" si="1426"/>
        <v>5629.42</v>
      </c>
      <c r="AR383" s="109">
        <f t="shared" si="1427"/>
        <v>31149.84</v>
      </c>
      <c r="AS383" s="112">
        <v>2500</v>
      </c>
      <c r="AT383" s="112">
        <f t="shared" si="1428"/>
        <v>39279.26</v>
      </c>
      <c r="AU383" s="109">
        <f t="shared" si="1429"/>
        <v>5844.9</v>
      </c>
      <c r="AV383" s="109">
        <f t="shared" si="1429"/>
        <v>32268.36</v>
      </c>
      <c r="AW383" s="112">
        <v>2500</v>
      </c>
      <c r="AX383" s="112">
        <f t="shared" si="1430"/>
        <v>40613.26</v>
      </c>
      <c r="AY383" s="109">
        <f t="shared" si="1431"/>
        <v>6312.49</v>
      </c>
      <c r="AZ383" s="109">
        <f t="shared" si="1432"/>
        <v>36463.25</v>
      </c>
      <c r="BA383" s="112">
        <v>2500</v>
      </c>
      <c r="BB383" s="112">
        <f t="shared" si="1433"/>
        <v>45275.74</v>
      </c>
      <c r="BC383" s="109">
        <f t="shared" si="1434"/>
        <v>6880.61</v>
      </c>
      <c r="BD383" s="109">
        <f t="shared" si="1435"/>
        <v>39744.94</v>
      </c>
      <c r="BE383" s="112">
        <v>2500</v>
      </c>
      <c r="BF383" s="112">
        <f t="shared" si="1436"/>
        <v>49125.55</v>
      </c>
      <c r="BG383" s="109">
        <f t="shared" si="1437"/>
        <v>7196.23</v>
      </c>
      <c r="BH383" s="109">
        <f t="shared" si="1438"/>
        <v>41568.1</v>
      </c>
      <c r="BI383" s="112">
        <v>2500</v>
      </c>
      <c r="BJ383" s="112">
        <f t="shared" si="1439"/>
        <v>51264.33</v>
      </c>
      <c r="BK383" s="109">
        <f t="shared" si="1440"/>
        <v>7511.85</v>
      </c>
      <c r="BL383" s="109">
        <f t="shared" si="1441"/>
        <v>43391.26</v>
      </c>
      <c r="BM383" s="112">
        <v>2500</v>
      </c>
      <c r="BN383" s="112">
        <f t="shared" si="1442"/>
        <v>53403.11</v>
      </c>
      <c r="BO383" s="109">
        <f t="shared" si="1443"/>
        <v>7701.22</v>
      </c>
      <c r="BP383" s="109">
        <f t="shared" si="1444"/>
        <v>44485.16</v>
      </c>
      <c r="BQ383" s="109">
        <v>2500</v>
      </c>
      <c r="BR383" s="112">
        <f t="shared" si="1445"/>
        <v>54686.380000000005</v>
      </c>
      <c r="BS383" s="110"/>
      <c r="BT383" s="75">
        <f t="shared" si="1447"/>
        <v>2.9999255444365044E-2</v>
      </c>
      <c r="BU383" s="75">
        <f t="shared" si="1447"/>
        <v>3.000006856218251E-2</v>
      </c>
      <c r="BV383" s="75"/>
    </row>
    <row r="384" spans="1:74" ht="15" customHeight="1" x14ac:dyDescent="0.25">
      <c r="A384" s="76" t="s">
        <v>634</v>
      </c>
      <c r="B384" s="77" t="s">
        <v>635</v>
      </c>
      <c r="C384" s="112">
        <v>1744</v>
      </c>
      <c r="D384" s="112">
        <v>8136</v>
      </c>
      <c r="E384" s="112">
        <v>9880</v>
      </c>
      <c r="F384" s="112">
        <f t="shared" si="1410"/>
        <v>2092.7999999999997</v>
      </c>
      <c r="G384" s="112">
        <f t="shared" si="1410"/>
        <v>9763.1999999999989</v>
      </c>
      <c r="H384" s="112">
        <f t="shared" si="1410"/>
        <v>11856</v>
      </c>
      <c r="I384" s="112">
        <f t="shared" si="1411"/>
        <v>2197.4399999999996</v>
      </c>
      <c r="J384" s="112">
        <f t="shared" si="1411"/>
        <v>10251.359999999999</v>
      </c>
      <c r="K384" s="112">
        <f t="shared" si="1411"/>
        <v>12448.8</v>
      </c>
      <c r="L384" s="112">
        <f t="shared" si="1412"/>
        <v>2441.5999999999995</v>
      </c>
      <c r="M384" s="112">
        <f t="shared" si="1412"/>
        <v>11390.4</v>
      </c>
      <c r="N384" s="112">
        <f t="shared" si="1412"/>
        <v>13832</v>
      </c>
      <c r="O384" s="112">
        <v>2441.5999999999995</v>
      </c>
      <c r="P384" s="112">
        <v>11390.4</v>
      </c>
      <c r="Q384" s="112">
        <v>13832</v>
      </c>
      <c r="R384" s="112">
        <f t="shared" si="1413"/>
        <v>2790.7487999999994</v>
      </c>
      <c r="S384" s="112">
        <f t="shared" si="1413"/>
        <v>13019.227199999999</v>
      </c>
      <c r="T384" s="112">
        <f t="shared" si="1414"/>
        <v>15809.976000000001</v>
      </c>
      <c r="U384" s="112">
        <f t="shared" si="1415"/>
        <v>2965.1487999999995</v>
      </c>
      <c r="V384" s="112">
        <f t="shared" si="1415"/>
        <v>13832.8272</v>
      </c>
      <c r="W384" s="112">
        <f t="shared" si="1415"/>
        <v>16797.976000000002</v>
      </c>
      <c r="X384" s="112">
        <f t="shared" si="1416"/>
        <v>3226.7487999999994</v>
      </c>
      <c r="Y384" s="112">
        <f t="shared" si="1416"/>
        <v>15053.227199999999</v>
      </c>
      <c r="Z384" s="112">
        <f t="shared" si="1416"/>
        <v>18279.976000000002</v>
      </c>
      <c r="AA384" s="112">
        <v>3715</v>
      </c>
      <c r="AB384" s="112">
        <v>17331</v>
      </c>
      <c r="AC384" s="112">
        <v>21046</v>
      </c>
      <c r="AD384" s="112">
        <f t="shared" si="1417"/>
        <v>4644</v>
      </c>
      <c r="AE384" s="112">
        <f t="shared" si="1417"/>
        <v>21664</v>
      </c>
      <c r="AF384" s="112">
        <f t="shared" si="1418"/>
        <v>26308</v>
      </c>
      <c r="AG384" s="112">
        <f t="shared" si="1419"/>
        <v>5387</v>
      </c>
      <c r="AH384" s="112">
        <f t="shared" si="1419"/>
        <v>25130</v>
      </c>
      <c r="AI384" s="112">
        <f t="shared" si="1420"/>
        <v>30517</v>
      </c>
      <c r="AJ384" s="112">
        <f t="shared" si="1421"/>
        <v>5387</v>
      </c>
      <c r="AK384" s="112">
        <f t="shared" si="1421"/>
        <v>25130</v>
      </c>
      <c r="AL384" s="112">
        <f t="shared" si="1422"/>
        <v>30517</v>
      </c>
      <c r="AM384" s="112">
        <f t="shared" si="1446"/>
        <v>5387</v>
      </c>
      <c r="AN384" s="112">
        <f t="shared" si="1446"/>
        <v>25130</v>
      </c>
      <c r="AO384" s="112">
        <v>2500</v>
      </c>
      <c r="AP384" s="112">
        <f t="shared" si="1425"/>
        <v>33017</v>
      </c>
      <c r="AQ384" s="109">
        <f t="shared" si="1426"/>
        <v>5629.42</v>
      </c>
      <c r="AR384" s="109">
        <f t="shared" si="1427"/>
        <v>27993.95</v>
      </c>
      <c r="AS384" s="112">
        <v>2500</v>
      </c>
      <c r="AT384" s="112">
        <f t="shared" si="1428"/>
        <v>36123.370000000003</v>
      </c>
      <c r="AU384" s="109">
        <f t="shared" si="1429"/>
        <v>5844.9</v>
      </c>
      <c r="AV384" s="109">
        <f t="shared" si="1429"/>
        <v>28999.15</v>
      </c>
      <c r="AW384" s="112">
        <v>2500</v>
      </c>
      <c r="AX384" s="112">
        <f t="shared" si="1430"/>
        <v>37344.050000000003</v>
      </c>
      <c r="AY384" s="109">
        <f t="shared" si="1431"/>
        <v>6312.49</v>
      </c>
      <c r="AZ384" s="109">
        <f t="shared" si="1432"/>
        <v>32769.040000000001</v>
      </c>
      <c r="BA384" s="112">
        <v>2500</v>
      </c>
      <c r="BB384" s="112">
        <f t="shared" si="1433"/>
        <v>41581.53</v>
      </c>
      <c r="BC384" s="109">
        <f t="shared" si="1434"/>
        <v>6880.61</v>
      </c>
      <c r="BD384" s="109">
        <f t="shared" si="1435"/>
        <v>35718.25</v>
      </c>
      <c r="BE384" s="112">
        <v>2500</v>
      </c>
      <c r="BF384" s="112">
        <f t="shared" si="1436"/>
        <v>45098.86</v>
      </c>
      <c r="BG384" s="109">
        <f t="shared" si="1437"/>
        <v>7196.23</v>
      </c>
      <c r="BH384" s="109">
        <f t="shared" si="1438"/>
        <v>37356.699999999997</v>
      </c>
      <c r="BI384" s="112">
        <v>2500</v>
      </c>
      <c r="BJ384" s="112">
        <f t="shared" si="1439"/>
        <v>47052.929999999993</v>
      </c>
      <c r="BK384" s="109">
        <f t="shared" si="1440"/>
        <v>7511.85</v>
      </c>
      <c r="BL384" s="109">
        <f t="shared" si="1441"/>
        <v>38995.15</v>
      </c>
      <c r="BM384" s="112">
        <v>2500</v>
      </c>
      <c r="BN384" s="112">
        <f t="shared" si="1442"/>
        <v>49007</v>
      </c>
      <c r="BO384" s="109">
        <f t="shared" si="1443"/>
        <v>7701.22</v>
      </c>
      <c r="BP384" s="109">
        <f t="shared" si="1444"/>
        <v>39978.22</v>
      </c>
      <c r="BQ384" s="109">
        <v>2500</v>
      </c>
      <c r="BR384" s="112">
        <f t="shared" si="1445"/>
        <v>50179.44</v>
      </c>
      <c r="BS384" s="110"/>
      <c r="BT384" s="75">
        <f t="shared" si="1447"/>
        <v>2.9999255444365044E-2</v>
      </c>
      <c r="BU384" s="75">
        <f t="shared" si="1447"/>
        <v>2.9999963380068495E-2</v>
      </c>
      <c r="BV384" s="75"/>
    </row>
    <row r="385" spans="1:74" ht="15" customHeight="1" x14ac:dyDescent="0.25">
      <c r="A385" s="76" t="s">
        <v>636</v>
      </c>
      <c r="B385" s="77" t="s">
        <v>637</v>
      </c>
      <c r="C385" s="112">
        <v>1744</v>
      </c>
      <c r="D385" s="112">
        <v>9053</v>
      </c>
      <c r="E385" s="112">
        <v>10797</v>
      </c>
      <c r="F385" s="112">
        <f t="shared" si="1410"/>
        <v>2092.7999999999997</v>
      </c>
      <c r="G385" s="112">
        <f t="shared" si="1410"/>
        <v>10863.6</v>
      </c>
      <c r="H385" s="112">
        <f t="shared" si="1410"/>
        <v>12956.4</v>
      </c>
      <c r="I385" s="112">
        <f t="shared" si="1411"/>
        <v>2197.4399999999996</v>
      </c>
      <c r="J385" s="112">
        <f t="shared" si="1411"/>
        <v>11406.78</v>
      </c>
      <c r="K385" s="112">
        <f t="shared" si="1411"/>
        <v>13604.22</v>
      </c>
      <c r="L385" s="112">
        <f t="shared" si="1412"/>
        <v>2441.5999999999995</v>
      </c>
      <c r="M385" s="112">
        <f t="shared" si="1412"/>
        <v>12674.2</v>
      </c>
      <c r="N385" s="112">
        <f t="shared" si="1412"/>
        <v>15115.8</v>
      </c>
      <c r="O385" s="112">
        <v>2441.5999999999995</v>
      </c>
      <c r="P385" s="112">
        <v>12674.2</v>
      </c>
      <c r="Q385" s="112">
        <v>15115.8</v>
      </c>
      <c r="R385" s="112">
        <f t="shared" si="1413"/>
        <v>2790.7487999999994</v>
      </c>
      <c r="S385" s="112">
        <f t="shared" si="1413"/>
        <v>14486.610600000002</v>
      </c>
      <c r="T385" s="112">
        <f t="shared" si="1414"/>
        <v>17277.359400000001</v>
      </c>
      <c r="U385" s="112">
        <f t="shared" si="1415"/>
        <v>2965.1487999999995</v>
      </c>
      <c r="V385" s="112">
        <f t="shared" si="1415"/>
        <v>15391.910600000001</v>
      </c>
      <c r="W385" s="112">
        <f t="shared" si="1415"/>
        <v>18357.059400000002</v>
      </c>
      <c r="X385" s="112">
        <f t="shared" si="1416"/>
        <v>3226.7487999999994</v>
      </c>
      <c r="Y385" s="112">
        <f t="shared" si="1416"/>
        <v>16749.8606</v>
      </c>
      <c r="Z385" s="112">
        <f t="shared" si="1416"/>
        <v>19976.609400000001</v>
      </c>
      <c r="AA385" s="112">
        <v>3715</v>
      </c>
      <c r="AB385" s="112">
        <v>19285</v>
      </c>
      <c r="AC385" s="112">
        <v>23000</v>
      </c>
      <c r="AD385" s="112">
        <f t="shared" si="1417"/>
        <v>4644</v>
      </c>
      <c r="AE385" s="112">
        <f t="shared" si="1417"/>
        <v>24106</v>
      </c>
      <c r="AF385" s="112">
        <f t="shared" si="1418"/>
        <v>28750</v>
      </c>
      <c r="AG385" s="112">
        <f t="shared" si="1419"/>
        <v>5387</v>
      </c>
      <c r="AH385" s="112">
        <f t="shared" si="1419"/>
        <v>27963</v>
      </c>
      <c r="AI385" s="112">
        <f t="shared" si="1420"/>
        <v>33350</v>
      </c>
      <c r="AJ385" s="112">
        <f t="shared" si="1421"/>
        <v>5387</v>
      </c>
      <c r="AK385" s="112">
        <f t="shared" si="1421"/>
        <v>27963</v>
      </c>
      <c r="AL385" s="112">
        <f t="shared" si="1422"/>
        <v>33350</v>
      </c>
      <c r="AM385" s="112">
        <f t="shared" si="1446"/>
        <v>5387</v>
      </c>
      <c r="AN385" s="112">
        <f t="shared" si="1446"/>
        <v>27963</v>
      </c>
      <c r="AO385" s="112">
        <v>2500</v>
      </c>
      <c r="AP385" s="112">
        <f t="shared" si="1425"/>
        <v>35850</v>
      </c>
      <c r="AQ385" s="109">
        <f t="shared" si="1426"/>
        <v>5629.42</v>
      </c>
      <c r="AR385" s="109">
        <f t="shared" si="1427"/>
        <v>31149.84</v>
      </c>
      <c r="AS385" s="112">
        <v>2500</v>
      </c>
      <c r="AT385" s="112">
        <f t="shared" si="1428"/>
        <v>39279.26</v>
      </c>
      <c r="AU385" s="109">
        <f t="shared" si="1429"/>
        <v>5844.9</v>
      </c>
      <c r="AV385" s="109">
        <f t="shared" si="1429"/>
        <v>32268.36</v>
      </c>
      <c r="AW385" s="112">
        <v>2500</v>
      </c>
      <c r="AX385" s="112">
        <f t="shared" si="1430"/>
        <v>40613.26</v>
      </c>
      <c r="AY385" s="109">
        <f t="shared" si="1431"/>
        <v>6312.49</v>
      </c>
      <c r="AZ385" s="109">
        <f t="shared" si="1432"/>
        <v>36463.25</v>
      </c>
      <c r="BA385" s="112">
        <v>2500</v>
      </c>
      <c r="BB385" s="112">
        <f t="shared" si="1433"/>
        <v>45275.74</v>
      </c>
      <c r="BC385" s="109">
        <f t="shared" si="1434"/>
        <v>6880.61</v>
      </c>
      <c r="BD385" s="109">
        <f t="shared" si="1435"/>
        <v>39744.94</v>
      </c>
      <c r="BE385" s="112">
        <v>2500</v>
      </c>
      <c r="BF385" s="112">
        <f t="shared" si="1436"/>
        <v>49125.55</v>
      </c>
      <c r="BG385" s="109">
        <f t="shared" si="1437"/>
        <v>7196.23</v>
      </c>
      <c r="BH385" s="109">
        <f t="shared" si="1438"/>
        <v>41568.1</v>
      </c>
      <c r="BI385" s="112">
        <v>2500</v>
      </c>
      <c r="BJ385" s="112">
        <f t="shared" si="1439"/>
        <v>51264.33</v>
      </c>
      <c r="BK385" s="109">
        <f t="shared" si="1440"/>
        <v>7511.85</v>
      </c>
      <c r="BL385" s="109">
        <f t="shared" si="1441"/>
        <v>43391.26</v>
      </c>
      <c r="BM385" s="112">
        <v>2500</v>
      </c>
      <c r="BN385" s="112">
        <f t="shared" si="1442"/>
        <v>53403.11</v>
      </c>
      <c r="BO385" s="109">
        <f t="shared" si="1443"/>
        <v>7701.22</v>
      </c>
      <c r="BP385" s="109">
        <f t="shared" si="1444"/>
        <v>44485.16</v>
      </c>
      <c r="BQ385" s="109">
        <v>2500</v>
      </c>
      <c r="BR385" s="112">
        <f t="shared" si="1445"/>
        <v>54686.380000000005</v>
      </c>
      <c r="BS385" s="110"/>
      <c r="BT385" s="75">
        <f t="shared" si="1447"/>
        <v>2.9999255444365044E-2</v>
      </c>
      <c r="BU385" s="75">
        <f t="shared" si="1447"/>
        <v>3.000006856218251E-2</v>
      </c>
      <c r="BV385" s="75"/>
    </row>
    <row r="386" spans="1:74" ht="15" customHeight="1" x14ac:dyDescent="0.25">
      <c r="A386" s="76" t="s">
        <v>638</v>
      </c>
      <c r="B386" s="77" t="s">
        <v>639</v>
      </c>
      <c r="C386" s="112">
        <v>1744</v>
      </c>
      <c r="D386" s="112">
        <v>8136</v>
      </c>
      <c r="E386" s="112">
        <v>9880</v>
      </c>
      <c r="F386" s="112">
        <f t="shared" si="1410"/>
        <v>2092.7999999999997</v>
      </c>
      <c r="G386" s="112">
        <f t="shared" si="1410"/>
        <v>9763.1999999999989</v>
      </c>
      <c r="H386" s="112">
        <f t="shared" si="1410"/>
        <v>11856</v>
      </c>
      <c r="I386" s="112">
        <f t="shared" si="1411"/>
        <v>2197.4399999999996</v>
      </c>
      <c r="J386" s="112">
        <f t="shared" si="1411"/>
        <v>10251.359999999999</v>
      </c>
      <c r="K386" s="112">
        <f t="shared" si="1411"/>
        <v>12448.8</v>
      </c>
      <c r="L386" s="112">
        <f t="shared" si="1412"/>
        <v>2441.5999999999995</v>
      </c>
      <c r="M386" s="112">
        <f t="shared" si="1412"/>
        <v>11390.4</v>
      </c>
      <c r="N386" s="112">
        <f t="shared" si="1412"/>
        <v>13832</v>
      </c>
      <c r="O386" s="112">
        <v>2441.5999999999995</v>
      </c>
      <c r="P386" s="112">
        <v>11390.4</v>
      </c>
      <c r="Q386" s="112">
        <v>13832</v>
      </c>
      <c r="R386" s="112">
        <f t="shared" si="1413"/>
        <v>2790.7487999999994</v>
      </c>
      <c r="S386" s="112">
        <f t="shared" si="1413"/>
        <v>13019.227199999999</v>
      </c>
      <c r="T386" s="112">
        <f t="shared" si="1414"/>
        <v>15809.976000000001</v>
      </c>
      <c r="U386" s="112">
        <f t="shared" si="1415"/>
        <v>2965.1487999999995</v>
      </c>
      <c r="V386" s="112">
        <f t="shared" si="1415"/>
        <v>13832.8272</v>
      </c>
      <c r="W386" s="112">
        <f t="shared" si="1415"/>
        <v>16797.976000000002</v>
      </c>
      <c r="X386" s="112">
        <f t="shared" si="1416"/>
        <v>3226.7487999999994</v>
      </c>
      <c r="Y386" s="112">
        <f t="shared" si="1416"/>
        <v>15053.227199999999</v>
      </c>
      <c r="Z386" s="112">
        <f t="shared" si="1416"/>
        <v>18279.976000000002</v>
      </c>
      <c r="AA386" s="112">
        <v>3715</v>
      </c>
      <c r="AB386" s="112">
        <v>17331</v>
      </c>
      <c r="AC386" s="112">
        <v>21046</v>
      </c>
      <c r="AD386" s="112">
        <f t="shared" si="1417"/>
        <v>4644</v>
      </c>
      <c r="AE386" s="112">
        <f t="shared" si="1417"/>
        <v>21664</v>
      </c>
      <c r="AF386" s="112">
        <f t="shared" si="1418"/>
        <v>26308</v>
      </c>
      <c r="AG386" s="112">
        <f t="shared" si="1419"/>
        <v>5387</v>
      </c>
      <c r="AH386" s="112">
        <f t="shared" si="1419"/>
        <v>25130</v>
      </c>
      <c r="AI386" s="112">
        <f t="shared" si="1420"/>
        <v>30517</v>
      </c>
      <c r="AJ386" s="112">
        <f t="shared" si="1421"/>
        <v>5387</v>
      </c>
      <c r="AK386" s="112">
        <f t="shared" si="1421"/>
        <v>25130</v>
      </c>
      <c r="AL386" s="112">
        <f t="shared" si="1422"/>
        <v>30517</v>
      </c>
      <c r="AM386" s="112">
        <f t="shared" si="1446"/>
        <v>5387</v>
      </c>
      <c r="AN386" s="112">
        <f t="shared" si="1446"/>
        <v>25130</v>
      </c>
      <c r="AO386" s="112">
        <v>2500</v>
      </c>
      <c r="AP386" s="112">
        <f t="shared" si="1425"/>
        <v>33017</v>
      </c>
      <c r="AQ386" s="109">
        <f t="shared" si="1426"/>
        <v>5629.42</v>
      </c>
      <c r="AR386" s="109">
        <f t="shared" si="1427"/>
        <v>27993.95</v>
      </c>
      <c r="AS386" s="112">
        <v>2500</v>
      </c>
      <c r="AT386" s="112">
        <f t="shared" si="1428"/>
        <v>36123.370000000003</v>
      </c>
      <c r="AU386" s="109">
        <f t="shared" si="1429"/>
        <v>5844.9</v>
      </c>
      <c r="AV386" s="109">
        <f t="shared" si="1429"/>
        <v>28999.15</v>
      </c>
      <c r="AW386" s="112">
        <v>2500</v>
      </c>
      <c r="AX386" s="112">
        <f t="shared" si="1430"/>
        <v>37344.050000000003</v>
      </c>
      <c r="AY386" s="109">
        <f t="shared" si="1431"/>
        <v>6312.49</v>
      </c>
      <c r="AZ386" s="109">
        <f t="shared" si="1432"/>
        <v>32769.040000000001</v>
      </c>
      <c r="BA386" s="112">
        <v>2500</v>
      </c>
      <c r="BB386" s="112">
        <f t="shared" si="1433"/>
        <v>41581.53</v>
      </c>
      <c r="BC386" s="109">
        <f t="shared" si="1434"/>
        <v>6880.61</v>
      </c>
      <c r="BD386" s="109">
        <f t="shared" si="1435"/>
        <v>35718.25</v>
      </c>
      <c r="BE386" s="112">
        <v>2500</v>
      </c>
      <c r="BF386" s="112">
        <f t="shared" si="1436"/>
        <v>45098.86</v>
      </c>
      <c r="BG386" s="109">
        <f t="shared" si="1437"/>
        <v>7196.23</v>
      </c>
      <c r="BH386" s="109">
        <f t="shared" si="1438"/>
        <v>37356.699999999997</v>
      </c>
      <c r="BI386" s="112">
        <v>2500</v>
      </c>
      <c r="BJ386" s="112">
        <f t="shared" si="1439"/>
        <v>47052.929999999993</v>
      </c>
      <c r="BK386" s="109">
        <f t="shared" si="1440"/>
        <v>7511.85</v>
      </c>
      <c r="BL386" s="109">
        <f t="shared" si="1441"/>
        <v>38995.15</v>
      </c>
      <c r="BM386" s="112">
        <v>2500</v>
      </c>
      <c r="BN386" s="112">
        <f t="shared" si="1442"/>
        <v>49007</v>
      </c>
      <c r="BO386" s="109">
        <f t="shared" si="1443"/>
        <v>7701.22</v>
      </c>
      <c r="BP386" s="109">
        <f t="shared" si="1444"/>
        <v>39978.22</v>
      </c>
      <c r="BQ386" s="109">
        <v>2500</v>
      </c>
      <c r="BR386" s="112">
        <f t="shared" si="1445"/>
        <v>50179.44</v>
      </c>
      <c r="BS386" s="110"/>
      <c r="BT386" s="75">
        <f t="shared" si="1447"/>
        <v>2.9999255444365044E-2</v>
      </c>
      <c r="BU386" s="75">
        <f t="shared" si="1447"/>
        <v>2.9999963380068495E-2</v>
      </c>
      <c r="BV386" s="75"/>
    </row>
    <row r="387" spans="1:74" ht="15" customHeight="1" x14ac:dyDescent="0.25">
      <c r="A387" s="76" t="s">
        <v>640</v>
      </c>
      <c r="B387" s="77" t="s">
        <v>641</v>
      </c>
      <c r="C387" s="112">
        <v>1744</v>
      </c>
      <c r="D387" s="112">
        <v>9053</v>
      </c>
      <c r="E387" s="112">
        <v>10797</v>
      </c>
      <c r="F387" s="112">
        <f t="shared" si="1410"/>
        <v>2092.7999999999997</v>
      </c>
      <c r="G387" s="112">
        <f t="shared" si="1410"/>
        <v>10863.6</v>
      </c>
      <c r="H387" s="112">
        <f t="shared" si="1410"/>
        <v>12956.4</v>
      </c>
      <c r="I387" s="112">
        <f t="shared" si="1411"/>
        <v>2197.4399999999996</v>
      </c>
      <c r="J387" s="112">
        <f t="shared" si="1411"/>
        <v>11406.78</v>
      </c>
      <c r="K387" s="112">
        <f t="shared" si="1411"/>
        <v>13604.22</v>
      </c>
      <c r="L387" s="112">
        <f t="shared" si="1412"/>
        <v>2441.5999999999995</v>
      </c>
      <c r="M387" s="112">
        <f t="shared" si="1412"/>
        <v>12674.2</v>
      </c>
      <c r="N387" s="112">
        <f t="shared" si="1412"/>
        <v>15115.8</v>
      </c>
      <c r="O387" s="112">
        <v>2441.5999999999995</v>
      </c>
      <c r="P387" s="112">
        <v>12674.2</v>
      </c>
      <c r="Q387" s="112">
        <v>15115.8</v>
      </c>
      <c r="R387" s="112">
        <f t="shared" si="1413"/>
        <v>2790.7487999999994</v>
      </c>
      <c r="S387" s="112">
        <f t="shared" si="1413"/>
        <v>14486.610600000002</v>
      </c>
      <c r="T387" s="112">
        <f t="shared" si="1414"/>
        <v>17277.359400000001</v>
      </c>
      <c r="U387" s="112">
        <f t="shared" si="1415"/>
        <v>2965.1487999999995</v>
      </c>
      <c r="V387" s="112">
        <f t="shared" si="1415"/>
        <v>15391.910600000001</v>
      </c>
      <c r="W387" s="112">
        <f t="shared" si="1415"/>
        <v>18357.059400000002</v>
      </c>
      <c r="X387" s="112">
        <f t="shared" si="1416"/>
        <v>3226.7487999999994</v>
      </c>
      <c r="Y387" s="112">
        <f t="shared" si="1416"/>
        <v>16749.8606</v>
      </c>
      <c r="Z387" s="112">
        <f t="shared" si="1416"/>
        <v>19976.609400000001</v>
      </c>
      <c r="AA387" s="112">
        <v>3715</v>
      </c>
      <c r="AB387" s="112">
        <v>19285</v>
      </c>
      <c r="AC387" s="112">
        <v>23000</v>
      </c>
      <c r="AD387" s="112">
        <f t="shared" si="1417"/>
        <v>4644</v>
      </c>
      <c r="AE387" s="112">
        <f t="shared" si="1417"/>
        <v>24106</v>
      </c>
      <c r="AF387" s="112">
        <f t="shared" si="1418"/>
        <v>28750</v>
      </c>
      <c r="AG387" s="112">
        <f t="shared" si="1419"/>
        <v>5387</v>
      </c>
      <c r="AH387" s="112">
        <f t="shared" si="1419"/>
        <v>27963</v>
      </c>
      <c r="AI387" s="112">
        <f t="shared" si="1420"/>
        <v>33350</v>
      </c>
      <c r="AJ387" s="112">
        <f t="shared" si="1421"/>
        <v>5387</v>
      </c>
      <c r="AK387" s="112">
        <f t="shared" si="1421"/>
        <v>27963</v>
      </c>
      <c r="AL387" s="112">
        <f t="shared" si="1422"/>
        <v>33350</v>
      </c>
      <c r="AM387" s="112">
        <f t="shared" si="1446"/>
        <v>5387</v>
      </c>
      <c r="AN387" s="112">
        <f t="shared" si="1446"/>
        <v>27963</v>
      </c>
      <c r="AO387" s="112">
        <v>2500</v>
      </c>
      <c r="AP387" s="112">
        <f t="shared" si="1425"/>
        <v>35850</v>
      </c>
      <c r="AQ387" s="109">
        <f t="shared" si="1426"/>
        <v>5629.42</v>
      </c>
      <c r="AR387" s="109">
        <f t="shared" si="1427"/>
        <v>31149.84</v>
      </c>
      <c r="AS387" s="112">
        <v>2500</v>
      </c>
      <c r="AT387" s="112">
        <f t="shared" si="1428"/>
        <v>39279.26</v>
      </c>
      <c r="AU387" s="109">
        <f t="shared" si="1429"/>
        <v>5844.9</v>
      </c>
      <c r="AV387" s="109">
        <f t="shared" si="1429"/>
        <v>32268.36</v>
      </c>
      <c r="AW387" s="112">
        <v>2500</v>
      </c>
      <c r="AX387" s="112">
        <f t="shared" si="1430"/>
        <v>40613.26</v>
      </c>
      <c r="AY387" s="109">
        <f t="shared" si="1431"/>
        <v>6312.49</v>
      </c>
      <c r="AZ387" s="109">
        <f t="shared" si="1432"/>
        <v>36463.25</v>
      </c>
      <c r="BA387" s="112">
        <v>2500</v>
      </c>
      <c r="BB387" s="112">
        <f t="shared" si="1433"/>
        <v>45275.74</v>
      </c>
      <c r="BC387" s="109">
        <f t="shared" si="1434"/>
        <v>6880.61</v>
      </c>
      <c r="BD387" s="109">
        <f t="shared" si="1435"/>
        <v>39744.94</v>
      </c>
      <c r="BE387" s="112">
        <v>2500</v>
      </c>
      <c r="BF387" s="112">
        <f t="shared" si="1436"/>
        <v>49125.55</v>
      </c>
      <c r="BG387" s="109">
        <f t="shared" si="1437"/>
        <v>7196.23</v>
      </c>
      <c r="BH387" s="109">
        <f t="shared" si="1438"/>
        <v>41568.1</v>
      </c>
      <c r="BI387" s="112">
        <v>2500</v>
      </c>
      <c r="BJ387" s="112">
        <f t="shared" si="1439"/>
        <v>51264.33</v>
      </c>
      <c r="BK387" s="109">
        <f t="shared" si="1440"/>
        <v>7511.85</v>
      </c>
      <c r="BL387" s="109">
        <f t="shared" si="1441"/>
        <v>43391.26</v>
      </c>
      <c r="BM387" s="112">
        <v>2500</v>
      </c>
      <c r="BN387" s="112">
        <f t="shared" si="1442"/>
        <v>53403.11</v>
      </c>
      <c r="BO387" s="109">
        <f t="shared" si="1443"/>
        <v>7701.22</v>
      </c>
      <c r="BP387" s="109">
        <f t="shared" si="1444"/>
        <v>44485.16</v>
      </c>
      <c r="BQ387" s="109">
        <v>2500</v>
      </c>
      <c r="BR387" s="112">
        <f t="shared" si="1445"/>
        <v>54686.380000000005</v>
      </c>
      <c r="BS387" s="110"/>
      <c r="BT387" s="75">
        <f t="shared" si="1447"/>
        <v>2.9999255444365044E-2</v>
      </c>
      <c r="BU387" s="75">
        <f t="shared" si="1447"/>
        <v>3.000006856218251E-2</v>
      </c>
      <c r="BV387" s="75"/>
    </row>
    <row r="388" spans="1:74" ht="15" customHeight="1" x14ac:dyDescent="0.25">
      <c r="A388" s="76" t="s">
        <v>642</v>
      </c>
      <c r="B388" s="77" t="s">
        <v>643</v>
      </c>
      <c r="C388" s="112">
        <v>1744</v>
      </c>
      <c r="D388" s="112">
        <v>8136</v>
      </c>
      <c r="E388" s="112">
        <v>9880</v>
      </c>
      <c r="F388" s="112">
        <f t="shared" si="1410"/>
        <v>2092.7999999999997</v>
      </c>
      <c r="G388" s="112">
        <f t="shared" si="1410"/>
        <v>9763.1999999999989</v>
      </c>
      <c r="H388" s="112">
        <f t="shared" si="1410"/>
        <v>11856</v>
      </c>
      <c r="I388" s="112">
        <f t="shared" si="1411"/>
        <v>2197.4399999999996</v>
      </c>
      <c r="J388" s="112">
        <f t="shared" si="1411"/>
        <v>10251.359999999999</v>
      </c>
      <c r="K388" s="112">
        <f t="shared" si="1411"/>
        <v>12448.8</v>
      </c>
      <c r="L388" s="112">
        <f t="shared" si="1412"/>
        <v>2441.5999999999995</v>
      </c>
      <c r="M388" s="112">
        <f t="shared" si="1412"/>
        <v>11390.4</v>
      </c>
      <c r="N388" s="112">
        <f t="shared" si="1412"/>
        <v>13832</v>
      </c>
      <c r="O388" s="112">
        <v>2441.5999999999995</v>
      </c>
      <c r="P388" s="112">
        <v>11390.4</v>
      </c>
      <c r="Q388" s="112">
        <v>13832</v>
      </c>
      <c r="R388" s="112">
        <f t="shared" si="1413"/>
        <v>2790.7487999999994</v>
      </c>
      <c r="S388" s="112">
        <f t="shared" si="1413"/>
        <v>13019.227199999999</v>
      </c>
      <c r="T388" s="112">
        <f t="shared" si="1414"/>
        <v>15809.976000000001</v>
      </c>
      <c r="U388" s="112">
        <f t="shared" si="1415"/>
        <v>2965.1487999999995</v>
      </c>
      <c r="V388" s="112">
        <f t="shared" si="1415"/>
        <v>13832.8272</v>
      </c>
      <c r="W388" s="112">
        <f t="shared" si="1415"/>
        <v>16797.976000000002</v>
      </c>
      <c r="X388" s="112">
        <f t="shared" si="1416"/>
        <v>3226.7487999999994</v>
      </c>
      <c r="Y388" s="112">
        <f t="shared" si="1416"/>
        <v>15053.227199999999</v>
      </c>
      <c r="Z388" s="112">
        <f t="shared" si="1416"/>
        <v>18279.976000000002</v>
      </c>
      <c r="AA388" s="112">
        <v>3715</v>
      </c>
      <c r="AB388" s="112">
        <v>17331</v>
      </c>
      <c r="AC388" s="112">
        <v>21046</v>
      </c>
      <c r="AD388" s="112">
        <f t="shared" si="1417"/>
        <v>4644</v>
      </c>
      <c r="AE388" s="112">
        <f t="shared" si="1417"/>
        <v>21664</v>
      </c>
      <c r="AF388" s="112">
        <f t="shared" si="1418"/>
        <v>26308</v>
      </c>
      <c r="AG388" s="112">
        <f t="shared" si="1419"/>
        <v>5387</v>
      </c>
      <c r="AH388" s="112">
        <f t="shared" si="1419"/>
        <v>25130</v>
      </c>
      <c r="AI388" s="112">
        <f t="shared" si="1420"/>
        <v>30517</v>
      </c>
      <c r="AJ388" s="112">
        <f t="shared" si="1421"/>
        <v>5387</v>
      </c>
      <c r="AK388" s="112">
        <f t="shared" si="1421"/>
        <v>25130</v>
      </c>
      <c r="AL388" s="112">
        <f t="shared" si="1422"/>
        <v>30517</v>
      </c>
      <c r="AM388" s="112">
        <f t="shared" si="1446"/>
        <v>5387</v>
      </c>
      <c r="AN388" s="112">
        <f t="shared" si="1446"/>
        <v>25130</v>
      </c>
      <c r="AO388" s="112">
        <v>2500</v>
      </c>
      <c r="AP388" s="112">
        <f t="shared" si="1425"/>
        <v>33017</v>
      </c>
      <c r="AQ388" s="109">
        <f t="shared" si="1426"/>
        <v>5629.42</v>
      </c>
      <c r="AR388" s="109">
        <f t="shared" si="1427"/>
        <v>27993.95</v>
      </c>
      <c r="AS388" s="112">
        <v>2500</v>
      </c>
      <c r="AT388" s="112">
        <f t="shared" si="1428"/>
        <v>36123.370000000003</v>
      </c>
      <c r="AU388" s="109">
        <f t="shared" si="1429"/>
        <v>5844.9</v>
      </c>
      <c r="AV388" s="109">
        <f t="shared" si="1429"/>
        <v>28999.15</v>
      </c>
      <c r="AW388" s="112">
        <v>2500</v>
      </c>
      <c r="AX388" s="112">
        <f t="shared" si="1430"/>
        <v>37344.050000000003</v>
      </c>
      <c r="AY388" s="109">
        <f t="shared" si="1431"/>
        <v>6312.49</v>
      </c>
      <c r="AZ388" s="109">
        <f t="shared" si="1432"/>
        <v>32769.040000000001</v>
      </c>
      <c r="BA388" s="112">
        <v>2500</v>
      </c>
      <c r="BB388" s="112">
        <f t="shared" si="1433"/>
        <v>41581.53</v>
      </c>
      <c r="BC388" s="109">
        <f t="shared" si="1434"/>
        <v>6880.61</v>
      </c>
      <c r="BD388" s="109">
        <f t="shared" si="1435"/>
        <v>35718.25</v>
      </c>
      <c r="BE388" s="112">
        <v>2500</v>
      </c>
      <c r="BF388" s="112">
        <f t="shared" si="1436"/>
        <v>45098.86</v>
      </c>
      <c r="BG388" s="109">
        <f t="shared" si="1437"/>
        <v>7196.23</v>
      </c>
      <c r="BH388" s="109">
        <f t="shared" si="1438"/>
        <v>37356.699999999997</v>
      </c>
      <c r="BI388" s="112">
        <v>2500</v>
      </c>
      <c r="BJ388" s="112">
        <f t="shared" si="1439"/>
        <v>47052.929999999993</v>
      </c>
      <c r="BK388" s="109">
        <f t="shared" si="1440"/>
        <v>7511.85</v>
      </c>
      <c r="BL388" s="109">
        <f t="shared" si="1441"/>
        <v>38995.15</v>
      </c>
      <c r="BM388" s="112">
        <v>2500</v>
      </c>
      <c r="BN388" s="112">
        <f t="shared" si="1442"/>
        <v>49007</v>
      </c>
      <c r="BO388" s="109">
        <f t="shared" si="1443"/>
        <v>7701.22</v>
      </c>
      <c r="BP388" s="109">
        <f t="shared" si="1444"/>
        <v>39978.22</v>
      </c>
      <c r="BQ388" s="109">
        <v>2500</v>
      </c>
      <c r="BR388" s="112">
        <f t="shared" si="1445"/>
        <v>50179.44</v>
      </c>
      <c r="BS388" s="110"/>
      <c r="BT388" s="75">
        <f t="shared" si="1447"/>
        <v>2.9999255444365044E-2</v>
      </c>
      <c r="BU388" s="75">
        <f t="shared" si="1447"/>
        <v>2.9999963380068495E-2</v>
      </c>
      <c r="BV388" s="75"/>
    </row>
    <row r="389" spans="1:74" ht="15" customHeight="1" x14ac:dyDescent="0.25">
      <c r="A389" s="76" t="s">
        <v>644</v>
      </c>
      <c r="B389" s="77" t="s">
        <v>645</v>
      </c>
      <c r="C389" s="112">
        <v>1744</v>
      </c>
      <c r="D389" s="112">
        <v>9053</v>
      </c>
      <c r="E389" s="112">
        <v>10797</v>
      </c>
      <c r="F389" s="112">
        <f t="shared" si="1410"/>
        <v>2092.7999999999997</v>
      </c>
      <c r="G389" s="112">
        <f t="shared" si="1410"/>
        <v>10863.6</v>
      </c>
      <c r="H389" s="112">
        <f t="shared" si="1410"/>
        <v>12956.4</v>
      </c>
      <c r="I389" s="112">
        <f t="shared" si="1411"/>
        <v>2197.4399999999996</v>
      </c>
      <c r="J389" s="112">
        <f t="shared" si="1411"/>
        <v>11406.78</v>
      </c>
      <c r="K389" s="112">
        <f t="shared" si="1411"/>
        <v>13604.22</v>
      </c>
      <c r="L389" s="112">
        <f t="shared" si="1412"/>
        <v>2441.5999999999995</v>
      </c>
      <c r="M389" s="112">
        <f t="shared" si="1412"/>
        <v>12674.2</v>
      </c>
      <c r="N389" s="112">
        <f t="shared" si="1412"/>
        <v>15115.8</v>
      </c>
      <c r="O389" s="112">
        <v>2441.5999999999995</v>
      </c>
      <c r="P389" s="112">
        <v>12674.2</v>
      </c>
      <c r="Q389" s="112">
        <v>15115.8</v>
      </c>
      <c r="R389" s="112">
        <f t="shared" si="1413"/>
        <v>2790.7487999999994</v>
      </c>
      <c r="S389" s="112">
        <f t="shared" si="1413"/>
        <v>14486.610600000002</v>
      </c>
      <c r="T389" s="112">
        <f t="shared" si="1414"/>
        <v>17277.359400000001</v>
      </c>
      <c r="U389" s="112">
        <f t="shared" si="1415"/>
        <v>2965.1487999999995</v>
      </c>
      <c r="V389" s="112">
        <f t="shared" si="1415"/>
        <v>15391.910600000001</v>
      </c>
      <c r="W389" s="112">
        <f t="shared" si="1415"/>
        <v>18357.059400000002</v>
      </c>
      <c r="X389" s="112">
        <f t="shared" si="1416"/>
        <v>3226.7487999999994</v>
      </c>
      <c r="Y389" s="112">
        <f t="shared" si="1416"/>
        <v>16749.8606</v>
      </c>
      <c r="Z389" s="112">
        <f t="shared" si="1416"/>
        <v>19976.609400000001</v>
      </c>
      <c r="AA389" s="112">
        <v>3715</v>
      </c>
      <c r="AB389" s="112">
        <v>19285</v>
      </c>
      <c r="AC389" s="112">
        <v>23000</v>
      </c>
      <c r="AD389" s="112">
        <f t="shared" si="1417"/>
        <v>4644</v>
      </c>
      <c r="AE389" s="112">
        <f t="shared" si="1417"/>
        <v>24106</v>
      </c>
      <c r="AF389" s="112">
        <f t="shared" si="1418"/>
        <v>28750</v>
      </c>
      <c r="AG389" s="112">
        <f t="shared" si="1419"/>
        <v>5387</v>
      </c>
      <c r="AH389" s="112">
        <f t="shared" si="1419"/>
        <v>27963</v>
      </c>
      <c r="AI389" s="112">
        <f t="shared" si="1420"/>
        <v>33350</v>
      </c>
      <c r="AJ389" s="112">
        <f t="shared" si="1421"/>
        <v>5387</v>
      </c>
      <c r="AK389" s="112">
        <f t="shared" si="1421"/>
        <v>27963</v>
      </c>
      <c r="AL389" s="112">
        <f t="shared" si="1422"/>
        <v>33350</v>
      </c>
      <c r="AM389" s="112">
        <f t="shared" ref="AM389:AM398" si="1448">AJ389+2500</f>
        <v>7887</v>
      </c>
      <c r="AN389" s="112">
        <f t="shared" si="1446"/>
        <v>27963</v>
      </c>
      <c r="AO389" s="112"/>
      <c r="AP389" s="112">
        <f t="shared" si="1425"/>
        <v>35850</v>
      </c>
      <c r="AQ389" s="109">
        <f t="shared" si="1426"/>
        <v>8241.92</v>
      </c>
      <c r="AR389" s="109">
        <f t="shared" si="1427"/>
        <v>31149.84</v>
      </c>
      <c r="AS389" s="112"/>
      <c r="AT389" s="112">
        <f t="shared" si="1428"/>
        <v>39391.760000000002</v>
      </c>
      <c r="AU389" s="109">
        <f t="shared" si="1429"/>
        <v>8557.4</v>
      </c>
      <c r="AV389" s="109">
        <f t="shared" si="1429"/>
        <v>32268.36</v>
      </c>
      <c r="AW389" s="112"/>
      <c r="AX389" s="112">
        <f t="shared" si="1430"/>
        <v>40825.760000000002</v>
      </c>
      <c r="AY389" s="109">
        <f t="shared" si="1431"/>
        <v>9241.99</v>
      </c>
      <c r="AZ389" s="109">
        <f t="shared" si="1432"/>
        <v>36463.25</v>
      </c>
      <c r="BA389" s="112"/>
      <c r="BB389" s="112">
        <f t="shared" si="1433"/>
        <v>45705.24</v>
      </c>
      <c r="BC389" s="109">
        <f t="shared" si="1434"/>
        <v>10073.77</v>
      </c>
      <c r="BD389" s="109">
        <f t="shared" si="1435"/>
        <v>39744.94</v>
      </c>
      <c r="BE389" s="112"/>
      <c r="BF389" s="112">
        <f t="shared" si="1436"/>
        <v>49818.710000000006</v>
      </c>
      <c r="BG389" s="109">
        <f t="shared" si="1437"/>
        <v>10535.87</v>
      </c>
      <c r="BH389" s="109">
        <f t="shared" si="1438"/>
        <v>41568.1</v>
      </c>
      <c r="BI389" s="112"/>
      <c r="BJ389" s="112">
        <f t="shared" si="1439"/>
        <v>52103.97</v>
      </c>
      <c r="BK389" s="109">
        <f t="shared" si="1440"/>
        <v>10997.97</v>
      </c>
      <c r="BL389" s="109">
        <f t="shared" si="1441"/>
        <v>43391.26</v>
      </c>
      <c r="BM389" s="112"/>
      <c r="BN389" s="112">
        <f t="shared" si="1442"/>
        <v>54389.23</v>
      </c>
      <c r="BO389" s="109">
        <f t="shared" si="1443"/>
        <v>11275.23</v>
      </c>
      <c r="BP389" s="109">
        <f t="shared" si="1444"/>
        <v>44485.16</v>
      </c>
      <c r="BQ389" s="109"/>
      <c r="BR389" s="112">
        <f t="shared" si="1445"/>
        <v>55760.39</v>
      </c>
      <c r="BS389" s="110"/>
      <c r="BT389" s="75">
        <f t="shared" si="1447"/>
        <v>3.0000032460541531E-2</v>
      </c>
      <c r="BU389" s="75">
        <f t="shared" si="1447"/>
        <v>3.000006856218251E-2</v>
      </c>
      <c r="BV389" s="75"/>
    </row>
    <row r="390" spans="1:74" ht="15" customHeight="1" x14ac:dyDescent="0.25">
      <c r="A390" s="76" t="s">
        <v>646</v>
      </c>
      <c r="B390" s="77" t="s">
        <v>647</v>
      </c>
      <c r="C390" s="112">
        <v>1744</v>
      </c>
      <c r="D390" s="112">
        <v>8136</v>
      </c>
      <c r="E390" s="112">
        <v>9880</v>
      </c>
      <c r="F390" s="112">
        <f t="shared" si="1410"/>
        <v>2092.7999999999997</v>
      </c>
      <c r="G390" s="112">
        <f t="shared" si="1410"/>
        <v>9763.1999999999989</v>
      </c>
      <c r="H390" s="112">
        <f t="shared" si="1410"/>
        <v>11856</v>
      </c>
      <c r="I390" s="112">
        <f t="shared" si="1411"/>
        <v>2197.4399999999996</v>
      </c>
      <c r="J390" s="112">
        <f t="shared" si="1411"/>
        <v>10251.359999999999</v>
      </c>
      <c r="K390" s="112">
        <f t="shared" si="1411"/>
        <v>12448.8</v>
      </c>
      <c r="L390" s="112">
        <f t="shared" si="1412"/>
        <v>2441.5999999999995</v>
      </c>
      <c r="M390" s="112">
        <f t="shared" si="1412"/>
        <v>11390.4</v>
      </c>
      <c r="N390" s="112">
        <f t="shared" si="1412"/>
        <v>13832</v>
      </c>
      <c r="O390" s="112">
        <v>2441.5999999999995</v>
      </c>
      <c r="P390" s="112">
        <v>11390.4</v>
      </c>
      <c r="Q390" s="112">
        <v>13832</v>
      </c>
      <c r="R390" s="112">
        <f t="shared" si="1413"/>
        <v>2790.7487999999994</v>
      </c>
      <c r="S390" s="112">
        <f t="shared" si="1413"/>
        <v>13019.227199999999</v>
      </c>
      <c r="T390" s="112">
        <f t="shared" si="1414"/>
        <v>15809.976000000001</v>
      </c>
      <c r="U390" s="112">
        <f t="shared" si="1415"/>
        <v>2965.1487999999995</v>
      </c>
      <c r="V390" s="112">
        <f t="shared" si="1415"/>
        <v>13832.8272</v>
      </c>
      <c r="W390" s="112">
        <f t="shared" si="1415"/>
        <v>16797.976000000002</v>
      </c>
      <c r="X390" s="112">
        <f t="shared" si="1416"/>
        <v>3226.7487999999994</v>
      </c>
      <c r="Y390" s="112">
        <f t="shared" si="1416"/>
        <v>15053.227199999999</v>
      </c>
      <c r="Z390" s="112">
        <f t="shared" si="1416"/>
        <v>18279.976000000002</v>
      </c>
      <c r="AA390" s="112">
        <v>3715</v>
      </c>
      <c r="AB390" s="112">
        <v>17331</v>
      </c>
      <c r="AC390" s="112">
        <v>21046</v>
      </c>
      <c r="AD390" s="112">
        <f t="shared" si="1417"/>
        <v>4644</v>
      </c>
      <c r="AE390" s="112">
        <f t="shared" si="1417"/>
        <v>21664</v>
      </c>
      <c r="AF390" s="112">
        <f t="shared" si="1418"/>
        <v>26308</v>
      </c>
      <c r="AG390" s="112">
        <f t="shared" si="1419"/>
        <v>5387</v>
      </c>
      <c r="AH390" s="112">
        <f t="shared" si="1419"/>
        <v>25130</v>
      </c>
      <c r="AI390" s="112">
        <f t="shared" si="1420"/>
        <v>30517</v>
      </c>
      <c r="AJ390" s="112">
        <f t="shared" si="1421"/>
        <v>5387</v>
      </c>
      <c r="AK390" s="112">
        <f t="shared" si="1421"/>
        <v>25130</v>
      </c>
      <c r="AL390" s="112">
        <f t="shared" si="1422"/>
        <v>30517</v>
      </c>
      <c r="AM390" s="112">
        <f t="shared" si="1448"/>
        <v>7887</v>
      </c>
      <c r="AN390" s="112">
        <f t="shared" si="1446"/>
        <v>25130</v>
      </c>
      <c r="AO390" s="112"/>
      <c r="AP390" s="112">
        <f t="shared" si="1425"/>
        <v>33017</v>
      </c>
      <c r="AQ390" s="109">
        <f t="shared" si="1426"/>
        <v>8241.92</v>
      </c>
      <c r="AR390" s="109">
        <f t="shared" si="1427"/>
        <v>27993.95</v>
      </c>
      <c r="AS390" s="112"/>
      <c r="AT390" s="112">
        <f t="shared" si="1428"/>
        <v>36235.870000000003</v>
      </c>
      <c r="AU390" s="109">
        <f t="shared" si="1429"/>
        <v>8557.4</v>
      </c>
      <c r="AV390" s="109">
        <f t="shared" si="1429"/>
        <v>28999.15</v>
      </c>
      <c r="AW390" s="112"/>
      <c r="AX390" s="112">
        <f t="shared" si="1430"/>
        <v>37556.550000000003</v>
      </c>
      <c r="AY390" s="109">
        <f t="shared" si="1431"/>
        <v>9241.99</v>
      </c>
      <c r="AZ390" s="109">
        <f t="shared" si="1432"/>
        <v>32769.040000000001</v>
      </c>
      <c r="BA390" s="112"/>
      <c r="BB390" s="112">
        <f t="shared" si="1433"/>
        <v>42011.03</v>
      </c>
      <c r="BC390" s="109">
        <f t="shared" si="1434"/>
        <v>10073.77</v>
      </c>
      <c r="BD390" s="109">
        <f t="shared" si="1435"/>
        <v>35718.25</v>
      </c>
      <c r="BE390" s="112"/>
      <c r="BF390" s="112">
        <f t="shared" si="1436"/>
        <v>45792.020000000004</v>
      </c>
      <c r="BG390" s="109">
        <f t="shared" si="1437"/>
        <v>10535.87</v>
      </c>
      <c r="BH390" s="109">
        <f t="shared" si="1438"/>
        <v>37356.699999999997</v>
      </c>
      <c r="BI390" s="112"/>
      <c r="BJ390" s="112">
        <f t="shared" si="1439"/>
        <v>47892.57</v>
      </c>
      <c r="BK390" s="109">
        <f t="shared" si="1440"/>
        <v>10997.97</v>
      </c>
      <c r="BL390" s="109">
        <f t="shared" si="1441"/>
        <v>38995.15</v>
      </c>
      <c r="BM390" s="112"/>
      <c r="BN390" s="112">
        <f t="shared" si="1442"/>
        <v>49993.120000000003</v>
      </c>
      <c r="BO390" s="109">
        <f t="shared" si="1443"/>
        <v>11275.23</v>
      </c>
      <c r="BP390" s="109">
        <f t="shared" si="1444"/>
        <v>39978.22</v>
      </c>
      <c r="BQ390" s="109"/>
      <c r="BR390" s="112">
        <f t="shared" si="1445"/>
        <v>51253.45</v>
      </c>
      <c r="BS390" s="110"/>
      <c r="BT390" s="75">
        <f t="shared" si="1447"/>
        <v>3.0000032460541531E-2</v>
      </c>
      <c r="BU390" s="75">
        <f t="shared" si="1447"/>
        <v>2.9999963380068495E-2</v>
      </c>
      <c r="BV390" s="75"/>
    </row>
    <row r="391" spans="1:74" ht="15" customHeight="1" x14ac:dyDescent="0.25">
      <c r="A391" s="76" t="s">
        <v>648</v>
      </c>
      <c r="B391" s="77" t="s">
        <v>649</v>
      </c>
      <c r="C391" s="112">
        <v>1744</v>
      </c>
      <c r="D391" s="112">
        <v>9053</v>
      </c>
      <c r="E391" s="112">
        <v>10797</v>
      </c>
      <c r="F391" s="112">
        <f t="shared" ref="F391:H406" si="1449">C391*1.2</f>
        <v>2092.7999999999997</v>
      </c>
      <c r="G391" s="112">
        <f t="shared" si="1449"/>
        <v>10863.6</v>
      </c>
      <c r="H391" s="112">
        <f t="shared" si="1449"/>
        <v>12956.4</v>
      </c>
      <c r="I391" s="112">
        <f t="shared" ref="I391:K406" si="1450">F391+C391*0.06</f>
        <v>2197.4399999999996</v>
      </c>
      <c r="J391" s="112">
        <f t="shared" si="1450"/>
        <v>11406.78</v>
      </c>
      <c r="K391" s="112">
        <f t="shared" si="1450"/>
        <v>13604.22</v>
      </c>
      <c r="L391" s="112">
        <f t="shared" ref="L391:N406" si="1451">I391+C391*0.14</f>
        <v>2441.5999999999995</v>
      </c>
      <c r="M391" s="112">
        <f t="shared" si="1451"/>
        <v>12674.2</v>
      </c>
      <c r="N391" s="112">
        <f t="shared" si="1451"/>
        <v>15115.8</v>
      </c>
      <c r="O391" s="112">
        <v>2441.5999999999995</v>
      </c>
      <c r="P391" s="112">
        <v>12674.2</v>
      </c>
      <c r="Q391" s="112">
        <v>15115.8</v>
      </c>
      <c r="R391" s="112">
        <f t="shared" ref="R391:S406" si="1452">+L391*1.143</f>
        <v>2790.7487999999994</v>
      </c>
      <c r="S391" s="112">
        <f t="shared" si="1452"/>
        <v>14486.610600000002</v>
      </c>
      <c r="T391" s="112">
        <f t="shared" si="1414"/>
        <v>17277.359400000001</v>
      </c>
      <c r="U391" s="112">
        <f t="shared" ref="U391:W406" si="1453">+R391+(C391*0.1)</f>
        <v>2965.1487999999995</v>
      </c>
      <c r="V391" s="112">
        <f t="shared" si="1453"/>
        <v>15391.910600000001</v>
      </c>
      <c r="W391" s="112">
        <f t="shared" si="1453"/>
        <v>18357.059400000002</v>
      </c>
      <c r="X391" s="112">
        <f t="shared" ref="X391:Z406" si="1454">+U391+(C391*0.15)</f>
        <v>3226.7487999999994</v>
      </c>
      <c r="Y391" s="112">
        <f t="shared" si="1454"/>
        <v>16749.8606</v>
      </c>
      <c r="Z391" s="112">
        <f t="shared" si="1454"/>
        <v>19976.609400000001</v>
      </c>
      <c r="AA391" s="112">
        <v>3715</v>
      </c>
      <c r="AB391" s="112">
        <v>19285</v>
      </c>
      <c r="AC391" s="112">
        <v>23000</v>
      </c>
      <c r="AD391" s="112">
        <f t="shared" ref="AD391:AE406" si="1455">+ROUND(AA391*(1+0.25),0)</f>
        <v>4644</v>
      </c>
      <c r="AE391" s="112">
        <f t="shared" si="1455"/>
        <v>24106</v>
      </c>
      <c r="AF391" s="112">
        <f t="shared" si="1418"/>
        <v>28750</v>
      </c>
      <c r="AG391" s="112">
        <f t="shared" ref="AG391:AH406" si="1456">+ROUND(AD391+AA391*0.2,0)</f>
        <v>5387</v>
      </c>
      <c r="AH391" s="112">
        <f t="shared" si="1456"/>
        <v>27963</v>
      </c>
      <c r="AI391" s="112">
        <f t="shared" si="1420"/>
        <v>33350</v>
      </c>
      <c r="AJ391" s="112">
        <f t="shared" ref="AJ391:AK406" si="1457">AG391</f>
        <v>5387</v>
      </c>
      <c r="AK391" s="112">
        <f t="shared" si="1457"/>
        <v>27963</v>
      </c>
      <c r="AL391" s="112">
        <f t="shared" si="1422"/>
        <v>33350</v>
      </c>
      <c r="AM391" s="112">
        <f t="shared" si="1448"/>
        <v>7887</v>
      </c>
      <c r="AN391" s="112">
        <f t="shared" si="1446"/>
        <v>27963</v>
      </c>
      <c r="AO391" s="112"/>
      <c r="AP391" s="112">
        <f t="shared" si="1425"/>
        <v>35850</v>
      </c>
      <c r="AQ391" s="109">
        <f t="shared" si="1426"/>
        <v>8241.92</v>
      </c>
      <c r="AR391" s="109">
        <f t="shared" si="1427"/>
        <v>31149.84</v>
      </c>
      <c r="AS391" s="112"/>
      <c r="AT391" s="112">
        <f t="shared" si="1428"/>
        <v>39391.760000000002</v>
      </c>
      <c r="AU391" s="109">
        <f t="shared" ref="AU391:AV406" si="1458">ROUND(AQ391+(AM391*4%),2)</f>
        <v>8557.4</v>
      </c>
      <c r="AV391" s="109">
        <f t="shared" si="1458"/>
        <v>32268.36</v>
      </c>
      <c r="AW391" s="112"/>
      <c r="AX391" s="112">
        <f t="shared" si="1430"/>
        <v>40825.760000000002</v>
      </c>
      <c r="AY391" s="109">
        <f t="shared" si="1431"/>
        <v>9241.99</v>
      </c>
      <c r="AZ391" s="109">
        <f t="shared" si="1432"/>
        <v>36463.25</v>
      </c>
      <c r="BA391" s="112"/>
      <c r="BB391" s="112">
        <f t="shared" si="1433"/>
        <v>45705.24</v>
      </c>
      <c r="BC391" s="109">
        <f t="shared" si="1434"/>
        <v>10073.77</v>
      </c>
      <c r="BD391" s="109">
        <f t="shared" si="1435"/>
        <v>39744.94</v>
      </c>
      <c r="BE391" s="112"/>
      <c r="BF391" s="112">
        <f t="shared" si="1436"/>
        <v>49818.710000000006</v>
      </c>
      <c r="BG391" s="109">
        <f t="shared" si="1437"/>
        <v>10535.87</v>
      </c>
      <c r="BH391" s="109">
        <f t="shared" si="1438"/>
        <v>41568.1</v>
      </c>
      <c r="BI391" s="112"/>
      <c r="BJ391" s="112">
        <f t="shared" si="1439"/>
        <v>52103.97</v>
      </c>
      <c r="BK391" s="109">
        <f t="shared" si="1440"/>
        <v>10997.97</v>
      </c>
      <c r="BL391" s="109">
        <f t="shared" si="1441"/>
        <v>43391.26</v>
      </c>
      <c r="BM391" s="112"/>
      <c r="BN391" s="112">
        <f t="shared" si="1442"/>
        <v>54389.23</v>
      </c>
      <c r="BO391" s="109">
        <f t="shared" si="1443"/>
        <v>11275.23</v>
      </c>
      <c r="BP391" s="109">
        <f t="shared" si="1444"/>
        <v>44485.16</v>
      </c>
      <c r="BQ391" s="109"/>
      <c r="BR391" s="112">
        <f t="shared" si="1445"/>
        <v>55760.39</v>
      </c>
      <c r="BS391" s="110"/>
      <c r="BT391" s="75">
        <f t="shared" si="1447"/>
        <v>3.0000032460541531E-2</v>
      </c>
      <c r="BU391" s="75">
        <f t="shared" si="1447"/>
        <v>3.000006856218251E-2</v>
      </c>
      <c r="BV391" s="75"/>
    </row>
    <row r="392" spans="1:74" ht="15" customHeight="1" x14ac:dyDescent="0.25">
      <c r="A392" s="76" t="s">
        <v>650</v>
      </c>
      <c r="B392" s="77" t="s">
        <v>651</v>
      </c>
      <c r="C392" s="112">
        <v>1744</v>
      </c>
      <c r="D392" s="112">
        <v>8136</v>
      </c>
      <c r="E392" s="112">
        <v>9880</v>
      </c>
      <c r="F392" s="112">
        <f t="shared" si="1449"/>
        <v>2092.7999999999997</v>
      </c>
      <c r="G392" s="112">
        <f t="shared" si="1449"/>
        <v>9763.1999999999989</v>
      </c>
      <c r="H392" s="112">
        <f t="shared" si="1449"/>
        <v>11856</v>
      </c>
      <c r="I392" s="112">
        <f t="shared" si="1450"/>
        <v>2197.4399999999996</v>
      </c>
      <c r="J392" s="112">
        <f t="shared" si="1450"/>
        <v>10251.359999999999</v>
      </c>
      <c r="K392" s="112">
        <f t="shared" si="1450"/>
        <v>12448.8</v>
      </c>
      <c r="L392" s="112">
        <f t="shared" si="1451"/>
        <v>2441.5999999999995</v>
      </c>
      <c r="M392" s="112">
        <f t="shared" si="1451"/>
        <v>11390.4</v>
      </c>
      <c r="N392" s="112">
        <f t="shared" si="1451"/>
        <v>13832</v>
      </c>
      <c r="O392" s="112">
        <v>2441.5999999999995</v>
      </c>
      <c r="P392" s="112">
        <v>11390.4</v>
      </c>
      <c r="Q392" s="112">
        <v>13832</v>
      </c>
      <c r="R392" s="112">
        <f t="shared" si="1452"/>
        <v>2790.7487999999994</v>
      </c>
      <c r="S392" s="112">
        <f t="shared" si="1452"/>
        <v>13019.227199999999</v>
      </c>
      <c r="T392" s="112">
        <f t="shared" si="1414"/>
        <v>15809.976000000001</v>
      </c>
      <c r="U392" s="112">
        <f t="shared" si="1453"/>
        <v>2965.1487999999995</v>
      </c>
      <c r="V392" s="112">
        <f t="shared" si="1453"/>
        <v>13832.8272</v>
      </c>
      <c r="W392" s="112">
        <f t="shared" si="1453"/>
        <v>16797.976000000002</v>
      </c>
      <c r="X392" s="112">
        <f t="shared" si="1454"/>
        <v>3226.7487999999994</v>
      </c>
      <c r="Y392" s="112">
        <f t="shared" si="1454"/>
        <v>15053.227199999999</v>
      </c>
      <c r="Z392" s="112">
        <f t="shared" si="1454"/>
        <v>18279.976000000002</v>
      </c>
      <c r="AA392" s="112">
        <v>3715</v>
      </c>
      <c r="AB392" s="112">
        <v>17331</v>
      </c>
      <c r="AC392" s="112">
        <v>21046</v>
      </c>
      <c r="AD392" s="112">
        <f t="shared" si="1455"/>
        <v>4644</v>
      </c>
      <c r="AE392" s="112">
        <f t="shared" si="1455"/>
        <v>21664</v>
      </c>
      <c r="AF392" s="112">
        <f t="shared" si="1418"/>
        <v>26308</v>
      </c>
      <c r="AG392" s="112">
        <f t="shared" si="1456"/>
        <v>5387</v>
      </c>
      <c r="AH392" s="112">
        <f t="shared" si="1456"/>
        <v>25130</v>
      </c>
      <c r="AI392" s="112">
        <f t="shared" si="1420"/>
        <v>30517</v>
      </c>
      <c r="AJ392" s="112">
        <f t="shared" si="1457"/>
        <v>5387</v>
      </c>
      <c r="AK392" s="112">
        <f t="shared" si="1457"/>
        <v>25130</v>
      </c>
      <c r="AL392" s="112">
        <f t="shared" si="1422"/>
        <v>30517</v>
      </c>
      <c r="AM392" s="112">
        <f t="shared" si="1448"/>
        <v>7887</v>
      </c>
      <c r="AN392" s="112">
        <f t="shared" si="1446"/>
        <v>25130</v>
      </c>
      <c r="AO392" s="112"/>
      <c r="AP392" s="112">
        <f t="shared" si="1425"/>
        <v>33017</v>
      </c>
      <c r="AQ392" s="109">
        <f t="shared" si="1426"/>
        <v>8241.92</v>
      </c>
      <c r="AR392" s="109">
        <f t="shared" si="1427"/>
        <v>27993.95</v>
      </c>
      <c r="AS392" s="112"/>
      <c r="AT392" s="112">
        <f t="shared" si="1428"/>
        <v>36235.870000000003</v>
      </c>
      <c r="AU392" s="109">
        <f t="shared" si="1458"/>
        <v>8557.4</v>
      </c>
      <c r="AV392" s="109">
        <f t="shared" si="1458"/>
        <v>28999.15</v>
      </c>
      <c r="AW392" s="112"/>
      <c r="AX392" s="112">
        <f t="shared" si="1430"/>
        <v>37556.550000000003</v>
      </c>
      <c r="AY392" s="109">
        <f t="shared" si="1431"/>
        <v>9241.99</v>
      </c>
      <c r="AZ392" s="109">
        <f t="shared" si="1432"/>
        <v>32769.040000000001</v>
      </c>
      <c r="BA392" s="112"/>
      <c r="BB392" s="112">
        <f t="shared" si="1433"/>
        <v>42011.03</v>
      </c>
      <c r="BC392" s="109">
        <f t="shared" si="1434"/>
        <v>10073.77</v>
      </c>
      <c r="BD392" s="109">
        <f t="shared" si="1435"/>
        <v>35718.25</v>
      </c>
      <c r="BE392" s="112"/>
      <c r="BF392" s="112">
        <f t="shared" si="1436"/>
        <v>45792.020000000004</v>
      </c>
      <c r="BG392" s="109">
        <f t="shared" si="1437"/>
        <v>10535.87</v>
      </c>
      <c r="BH392" s="109">
        <f t="shared" si="1438"/>
        <v>37356.699999999997</v>
      </c>
      <c r="BI392" s="112"/>
      <c r="BJ392" s="112">
        <f t="shared" si="1439"/>
        <v>47892.57</v>
      </c>
      <c r="BK392" s="109">
        <f t="shared" si="1440"/>
        <v>10997.97</v>
      </c>
      <c r="BL392" s="109">
        <f t="shared" si="1441"/>
        <v>38995.15</v>
      </c>
      <c r="BM392" s="112"/>
      <c r="BN392" s="112">
        <f t="shared" si="1442"/>
        <v>49993.120000000003</v>
      </c>
      <c r="BO392" s="109">
        <f t="shared" si="1443"/>
        <v>11275.23</v>
      </c>
      <c r="BP392" s="109">
        <f t="shared" si="1444"/>
        <v>39978.22</v>
      </c>
      <c r="BQ392" s="109"/>
      <c r="BR392" s="112">
        <f t="shared" si="1445"/>
        <v>51253.45</v>
      </c>
      <c r="BS392" s="110"/>
      <c r="BT392" s="75">
        <f t="shared" si="1447"/>
        <v>3.0000032460541531E-2</v>
      </c>
      <c r="BU392" s="75">
        <f t="shared" si="1447"/>
        <v>2.9999963380068495E-2</v>
      </c>
      <c r="BV392" s="75"/>
    </row>
    <row r="393" spans="1:74" ht="15" customHeight="1" x14ac:dyDescent="0.25">
      <c r="A393" s="76" t="s">
        <v>652</v>
      </c>
      <c r="B393" s="77" t="s">
        <v>653</v>
      </c>
      <c r="C393" s="112">
        <v>1744</v>
      </c>
      <c r="D393" s="112">
        <v>9053</v>
      </c>
      <c r="E393" s="112">
        <v>10797</v>
      </c>
      <c r="F393" s="112">
        <f t="shared" si="1449"/>
        <v>2092.7999999999997</v>
      </c>
      <c r="G393" s="112">
        <f t="shared" si="1449"/>
        <v>10863.6</v>
      </c>
      <c r="H393" s="112">
        <f t="shared" si="1449"/>
        <v>12956.4</v>
      </c>
      <c r="I393" s="112">
        <f t="shared" si="1450"/>
        <v>2197.4399999999996</v>
      </c>
      <c r="J393" s="112">
        <f t="shared" si="1450"/>
        <v>11406.78</v>
      </c>
      <c r="K393" s="112">
        <f t="shared" si="1450"/>
        <v>13604.22</v>
      </c>
      <c r="L393" s="112">
        <f t="shared" si="1451"/>
        <v>2441.5999999999995</v>
      </c>
      <c r="M393" s="112">
        <f t="shared" si="1451"/>
        <v>12674.2</v>
      </c>
      <c r="N393" s="112">
        <f t="shared" si="1451"/>
        <v>15115.8</v>
      </c>
      <c r="O393" s="112">
        <v>2441.5999999999995</v>
      </c>
      <c r="P393" s="112">
        <v>12674.2</v>
      </c>
      <c r="Q393" s="112">
        <v>15115.8</v>
      </c>
      <c r="R393" s="112">
        <f t="shared" si="1452"/>
        <v>2790.7487999999994</v>
      </c>
      <c r="S393" s="112">
        <f t="shared" si="1452"/>
        <v>14486.610600000002</v>
      </c>
      <c r="T393" s="112">
        <f t="shared" si="1414"/>
        <v>17277.359400000001</v>
      </c>
      <c r="U393" s="112">
        <f t="shared" si="1453"/>
        <v>2965.1487999999995</v>
      </c>
      <c r="V393" s="112">
        <f t="shared" si="1453"/>
        <v>15391.910600000001</v>
      </c>
      <c r="W393" s="112">
        <f t="shared" si="1453"/>
        <v>18357.059400000002</v>
      </c>
      <c r="X393" s="112">
        <f t="shared" si="1454"/>
        <v>3226.7487999999994</v>
      </c>
      <c r="Y393" s="112">
        <f t="shared" si="1454"/>
        <v>16749.8606</v>
      </c>
      <c r="Z393" s="112">
        <f t="shared" si="1454"/>
        <v>19976.609400000001</v>
      </c>
      <c r="AA393" s="112">
        <v>3715</v>
      </c>
      <c r="AB393" s="112">
        <v>19285</v>
      </c>
      <c r="AC393" s="112">
        <v>23000</v>
      </c>
      <c r="AD393" s="112">
        <f t="shared" si="1455"/>
        <v>4644</v>
      </c>
      <c r="AE393" s="112">
        <f t="shared" si="1455"/>
        <v>24106</v>
      </c>
      <c r="AF393" s="112">
        <f t="shared" si="1418"/>
        <v>28750</v>
      </c>
      <c r="AG393" s="112">
        <f t="shared" si="1456"/>
        <v>5387</v>
      </c>
      <c r="AH393" s="112">
        <f t="shared" si="1456"/>
        <v>27963</v>
      </c>
      <c r="AI393" s="112">
        <f t="shared" si="1420"/>
        <v>33350</v>
      </c>
      <c r="AJ393" s="112">
        <f t="shared" si="1457"/>
        <v>5387</v>
      </c>
      <c r="AK393" s="112">
        <f t="shared" si="1457"/>
        <v>27963</v>
      </c>
      <c r="AL393" s="112">
        <f t="shared" si="1422"/>
        <v>33350</v>
      </c>
      <c r="AM393" s="112">
        <f t="shared" si="1448"/>
        <v>7887</v>
      </c>
      <c r="AN393" s="112">
        <f t="shared" ref="AN393:AN398" si="1459">AK393</f>
        <v>27963</v>
      </c>
      <c r="AO393" s="112"/>
      <c r="AP393" s="112">
        <f t="shared" si="1425"/>
        <v>35850</v>
      </c>
      <c r="AQ393" s="109">
        <f t="shared" si="1426"/>
        <v>8241.92</v>
      </c>
      <c r="AR393" s="109">
        <f t="shared" si="1427"/>
        <v>31149.84</v>
      </c>
      <c r="AS393" s="112"/>
      <c r="AT393" s="112">
        <f t="shared" si="1428"/>
        <v>39391.760000000002</v>
      </c>
      <c r="AU393" s="109">
        <f t="shared" si="1458"/>
        <v>8557.4</v>
      </c>
      <c r="AV393" s="109">
        <f t="shared" si="1458"/>
        <v>32268.36</v>
      </c>
      <c r="AW393" s="112"/>
      <c r="AX393" s="112">
        <f t="shared" si="1430"/>
        <v>40825.760000000002</v>
      </c>
      <c r="AY393" s="109">
        <f t="shared" si="1431"/>
        <v>9241.99</v>
      </c>
      <c r="AZ393" s="109">
        <f t="shared" si="1432"/>
        <v>36463.25</v>
      </c>
      <c r="BA393" s="112"/>
      <c r="BB393" s="112">
        <f t="shared" si="1433"/>
        <v>45705.24</v>
      </c>
      <c r="BC393" s="109">
        <f t="shared" si="1434"/>
        <v>10073.77</v>
      </c>
      <c r="BD393" s="109">
        <f t="shared" si="1435"/>
        <v>39744.94</v>
      </c>
      <c r="BE393" s="112"/>
      <c r="BF393" s="112">
        <f t="shared" si="1436"/>
        <v>49818.710000000006</v>
      </c>
      <c r="BG393" s="109">
        <f t="shared" si="1437"/>
        <v>10535.87</v>
      </c>
      <c r="BH393" s="109">
        <f t="shared" si="1438"/>
        <v>41568.1</v>
      </c>
      <c r="BI393" s="112"/>
      <c r="BJ393" s="112">
        <f t="shared" si="1439"/>
        <v>52103.97</v>
      </c>
      <c r="BK393" s="109">
        <f t="shared" si="1440"/>
        <v>10997.97</v>
      </c>
      <c r="BL393" s="109">
        <f t="shared" si="1441"/>
        <v>43391.26</v>
      </c>
      <c r="BM393" s="112"/>
      <c r="BN393" s="112">
        <f t="shared" si="1442"/>
        <v>54389.23</v>
      </c>
      <c r="BO393" s="109">
        <f t="shared" si="1443"/>
        <v>11275.23</v>
      </c>
      <c r="BP393" s="109">
        <f t="shared" si="1444"/>
        <v>44485.16</v>
      </c>
      <c r="BQ393" s="109"/>
      <c r="BR393" s="112">
        <f t="shared" si="1445"/>
        <v>55760.39</v>
      </c>
      <c r="BS393" s="110"/>
      <c r="BT393" s="75">
        <f t="shared" si="1447"/>
        <v>3.0000032460541531E-2</v>
      </c>
      <c r="BU393" s="75">
        <f t="shared" si="1447"/>
        <v>3.000006856218251E-2</v>
      </c>
      <c r="BV393" s="75"/>
    </row>
    <row r="394" spans="1:74" ht="15" customHeight="1" x14ac:dyDescent="0.25">
      <c r="A394" s="76" t="s">
        <v>654</v>
      </c>
      <c r="B394" s="77" t="s">
        <v>655</v>
      </c>
      <c r="C394" s="112">
        <v>1744</v>
      </c>
      <c r="D394" s="112">
        <v>8136</v>
      </c>
      <c r="E394" s="112">
        <v>9880</v>
      </c>
      <c r="F394" s="112">
        <f t="shared" si="1449"/>
        <v>2092.7999999999997</v>
      </c>
      <c r="G394" s="112">
        <f t="shared" si="1449"/>
        <v>9763.1999999999989</v>
      </c>
      <c r="H394" s="112">
        <f t="shared" si="1449"/>
        <v>11856</v>
      </c>
      <c r="I394" s="112">
        <f t="shared" si="1450"/>
        <v>2197.4399999999996</v>
      </c>
      <c r="J394" s="112">
        <f t="shared" si="1450"/>
        <v>10251.359999999999</v>
      </c>
      <c r="K394" s="112">
        <f t="shared" si="1450"/>
        <v>12448.8</v>
      </c>
      <c r="L394" s="112">
        <f t="shared" si="1451"/>
        <v>2441.5999999999995</v>
      </c>
      <c r="M394" s="112">
        <f t="shared" si="1451"/>
        <v>11390.4</v>
      </c>
      <c r="N394" s="112">
        <f t="shared" si="1451"/>
        <v>13832</v>
      </c>
      <c r="O394" s="112">
        <v>2441.5999999999995</v>
      </c>
      <c r="P394" s="112">
        <v>11390.4</v>
      </c>
      <c r="Q394" s="112">
        <v>13832</v>
      </c>
      <c r="R394" s="112">
        <f t="shared" si="1452"/>
        <v>2790.7487999999994</v>
      </c>
      <c r="S394" s="112">
        <f t="shared" si="1452"/>
        <v>13019.227199999999</v>
      </c>
      <c r="T394" s="112">
        <f t="shared" si="1414"/>
        <v>15809.976000000001</v>
      </c>
      <c r="U394" s="112">
        <f t="shared" si="1453"/>
        <v>2965.1487999999995</v>
      </c>
      <c r="V394" s="112">
        <f t="shared" si="1453"/>
        <v>13832.8272</v>
      </c>
      <c r="W394" s="112">
        <f t="shared" si="1453"/>
        <v>16797.976000000002</v>
      </c>
      <c r="X394" s="112">
        <f t="shared" si="1454"/>
        <v>3226.7487999999994</v>
      </c>
      <c r="Y394" s="112">
        <f t="shared" si="1454"/>
        <v>15053.227199999999</v>
      </c>
      <c r="Z394" s="112">
        <f t="shared" si="1454"/>
        <v>18279.976000000002</v>
      </c>
      <c r="AA394" s="112">
        <v>3715</v>
      </c>
      <c r="AB394" s="112">
        <v>17331</v>
      </c>
      <c r="AC394" s="112">
        <v>21046</v>
      </c>
      <c r="AD394" s="112">
        <f t="shared" si="1455"/>
        <v>4644</v>
      </c>
      <c r="AE394" s="112">
        <f t="shared" si="1455"/>
        <v>21664</v>
      </c>
      <c r="AF394" s="112">
        <f t="shared" si="1418"/>
        <v>26308</v>
      </c>
      <c r="AG394" s="112">
        <f t="shared" si="1456"/>
        <v>5387</v>
      </c>
      <c r="AH394" s="112">
        <f t="shared" si="1456"/>
        <v>25130</v>
      </c>
      <c r="AI394" s="112">
        <f t="shared" si="1420"/>
        <v>30517</v>
      </c>
      <c r="AJ394" s="112">
        <f t="shared" si="1457"/>
        <v>5387</v>
      </c>
      <c r="AK394" s="112">
        <f t="shared" si="1457"/>
        <v>25130</v>
      </c>
      <c r="AL394" s="112">
        <f t="shared" si="1422"/>
        <v>30517</v>
      </c>
      <c r="AM394" s="112">
        <f t="shared" si="1448"/>
        <v>7887</v>
      </c>
      <c r="AN394" s="112">
        <f t="shared" si="1459"/>
        <v>25130</v>
      </c>
      <c r="AO394" s="112"/>
      <c r="AP394" s="112">
        <f t="shared" si="1425"/>
        <v>33017</v>
      </c>
      <c r="AQ394" s="109">
        <f t="shared" si="1426"/>
        <v>8241.92</v>
      </c>
      <c r="AR394" s="109">
        <f t="shared" si="1427"/>
        <v>27993.95</v>
      </c>
      <c r="AS394" s="112"/>
      <c r="AT394" s="112">
        <f t="shared" si="1428"/>
        <v>36235.870000000003</v>
      </c>
      <c r="AU394" s="109">
        <f t="shared" si="1458"/>
        <v>8557.4</v>
      </c>
      <c r="AV394" s="109">
        <f t="shared" si="1458"/>
        <v>28999.15</v>
      </c>
      <c r="AW394" s="112"/>
      <c r="AX394" s="112">
        <f t="shared" si="1430"/>
        <v>37556.550000000003</v>
      </c>
      <c r="AY394" s="109">
        <f t="shared" si="1431"/>
        <v>9241.99</v>
      </c>
      <c r="AZ394" s="109">
        <f t="shared" si="1432"/>
        <v>32769.040000000001</v>
      </c>
      <c r="BA394" s="112"/>
      <c r="BB394" s="112">
        <f t="shared" si="1433"/>
        <v>42011.03</v>
      </c>
      <c r="BC394" s="109">
        <f t="shared" si="1434"/>
        <v>10073.77</v>
      </c>
      <c r="BD394" s="109">
        <f t="shared" si="1435"/>
        <v>35718.25</v>
      </c>
      <c r="BE394" s="112"/>
      <c r="BF394" s="112">
        <f t="shared" si="1436"/>
        <v>45792.020000000004</v>
      </c>
      <c r="BG394" s="109">
        <f t="shared" si="1437"/>
        <v>10535.87</v>
      </c>
      <c r="BH394" s="109">
        <f t="shared" si="1438"/>
        <v>37356.699999999997</v>
      </c>
      <c r="BI394" s="112"/>
      <c r="BJ394" s="112">
        <f t="shared" si="1439"/>
        <v>47892.57</v>
      </c>
      <c r="BK394" s="109">
        <f t="shared" si="1440"/>
        <v>10997.97</v>
      </c>
      <c r="BL394" s="109">
        <f t="shared" si="1441"/>
        <v>38995.15</v>
      </c>
      <c r="BM394" s="112"/>
      <c r="BN394" s="112">
        <f t="shared" si="1442"/>
        <v>49993.120000000003</v>
      </c>
      <c r="BO394" s="109">
        <f t="shared" si="1443"/>
        <v>11275.23</v>
      </c>
      <c r="BP394" s="109">
        <f t="shared" si="1444"/>
        <v>39978.22</v>
      </c>
      <c r="BQ394" s="109"/>
      <c r="BR394" s="112">
        <f t="shared" si="1445"/>
        <v>51253.45</v>
      </c>
      <c r="BS394" s="110"/>
      <c r="BT394" s="75">
        <f t="shared" si="1447"/>
        <v>3.0000032460541531E-2</v>
      </c>
      <c r="BU394" s="75">
        <f t="shared" si="1447"/>
        <v>2.9999963380068495E-2</v>
      </c>
      <c r="BV394" s="75"/>
    </row>
    <row r="395" spans="1:74" ht="15" customHeight="1" x14ac:dyDescent="0.25">
      <c r="A395" s="76" t="s">
        <v>656</v>
      </c>
      <c r="B395" s="77" t="s">
        <v>657</v>
      </c>
      <c r="C395" s="112">
        <v>1744</v>
      </c>
      <c r="D395" s="112">
        <v>9053</v>
      </c>
      <c r="E395" s="112">
        <v>10797</v>
      </c>
      <c r="F395" s="112">
        <f t="shared" si="1449"/>
        <v>2092.7999999999997</v>
      </c>
      <c r="G395" s="112">
        <f t="shared" si="1449"/>
        <v>10863.6</v>
      </c>
      <c r="H395" s="112">
        <f t="shared" si="1449"/>
        <v>12956.4</v>
      </c>
      <c r="I395" s="112">
        <f t="shared" si="1450"/>
        <v>2197.4399999999996</v>
      </c>
      <c r="J395" s="112">
        <f t="shared" si="1450"/>
        <v>11406.78</v>
      </c>
      <c r="K395" s="112">
        <f t="shared" si="1450"/>
        <v>13604.22</v>
      </c>
      <c r="L395" s="112">
        <f t="shared" si="1451"/>
        <v>2441.5999999999995</v>
      </c>
      <c r="M395" s="112">
        <f t="shared" si="1451"/>
        <v>12674.2</v>
      </c>
      <c r="N395" s="112">
        <f t="shared" si="1451"/>
        <v>15115.8</v>
      </c>
      <c r="O395" s="112">
        <v>2441.5999999999995</v>
      </c>
      <c r="P395" s="112">
        <v>12674.2</v>
      </c>
      <c r="Q395" s="112">
        <v>15115.8</v>
      </c>
      <c r="R395" s="112">
        <f t="shared" si="1452"/>
        <v>2790.7487999999994</v>
      </c>
      <c r="S395" s="112">
        <f t="shared" si="1452"/>
        <v>14486.610600000002</v>
      </c>
      <c r="T395" s="112">
        <f t="shared" si="1414"/>
        <v>17277.359400000001</v>
      </c>
      <c r="U395" s="112">
        <f t="shared" si="1453"/>
        <v>2965.1487999999995</v>
      </c>
      <c r="V395" s="112">
        <f t="shared" si="1453"/>
        <v>15391.910600000001</v>
      </c>
      <c r="W395" s="112">
        <f t="shared" si="1453"/>
        <v>18357.059400000002</v>
      </c>
      <c r="X395" s="112">
        <f t="shared" si="1454"/>
        <v>3226.7487999999994</v>
      </c>
      <c r="Y395" s="112">
        <f t="shared" si="1454"/>
        <v>16749.8606</v>
      </c>
      <c r="Z395" s="112">
        <f t="shared" si="1454"/>
        <v>19976.609400000001</v>
      </c>
      <c r="AA395" s="112">
        <v>3715</v>
      </c>
      <c r="AB395" s="112">
        <v>19285</v>
      </c>
      <c r="AC395" s="112">
        <v>23000</v>
      </c>
      <c r="AD395" s="112">
        <f t="shared" si="1455"/>
        <v>4644</v>
      </c>
      <c r="AE395" s="112">
        <f t="shared" si="1455"/>
        <v>24106</v>
      </c>
      <c r="AF395" s="112">
        <f t="shared" si="1418"/>
        <v>28750</v>
      </c>
      <c r="AG395" s="112">
        <f t="shared" si="1456"/>
        <v>5387</v>
      </c>
      <c r="AH395" s="112">
        <f t="shared" si="1456"/>
        <v>27963</v>
      </c>
      <c r="AI395" s="112">
        <f t="shared" si="1420"/>
        <v>33350</v>
      </c>
      <c r="AJ395" s="112">
        <f t="shared" si="1457"/>
        <v>5387</v>
      </c>
      <c r="AK395" s="112">
        <f t="shared" si="1457"/>
        <v>27963</v>
      </c>
      <c r="AL395" s="112">
        <f t="shared" si="1422"/>
        <v>33350</v>
      </c>
      <c r="AM395" s="112">
        <f t="shared" si="1448"/>
        <v>7887</v>
      </c>
      <c r="AN395" s="112">
        <f t="shared" si="1459"/>
        <v>27963</v>
      </c>
      <c r="AO395" s="112"/>
      <c r="AP395" s="112">
        <f t="shared" si="1425"/>
        <v>35850</v>
      </c>
      <c r="AQ395" s="109">
        <f t="shared" si="1426"/>
        <v>8241.92</v>
      </c>
      <c r="AR395" s="109">
        <f t="shared" si="1427"/>
        <v>31149.84</v>
      </c>
      <c r="AS395" s="112"/>
      <c r="AT395" s="112">
        <f t="shared" si="1428"/>
        <v>39391.760000000002</v>
      </c>
      <c r="AU395" s="109">
        <f t="shared" si="1458"/>
        <v>8557.4</v>
      </c>
      <c r="AV395" s="109">
        <f t="shared" si="1458"/>
        <v>32268.36</v>
      </c>
      <c r="AW395" s="112"/>
      <c r="AX395" s="112">
        <f t="shared" si="1430"/>
        <v>40825.760000000002</v>
      </c>
      <c r="AY395" s="109">
        <f t="shared" si="1431"/>
        <v>9241.99</v>
      </c>
      <c r="AZ395" s="109">
        <f t="shared" si="1432"/>
        <v>36463.25</v>
      </c>
      <c r="BA395" s="112"/>
      <c r="BB395" s="112">
        <f t="shared" si="1433"/>
        <v>45705.24</v>
      </c>
      <c r="BC395" s="109">
        <f t="shared" si="1434"/>
        <v>10073.77</v>
      </c>
      <c r="BD395" s="109">
        <f t="shared" si="1435"/>
        <v>39744.94</v>
      </c>
      <c r="BE395" s="112"/>
      <c r="BF395" s="112">
        <f t="shared" si="1436"/>
        <v>49818.710000000006</v>
      </c>
      <c r="BG395" s="109">
        <f t="shared" si="1437"/>
        <v>10535.87</v>
      </c>
      <c r="BH395" s="109">
        <f t="shared" si="1438"/>
        <v>41568.1</v>
      </c>
      <c r="BI395" s="112"/>
      <c r="BJ395" s="112">
        <f t="shared" si="1439"/>
        <v>52103.97</v>
      </c>
      <c r="BK395" s="109">
        <f t="shared" si="1440"/>
        <v>10997.97</v>
      </c>
      <c r="BL395" s="109">
        <f t="shared" si="1441"/>
        <v>43391.26</v>
      </c>
      <c r="BM395" s="112"/>
      <c r="BN395" s="112">
        <f t="shared" si="1442"/>
        <v>54389.23</v>
      </c>
      <c r="BO395" s="109">
        <f t="shared" si="1443"/>
        <v>11275.23</v>
      </c>
      <c r="BP395" s="109">
        <f t="shared" si="1444"/>
        <v>44485.16</v>
      </c>
      <c r="BQ395" s="109"/>
      <c r="BR395" s="112">
        <f t="shared" si="1445"/>
        <v>55760.39</v>
      </c>
      <c r="BS395" s="110"/>
      <c r="BT395" s="75">
        <f t="shared" si="1447"/>
        <v>3.0000032460541531E-2</v>
      </c>
      <c r="BU395" s="75">
        <f t="shared" si="1447"/>
        <v>3.000006856218251E-2</v>
      </c>
      <c r="BV395" s="75"/>
    </row>
    <row r="396" spans="1:74" ht="15" customHeight="1" x14ac:dyDescent="0.25">
      <c r="A396" s="76" t="s">
        <v>658</v>
      </c>
      <c r="B396" s="77" t="s">
        <v>659</v>
      </c>
      <c r="C396" s="112">
        <v>1744</v>
      </c>
      <c r="D396" s="112">
        <v>8136</v>
      </c>
      <c r="E396" s="112">
        <v>9880</v>
      </c>
      <c r="F396" s="112">
        <f t="shared" si="1449"/>
        <v>2092.7999999999997</v>
      </c>
      <c r="G396" s="112">
        <f t="shared" si="1449"/>
        <v>9763.1999999999989</v>
      </c>
      <c r="H396" s="112">
        <f t="shared" si="1449"/>
        <v>11856</v>
      </c>
      <c r="I396" s="112">
        <f t="shared" si="1450"/>
        <v>2197.4399999999996</v>
      </c>
      <c r="J396" s="112">
        <f t="shared" si="1450"/>
        <v>10251.359999999999</v>
      </c>
      <c r="K396" s="112">
        <f t="shared" si="1450"/>
        <v>12448.8</v>
      </c>
      <c r="L396" s="112">
        <f t="shared" si="1451"/>
        <v>2441.5999999999995</v>
      </c>
      <c r="M396" s="112">
        <f t="shared" si="1451"/>
        <v>11390.4</v>
      </c>
      <c r="N396" s="112">
        <f t="shared" si="1451"/>
        <v>13832</v>
      </c>
      <c r="O396" s="112">
        <v>2441.5999999999995</v>
      </c>
      <c r="P396" s="112">
        <v>11390.4</v>
      </c>
      <c r="Q396" s="112">
        <v>13832</v>
      </c>
      <c r="R396" s="112">
        <f t="shared" si="1452"/>
        <v>2790.7487999999994</v>
      </c>
      <c r="S396" s="112">
        <f t="shared" si="1452"/>
        <v>13019.227199999999</v>
      </c>
      <c r="T396" s="112">
        <f t="shared" si="1414"/>
        <v>15809.976000000001</v>
      </c>
      <c r="U396" s="112">
        <f t="shared" si="1453"/>
        <v>2965.1487999999995</v>
      </c>
      <c r="V396" s="112">
        <f t="shared" si="1453"/>
        <v>13832.8272</v>
      </c>
      <c r="W396" s="112">
        <f t="shared" si="1453"/>
        <v>16797.976000000002</v>
      </c>
      <c r="X396" s="112">
        <f t="shared" si="1454"/>
        <v>3226.7487999999994</v>
      </c>
      <c r="Y396" s="112">
        <f t="shared" si="1454"/>
        <v>15053.227199999999</v>
      </c>
      <c r="Z396" s="112">
        <f t="shared" si="1454"/>
        <v>18279.976000000002</v>
      </c>
      <c r="AA396" s="112">
        <v>3715</v>
      </c>
      <c r="AB396" s="112">
        <v>17331</v>
      </c>
      <c r="AC396" s="112">
        <v>21046</v>
      </c>
      <c r="AD396" s="112">
        <f t="shared" si="1455"/>
        <v>4644</v>
      </c>
      <c r="AE396" s="112">
        <f t="shared" si="1455"/>
        <v>21664</v>
      </c>
      <c r="AF396" s="112">
        <f t="shared" si="1418"/>
        <v>26308</v>
      </c>
      <c r="AG396" s="112">
        <f t="shared" si="1456"/>
        <v>5387</v>
      </c>
      <c r="AH396" s="112">
        <f t="shared" si="1456"/>
        <v>25130</v>
      </c>
      <c r="AI396" s="112">
        <f t="shared" si="1420"/>
        <v>30517</v>
      </c>
      <c r="AJ396" s="112">
        <f t="shared" si="1457"/>
        <v>5387</v>
      </c>
      <c r="AK396" s="112">
        <f t="shared" si="1457"/>
        <v>25130</v>
      </c>
      <c r="AL396" s="112">
        <f t="shared" si="1422"/>
        <v>30517</v>
      </c>
      <c r="AM396" s="112">
        <f t="shared" si="1448"/>
        <v>7887</v>
      </c>
      <c r="AN396" s="112">
        <f t="shared" si="1459"/>
        <v>25130</v>
      </c>
      <c r="AO396" s="112"/>
      <c r="AP396" s="112">
        <f t="shared" si="1425"/>
        <v>33017</v>
      </c>
      <c r="AQ396" s="109">
        <f t="shared" si="1426"/>
        <v>8241.92</v>
      </c>
      <c r="AR396" s="109">
        <f t="shared" si="1427"/>
        <v>27993.95</v>
      </c>
      <c r="AS396" s="112"/>
      <c r="AT396" s="112">
        <f t="shared" si="1428"/>
        <v>36235.870000000003</v>
      </c>
      <c r="AU396" s="109">
        <f t="shared" si="1458"/>
        <v>8557.4</v>
      </c>
      <c r="AV396" s="109">
        <f t="shared" si="1458"/>
        <v>28999.15</v>
      </c>
      <c r="AW396" s="112"/>
      <c r="AX396" s="112">
        <f t="shared" si="1430"/>
        <v>37556.550000000003</v>
      </c>
      <c r="AY396" s="109">
        <f t="shared" si="1431"/>
        <v>9241.99</v>
      </c>
      <c r="AZ396" s="109">
        <f t="shared" si="1432"/>
        <v>32769.040000000001</v>
      </c>
      <c r="BA396" s="112"/>
      <c r="BB396" s="112">
        <f t="shared" si="1433"/>
        <v>42011.03</v>
      </c>
      <c r="BC396" s="109">
        <f t="shared" si="1434"/>
        <v>10073.77</v>
      </c>
      <c r="BD396" s="109">
        <f t="shared" si="1435"/>
        <v>35718.25</v>
      </c>
      <c r="BE396" s="112"/>
      <c r="BF396" s="112">
        <f t="shared" si="1436"/>
        <v>45792.020000000004</v>
      </c>
      <c r="BG396" s="109">
        <f t="shared" si="1437"/>
        <v>10535.87</v>
      </c>
      <c r="BH396" s="109">
        <f t="shared" si="1438"/>
        <v>37356.699999999997</v>
      </c>
      <c r="BI396" s="112"/>
      <c r="BJ396" s="112">
        <f t="shared" si="1439"/>
        <v>47892.57</v>
      </c>
      <c r="BK396" s="109">
        <f t="shared" si="1440"/>
        <v>10997.97</v>
      </c>
      <c r="BL396" s="109">
        <f t="shared" si="1441"/>
        <v>38995.15</v>
      </c>
      <c r="BM396" s="112"/>
      <c r="BN396" s="112">
        <f t="shared" si="1442"/>
        <v>49993.120000000003</v>
      </c>
      <c r="BO396" s="109">
        <f t="shared" si="1443"/>
        <v>11275.23</v>
      </c>
      <c r="BP396" s="109">
        <f t="shared" si="1444"/>
        <v>39978.22</v>
      </c>
      <c r="BQ396" s="109"/>
      <c r="BR396" s="112">
        <f t="shared" si="1445"/>
        <v>51253.45</v>
      </c>
      <c r="BS396" s="110"/>
      <c r="BT396" s="75">
        <f t="shared" si="1447"/>
        <v>3.0000032460541531E-2</v>
      </c>
      <c r="BU396" s="75">
        <f t="shared" si="1447"/>
        <v>2.9999963380068495E-2</v>
      </c>
      <c r="BV396" s="75"/>
    </row>
    <row r="397" spans="1:74" ht="15" customHeight="1" x14ac:dyDescent="0.25">
      <c r="A397" s="76" t="s">
        <v>660</v>
      </c>
      <c r="B397" s="77" t="s">
        <v>661</v>
      </c>
      <c r="C397" s="112">
        <v>1744</v>
      </c>
      <c r="D397" s="112">
        <v>9053</v>
      </c>
      <c r="E397" s="112">
        <v>10797</v>
      </c>
      <c r="F397" s="112">
        <f t="shared" si="1449"/>
        <v>2092.7999999999997</v>
      </c>
      <c r="G397" s="112">
        <f t="shared" si="1449"/>
        <v>10863.6</v>
      </c>
      <c r="H397" s="112">
        <f t="shared" si="1449"/>
        <v>12956.4</v>
      </c>
      <c r="I397" s="112">
        <f t="shared" si="1450"/>
        <v>2197.4399999999996</v>
      </c>
      <c r="J397" s="112">
        <f t="shared" si="1450"/>
        <v>11406.78</v>
      </c>
      <c r="K397" s="112">
        <f t="shared" si="1450"/>
        <v>13604.22</v>
      </c>
      <c r="L397" s="112">
        <f t="shared" si="1451"/>
        <v>2441.5999999999995</v>
      </c>
      <c r="M397" s="112">
        <f t="shared" si="1451"/>
        <v>12674.2</v>
      </c>
      <c r="N397" s="112">
        <f t="shared" si="1451"/>
        <v>15115.8</v>
      </c>
      <c r="O397" s="112">
        <v>2441.5999999999995</v>
      </c>
      <c r="P397" s="112">
        <v>12674.2</v>
      </c>
      <c r="Q397" s="112">
        <v>15115.8</v>
      </c>
      <c r="R397" s="112">
        <f t="shared" si="1452"/>
        <v>2790.7487999999994</v>
      </c>
      <c r="S397" s="112">
        <f t="shared" si="1452"/>
        <v>14486.610600000002</v>
      </c>
      <c r="T397" s="112">
        <f t="shared" si="1414"/>
        <v>17277.359400000001</v>
      </c>
      <c r="U397" s="112">
        <f t="shared" si="1453"/>
        <v>2965.1487999999995</v>
      </c>
      <c r="V397" s="112">
        <f t="shared" si="1453"/>
        <v>15391.910600000001</v>
      </c>
      <c r="W397" s="112">
        <f t="shared" si="1453"/>
        <v>18357.059400000002</v>
      </c>
      <c r="X397" s="112">
        <f t="shared" si="1454"/>
        <v>3226.7487999999994</v>
      </c>
      <c r="Y397" s="112">
        <f t="shared" si="1454"/>
        <v>16749.8606</v>
      </c>
      <c r="Z397" s="112">
        <f t="shared" si="1454"/>
        <v>19976.609400000001</v>
      </c>
      <c r="AA397" s="112">
        <v>3715</v>
      </c>
      <c r="AB397" s="112">
        <v>19285</v>
      </c>
      <c r="AC397" s="112">
        <v>23000</v>
      </c>
      <c r="AD397" s="112">
        <f t="shared" si="1455"/>
        <v>4644</v>
      </c>
      <c r="AE397" s="112">
        <f t="shared" si="1455"/>
        <v>24106</v>
      </c>
      <c r="AF397" s="112">
        <f t="shared" si="1418"/>
        <v>28750</v>
      </c>
      <c r="AG397" s="112">
        <f t="shared" si="1456"/>
        <v>5387</v>
      </c>
      <c r="AH397" s="112">
        <f t="shared" si="1456"/>
        <v>27963</v>
      </c>
      <c r="AI397" s="112">
        <f t="shared" si="1420"/>
        <v>33350</v>
      </c>
      <c r="AJ397" s="112">
        <f t="shared" si="1457"/>
        <v>5387</v>
      </c>
      <c r="AK397" s="112">
        <f t="shared" si="1457"/>
        <v>27963</v>
      </c>
      <c r="AL397" s="112">
        <f t="shared" si="1422"/>
        <v>33350</v>
      </c>
      <c r="AM397" s="112">
        <f t="shared" si="1448"/>
        <v>7887</v>
      </c>
      <c r="AN397" s="112">
        <f t="shared" si="1459"/>
        <v>27963</v>
      </c>
      <c r="AO397" s="112"/>
      <c r="AP397" s="112">
        <f t="shared" si="1425"/>
        <v>35850</v>
      </c>
      <c r="AQ397" s="109">
        <f t="shared" si="1426"/>
        <v>8241.92</v>
      </c>
      <c r="AR397" s="109">
        <f t="shared" si="1427"/>
        <v>31149.84</v>
      </c>
      <c r="AS397" s="112"/>
      <c r="AT397" s="112">
        <f t="shared" si="1428"/>
        <v>39391.760000000002</v>
      </c>
      <c r="AU397" s="109">
        <f t="shared" si="1458"/>
        <v>8557.4</v>
      </c>
      <c r="AV397" s="109">
        <f t="shared" si="1458"/>
        <v>32268.36</v>
      </c>
      <c r="AW397" s="112"/>
      <c r="AX397" s="112">
        <f t="shared" si="1430"/>
        <v>40825.760000000002</v>
      </c>
      <c r="AY397" s="109">
        <f t="shared" si="1431"/>
        <v>9241.99</v>
      </c>
      <c r="AZ397" s="109">
        <f t="shared" si="1432"/>
        <v>36463.25</v>
      </c>
      <c r="BA397" s="112"/>
      <c r="BB397" s="112">
        <f t="shared" si="1433"/>
        <v>45705.24</v>
      </c>
      <c r="BC397" s="109">
        <f t="shared" si="1434"/>
        <v>10073.77</v>
      </c>
      <c r="BD397" s="109">
        <f t="shared" si="1435"/>
        <v>39744.94</v>
      </c>
      <c r="BE397" s="112"/>
      <c r="BF397" s="112">
        <f t="shared" si="1436"/>
        <v>49818.710000000006</v>
      </c>
      <c r="BG397" s="109">
        <f t="shared" si="1437"/>
        <v>10535.87</v>
      </c>
      <c r="BH397" s="109">
        <f t="shared" si="1438"/>
        <v>41568.1</v>
      </c>
      <c r="BI397" s="112"/>
      <c r="BJ397" s="112">
        <f t="shared" si="1439"/>
        <v>52103.97</v>
      </c>
      <c r="BK397" s="109">
        <f t="shared" si="1440"/>
        <v>10997.97</v>
      </c>
      <c r="BL397" s="109">
        <f t="shared" si="1441"/>
        <v>43391.26</v>
      </c>
      <c r="BM397" s="112"/>
      <c r="BN397" s="112">
        <f t="shared" si="1442"/>
        <v>54389.23</v>
      </c>
      <c r="BO397" s="109">
        <f t="shared" si="1443"/>
        <v>11275.23</v>
      </c>
      <c r="BP397" s="109">
        <f t="shared" si="1444"/>
        <v>44485.16</v>
      </c>
      <c r="BQ397" s="109"/>
      <c r="BR397" s="112">
        <f t="shared" si="1445"/>
        <v>55760.39</v>
      </c>
      <c r="BS397" s="110"/>
      <c r="BT397" s="75">
        <f t="shared" ref="BT397:BU412" si="1460">+(BO397-BK397)/AY397</f>
        <v>3.0000032460541531E-2</v>
      </c>
      <c r="BU397" s="75">
        <f t="shared" si="1460"/>
        <v>3.000006856218251E-2</v>
      </c>
      <c r="BV397" s="75"/>
    </row>
    <row r="398" spans="1:74" ht="15" customHeight="1" x14ac:dyDescent="0.25">
      <c r="A398" s="76" t="s">
        <v>662</v>
      </c>
      <c r="B398" s="77" t="s">
        <v>663</v>
      </c>
      <c r="C398" s="112">
        <v>1744</v>
      </c>
      <c r="D398" s="112">
        <v>8136</v>
      </c>
      <c r="E398" s="112">
        <v>9880</v>
      </c>
      <c r="F398" s="112">
        <f t="shared" si="1449"/>
        <v>2092.7999999999997</v>
      </c>
      <c r="G398" s="112">
        <f t="shared" si="1449"/>
        <v>9763.1999999999989</v>
      </c>
      <c r="H398" s="112">
        <f t="shared" si="1449"/>
        <v>11856</v>
      </c>
      <c r="I398" s="112">
        <f t="shared" si="1450"/>
        <v>2197.4399999999996</v>
      </c>
      <c r="J398" s="112">
        <f t="shared" si="1450"/>
        <v>10251.359999999999</v>
      </c>
      <c r="K398" s="112">
        <f t="shared" si="1450"/>
        <v>12448.8</v>
      </c>
      <c r="L398" s="112">
        <f t="shared" si="1451"/>
        <v>2441.5999999999995</v>
      </c>
      <c r="M398" s="112">
        <f t="shared" si="1451"/>
        <v>11390.4</v>
      </c>
      <c r="N398" s="112">
        <f t="shared" si="1451"/>
        <v>13832</v>
      </c>
      <c r="O398" s="112">
        <v>2441.5999999999995</v>
      </c>
      <c r="P398" s="112">
        <v>11390.4</v>
      </c>
      <c r="Q398" s="112">
        <v>13832</v>
      </c>
      <c r="R398" s="112">
        <f t="shared" si="1452"/>
        <v>2790.7487999999994</v>
      </c>
      <c r="S398" s="112">
        <f t="shared" si="1452"/>
        <v>13019.227199999999</v>
      </c>
      <c r="T398" s="112">
        <f t="shared" si="1414"/>
        <v>15809.976000000001</v>
      </c>
      <c r="U398" s="112">
        <f t="shared" si="1453"/>
        <v>2965.1487999999995</v>
      </c>
      <c r="V398" s="112">
        <f t="shared" si="1453"/>
        <v>13832.8272</v>
      </c>
      <c r="W398" s="112">
        <f t="shared" si="1453"/>
        <v>16797.976000000002</v>
      </c>
      <c r="X398" s="112">
        <f t="shared" si="1454"/>
        <v>3226.7487999999994</v>
      </c>
      <c r="Y398" s="112">
        <f t="shared" si="1454"/>
        <v>15053.227199999999</v>
      </c>
      <c r="Z398" s="112">
        <f t="shared" si="1454"/>
        <v>18279.976000000002</v>
      </c>
      <c r="AA398" s="112">
        <v>3715</v>
      </c>
      <c r="AB398" s="112">
        <v>17331</v>
      </c>
      <c r="AC398" s="112">
        <v>21046</v>
      </c>
      <c r="AD398" s="112">
        <f t="shared" si="1455"/>
        <v>4644</v>
      </c>
      <c r="AE398" s="112">
        <f t="shared" si="1455"/>
        <v>21664</v>
      </c>
      <c r="AF398" s="112">
        <f t="shared" si="1418"/>
        <v>26308</v>
      </c>
      <c r="AG398" s="112">
        <f t="shared" si="1456"/>
        <v>5387</v>
      </c>
      <c r="AH398" s="112">
        <f t="shared" si="1456"/>
        <v>25130</v>
      </c>
      <c r="AI398" s="112">
        <f t="shared" si="1420"/>
        <v>30517</v>
      </c>
      <c r="AJ398" s="112">
        <f t="shared" si="1457"/>
        <v>5387</v>
      </c>
      <c r="AK398" s="112">
        <f t="shared" si="1457"/>
        <v>25130</v>
      </c>
      <c r="AL398" s="112">
        <f t="shared" si="1422"/>
        <v>30517</v>
      </c>
      <c r="AM398" s="112">
        <f t="shared" si="1448"/>
        <v>7887</v>
      </c>
      <c r="AN398" s="112">
        <f t="shared" si="1459"/>
        <v>25130</v>
      </c>
      <c r="AO398" s="112"/>
      <c r="AP398" s="112">
        <f t="shared" si="1425"/>
        <v>33017</v>
      </c>
      <c r="AQ398" s="109">
        <f t="shared" si="1426"/>
        <v>8241.92</v>
      </c>
      <c r="AR398" s="109">
        <f t="shared" si="1427"/>
        <v>27993.95</v>
      </c>
      <c r="AS398" s="112"/>
      <c r="AT398" s="112">
        <f t="shared" si="1428"/>
        <v>36235.870000000003</v>
      </c>
      <c r="AU398" s="109">
        <f t="shared" si="1458"/>
        <v>8557.4</v>
      </c>
      <c r="AV398" s="109">
        <f t="shared" si="1458"/>
        <v>28999.15</v>
      </c>
      <c r="AW398" s="112"/>
      <c r="AX398" s="112">
        <f t="shared" si="1430"/>
        <v>37556.550000000003</v>
      </c>
      <c r="AY398" s="109">
        <f t="shared" si="1431"/>
        <v>9241.99</v>
      </c>
      <c r="AZ398" s="109">
        <f t="shared" si="1432"/>
        <v>32769.040000000001</v>
      </c>
      <c r="BA398" s="112"/>
      <c r="BB398" s="112">
        <f t="shared" si="1433"/>
        <v>42011.03</v>
      </c>
      <c r="BC398" s="109">
        <f t="shared" si="1434"/>
        <v>10073.77</v>
      </c>
      <c r="BD398" s="109">
        <f t="shared" si="1435"/>
        <v>35718.25</v>
      </c>
      <c r="BE398" s="112"/>
      <c r="BF398" s="112">
        <f t="shared" si="1436"/>
        <v>45792.020000000004</v>
      </c>
      <c r="BG398" s="109">
        <f t="shared" si="1437"/>
        <v>10535.87</v>
      </c>
      <c r="BH398" s="109">
        <f t="shared" si="1438"/>
        <v>37356.699999999997</v>
      </c>
      <c r="BI398" s="112"/>
      <c r="BJ398" s="112">
        <f t="shared" si="1439"/>
        <v>47892.57</v>
      </c>
      <c r="BK398" s="109">
        <f t="shared" si="1440"/>
        <v>10997.97</v>
      </c>
      <c r="BL398" s="109">
        <f t="shared" si="1441"/>
        <v>38995.15</v>
      </c>
      <c r="BM398" s="112"/>
      <c r="BN398" s="112">
        <f t="shared" si="1442"/>
        <v>49993.120000000003</v>
      </c>
      <c r="BO398" s="109">
        <f t="shared" si="1443"/>
        <v>11275.23</v>
      </c>
      <c r="BP398" s="109">
        <f t="shared" si="1444"/>
        <v>39978.22</v>
      </c>
      <c r="BQ398" s="109"/>
      <c r="BR398" s="112">
        <f t="shared" si="1445"/>
        <v>51253.45</v>
      </c>
      <c r="BS398" s="110"/>
      <c r="BT398" s="75">
        <f t="shared" si="1460"/>
        <v>3.0000032460541531E-2</v>
      </c>
      <c r="BU398" s="75">
        <f t="shared" si="1460"/>
        <v>2.9999963380068495E-2</v>
      </c>
      <c r="BV398" s="75"/>
    </row>
    <row r="399" spans="1:74" ht="15" customHeight="1" x14ac:dyDescent="0.25">
      <c r="A399" s="76" t="s">
        <v>664</v>
      </c>
      <c r="B399" s="77" t="s">
        <v>665</v>
      </c>
      <c r="C399" s="112">
        <v>1744</v>
      </c>
      <c r="D399" s="112">
        <v>9053</v>
      </c>
      <c r="E399" s="112">
        <v>10797</v>
      </c>
      <c r="F399" s="112">
        <f t="shared" si="1449"/>
        <v>2092.7999999999997</v>
      </c>
      <c r="G399" s="112">
        <f t="shared" si="1449"/>
        <v>10863.6</v>
      </c>
      <c r="H399" s="112">
        <f t="shared" si="1449"/>
        <v>12956.4</v>
      </c>
      <c r="I399" s="112">
        <f t="shared" si="1450"/>
        <v>2197.4399999999996</v>
      </c>
      <c r="J399" s="112">
        <f t="shared" si="1450"/>
        <v>11406.78</v>
      </c>
      <c r="K399" s="112">
        <f t="shared" si="1450"/>
        <v>13604.22</v>
      </c>
      <c r="L399" s="112">
        <f t="shared" si="1451"/>
        <v>2441.5999999999995</v>
      </c>
      <c r="M399" s="112">
        <f t="shared" si="1451"/>
        <v>12674.2</v>
      </c>
      <c r="N399" s="112">
        <f t="shared" si="1451"/>
        <v>15115.8</v>
      </c>
      <c r="O399" s="112">
        <v>2441.5999999999995</v>
      </c>
      <c r="P399" s="112">
        <v>12674.2</v>
      </c>
      <c r="Q399" s="112">
        <v>15115.8</v>
      </c>
      <c r="R399" s="112">
        <f t="shared" si="1452"/>
        <v>2790.7487999999994</v>
      </c>
      <c r="S399" s="112">
        <f t="shared" si="1452"/>
        <v>14486.610600000002</v>
      </c>
      <c r="T399" s="112">
        <f t="shared" si="1414"/>
        <v>17277.359400000001</v>
      </c>
      <c r="U399" s="112">
        <f t="shared" si="1453"/>
        <v>2965.1487999999995</v>
      </c>
      <c r="V399" s="112">
        <f t="shared" si="1453"/>
        <v>15391.910600000001</v>
      </c>
      <c r="W399" s="112">
        <f t="shared" si="1453"/>
        <v>18357.059400000002</v>
      </c>
      <c r="X399" s="112">
        <f t="shared" si="1454"/>
        <v>3226.7487999999994</v>
      </c>
      <c r="Y399" s="112">
        <f t="shared" si="1454"/>
        <v>16749.8606</v>
      </c>
      <c r="Z399" s="112">
        <f t="shared" si="1454"/>
        <v>19976.609400000001</v>
      </c>
      <c r="AA399" s="112">
        <v>3715</v>
      </c>
      <c r="AB399" s="112">
        <v>19285</v>
      </c>
      <c r="AC399" s="112">
        <v>23000</v>
      </c>
      <c r="AD399" s="112">
        <f t="shared" si="1455"/>
        <v>4644</v>
      </c>
      <c r="AE399" s="112">
        <f t="shared" si="1455"/>
        <v>24106</v>
      </c>
      <c r="AF399" s="112">
        <f t="shared" si="1418"/>
        <v>28750</v>
      </c>
      <c r="AG399" s="112">
        <f t="shared" si="1456"/>
        <v>5387</v>
      </c>
      <c r="AH399" s="112">
        <f t="shared" si="1456"/>
        <v>27963</v>
      </c>
      <c r="AI399" s="112">
        <f t="shared" si="1420"/>
        <v>33350</v>
      </c>
      <c r="AJ399" s="112">
        <f t="shared" si="1457"/>
        <v>5387</v>
      </c>
      <c r="AK399" s="112">
        <f t="shared" si="1457"/>
        <v>27963</v>
      </c>
      <c r="AL399" s="112">
        <f t="shared" si="1422"/>
        <v>33350</v>
      </c>
      <c r="AM399" s="112">
        <f t="shared" ref="AM399:AN414" si="1461">AJ399</f>
        <v>5387</v>
      </c>
      <c r="AN399" s="112">
        <f t="shared" si="1461"/>
        <v>27963</v>
      </c>
      <c r="AO399" s="112">
        <v>2500</v>
      </c>
      <c r="AP399" s="112">
        <f t="shared" si="1425"/>
        <v>35850</v>
      </c>
      <c r="AQ399" s="109">
        <f t="shared" si="1426"/>
        <v>5629.42</v>
      </c>
      <c r="AR399" s="109">
        <f t="shared" si="1427"/>
        <v>31149.84</v>
      </c>
      <c r="AS399" s="112">
        <v>2500</v>
      </c>
      <c r="AT399" s="112">
        <f t="shared" si="1428"/>
        <v>39279.26</v>
      </c>
      <c r="AU399" s="109">
        <f t="shared" si="1458"/>
        <v>5844.9</v>
      </c>
      <c r="AV399" s="109">
        <f t="shared" si="1458"/>
        <v>32268.36</v>
      </c>
      <c r="AW399" s="112">
        <v>2500</v>
      </c>
      <c r="AX399" s="112">
        <f t="shared" si="1430"/>
        <v>40613.26</v>
      </c>
      <c r="AY399" s="109">
        <f t="shared" si="1431"/>
        <v>6312.49</v>
      </c>
      <c r="AZ399" s="109">
        <f t="shared" si="1432"/>
        <v>36463.25</v>
      </c>
      <c r="BA399" s="112">
        <v>2500</v>
      </c>
      <c r="BB399" s="112">
        <f t="shared" si="1433"/>
        <v>45275.74</v>
      </c>
      <c r="BC399" s="109">
        <f t="shared" si="1434"/>
        <v>6880.61</v>
      </c>
      <c r="BD399" s="109">
        <f t="shared" si="1435"/>
        <v>39744.94</v>
      </c>
      <c r="BE399" s="112">
        <v>2500</v>
      </c>
      <c r="BF399" s="112">
        <f t="shared" si="1436"/>
        <v>49125.55</v>
      </c>
      <c r="BG399" s="109">
        <f t="shared" si="1437"/>
        <v>7196.23</v>
      </c>
      <c r="BH399" s="109">
        <f t="shared" si="1438"/>
        <v>41568.1</v>
      </c>
      <c r="BI399" s="112">
        <v>2500</v>
      </c>
      <c r="BJ399" s="112">
        <f t="shared" si="1439"/>
        <v>51264.33</v>
      </c>
      <c r="BK399" s="109">
        <f t="shared" si="1440"/>
        <v>7511.85</v>
      </c>
      <c r="BL399" s="109">
        <f t="shared" si="1441"/>
        <v>43391.26</v>
      </c>
      <c r="BM399" s="112">
        <v>2500</v>
      </c>
      <c r="BN399" s="112">
        <f t="shared" si="1442"/>
        <v>53403.11</v>
      </c>
      <c r="BO399" s="109">
        <f t="shared" si="1443"/>
        <v>7701.22</v>
      </c>
      <c r="BP399" s="109">
        <f t="shared" si="1444"/>
        <v>44485.16</v>
      </c>
      <c r="BQ399" s="109">
        <v>2500</v>
      </c>
      <c r="BR399" s="112">
        <f t="shared" si="1445"/>
        <v>54686.380000000005</v>
      </c>
      <c r="BS399" s="110"/>
      <c r="BT399" s="75">
        <f t="shared" si="1460"/>
        <v>2.9999255444365044E-2</v>
      </c>
      <c r="BU399" s="75">
        <f t="shared" si="1460"/>
        <v>3.000006856218251E-2</v>
      </c>
      <c r="BV399" s="75"/>
    </row>
    <row r="400" spans="1:74" ht="15" customHeight="1" x14ac:dyDescent="0.25">
      <c r="A400" s="76" t="s">
        <v>666</v>
      </c>
      <c r="B400" s="77" t="s">
        <v>667</v>
      </c>
      <c r="C400" s="112">
        <v>1744</v>
      </c>
      <c r="D400" s="112">
        <v>8136</v>
      </c>
      <c r="E400" s="112">
        <v>9880</v>
      </c>
      <c r="F400" s="112">
        <f t="shared" si="1449"/>
        <v>2092.7999999999997</v>
      </c>
      <c r="G400" s="112">
        <f t="shared" si="1449"/>
        <v>9763.1999999999989</v>
      </c>
      <c r="H400" s="112">
        <f t="shared" si="1449"/>
        <v>11856</v>
      </c>
      <c r="I400" s="112">
        <f t="shared" si="1450"/>
        <v>2197.4399999999996</v>
      </c>
      <c r="J400" s="112">
        <f t="shared" si="1450"/>
        <v>10251.359999999999</v>
      </c>
      <c r="K400" s="112">
        <f t="shared" si="1450"/>
        <v>12448.8</v>
      </c>
      <c r="L400" s="112">
        <f t="shared" si="1451"/>
        <v>2441.5999999999995</v>
      </c>
      <c r="M400" s="112">
        <f t="shared" si="1451"/>
        <v>11390.4</v>
      </c>
      <c r="N400" s="112">
        <f t="shared" si="1451"/>
        <v>13832</v>
      </c>
      <c r="O400" s="112">
        <v>2441.5999999999995</v>
      </c>
      <c r="P400" s="112">
        <v>11390.4</v>
      </c>
      <c r="Q400" s="112">
        <v>13832</v>
      </c>
      <c r="R400" s="112">
        <f t="shared" si="1452"/>
        <v>2790.7487999999994</v>
      </c>
      <c r="S400" s="112">
        <f t="shared" si="1452"/>
        <v>13019.227199999999</v>
      </c>
      <c r="T400" s="112">
        <f t="shared" si="1414"/>
        <v>15809.976000000001</v>
      </c>
      <c r="U400" s="112">
        <f t="shared" si="1453"/>
        <v>2965.1487999999995</v>
      </c>
      <c r="V400" s="112">
        <f t="shared" si="1453"/>
        <v>13832.8272</v>
      </c>
      <c r="W400" s="112">
        <f t="shared" si="1453"/>
        <v>16797.976000000002</v>
      </c>
      <c r="X400" s="112">
        <f t="shared" si="1454"/>
        <v>3226.7487999999994</v>
      </c>
      <c r="Y400" s="112">
        <f t="shared" si="1454"/>
        <v>15053.227199999999</v>
      </c>
      <c r="Z400" s="112">
        <f t="shared" si="1454"/>
        <v>18279.976000000002</v>
      </c>
      <c r="AA400" s="112">
        <v>3715</v>
      </c>
      <c r="AB400" s="112">
        <v>17331</v>
      </c>
      <c r="AC400" s="112">
        <v>21046</v>
      </c>
      <c r="AD400" s="112">
        <f t="shared" si="1455"/>
        <v>4644</v>
      </c>
      <c r="AE400" s="112">
        <f t="shared" si="1455"/>
        <v>21664</v>
      </c>
      <c r="AF400" s="112">
        <f t="shared" si="1418"/>
        <v>26308</v>
      </c>
      <c r="AG400" s="112">
        <f t="shared" si="1456"/>
        <v>5387</v>
      </c>
      <c r="AH400" s="112">
        <f t="shared" si="1456"/>
        <v>25130</v>
      </c>
      <c r="AI400" s="112">
        <f t="shared" si="1420"/>
        <v>30517</v>
      </c>
      <c r="AJ400" s="112">
        <f t="shared" si="1457"/>
        <v>5387</v>
      </c>
      <c r="AK400" s="112">
        <f t="shared" si="1457"/>
        <v>25130</v>
      </c>
      <c r="AL400" s="112">
        <f t="shared" si="1422"/>
        <v>30517</v>
      </c>
      <c r="AM400" s="112">
        <f t="shared" si="1461"/>
        <v>5387</v>
      </c>
      <c r="AN400" s="112">
        <f t="shared" si="1461"/>
        <v>25130</v>
      </c>
      <c r="AO400" s="112">
        <v>2500</v>
      </c>
      <c r="AP400" s="112">
        <f t="shared" si="1425"/>
        <v>33017</v>
      </c>
      <c r="AQ400" s="109">
        <f t="shared" si="1426"/>
        <v>5629.42</v>
      </c>
      <c r="AR400" s="109">
        <f t="shared" si="1427"/>
        <v>27993.95</v>
      </c>
      <c r="AS400" s="112">
        <v>2500</v>
      </c>
      <c r="AT400" s="112">
        <f t="shared" si="1428"/>
        <v>36123.370000000003</v>
      </c>
      <c r="AU400" s="109">
        <f t="shared" si="1458"/>
        <v>5844.9</v>
      </c>
      <c r="AV400" s="109">
        <f t="shared" si="1458"/>
        <v>28999.15</v>
      </c>
      <c r="AW400" s="112">
        <v>2500</v>
      </c>
      <c r="AX400" s="112">
        <f t="shared" si="1430"/>
        <v>37344.050000000003</v>
      </c>
      <c r="AY400" s="109">
        <f t="shared" si="1431"/>
        <v>6312.49</v>
      </c>
      <c r="AZ400" s="109">
        <f t="shared" si="1432"/>
        <v>32769.040000000001</v>
      </c>
      <c r="BA400" s="112">
        <v>2500</v>
      </c>
      <c r="BB400" s="112">
        <f t="shared" si="1433"/>
        <v>41581.53</v>
      </c>
      <c r="BC400" s="109">
        <f t="shared" si="1434"/>
        <v>6880.61</v>
      </c>
      <c r="BD400" s="109">
        <f t="shared" si="1435"/>
        <v>35718.25</v>
      </c>
      <c r="BE400" s="112">
        <v>2500</v>
      </c>
      <c r="BF400" s="112">
        <f t="shared" si="1436"/>
        <v>45098.86</v>
      </c>
      <c r="BG400" s="109">
        <f t="shared" si="1437"/>
        <v>7196.23</v>
      </c>
      <c r="BH400" s="109">
        <f t="shared" si="1438"/>
        <v>37356.699999999997</v>
      </c>
      <c r="BI400" s="112">
        <v>2500</v>
      </c>
      <c r="BJ400" s="112">
        <f t="shared" si="1439"/>
        <v>47052.929999999993</v>
      </c>
      <c r="BK400" s="109">
        <f t="shared" si="1440"/>
        <v>7511.85</v>
      </c>
      <c r="BL400" s="109">
        <f t="shared" si="1441"/>
        <v>38995.15</v>
      </c>
      <c r="BM400" s="112">
        <v>2500</v>
      </c>
      <c r="BN400" s="112">
        <f t="shared" si="1442"/>
        <v>49007</v>
      </c>
      <c r="BO400" s="109">
        <f t="shared" si="1443"/>
        <v>7701.22</v>
      </c>
      <c r="BP400" s="109">
        <f t="shared" si="1444"/>
        <v>39978.22</v>
      </c>
      <c r="BQ400" s="109">
        <v>2500</v>
      </c>
      <c r="BR400" s="112">
        <f t="shared" si="1445"/>
        <v>50179.44</v>
      </c>
      <c r="BS400" s="110"/>
      <c r="BT400" s="75">
        <f t="shared" si="1460"/>
        <v>2.9999255444365044E-2</v>
      </c>
      <c r="BU400" s="75">
        <f t="shared" si="1460"/>
        <v>2.9999963380068495E-2</v>
      </c>
      <c r="BV400" s="75"/>
    </row>
    <row r="401" spans="1:74" ht="15" customHeight="1" x14ac:dyDescent="0.25">
      <c r="A401" s="76" t="s">
        <v>668</v>
      </c>
      <c r="B401" s="77" t="s">
        <v>669</v>
      </c>
      <c r="C401" s="112">
        <v>1744</v>
      </c>
      <c r="D401" s="112">
        <v>9053</v>
      </c>
      <c r="E401" s="112">
        <v>10797</v>
      </c>
      <c r="F401" s="112">
        <f t="shared" si="1449"/>
        <v>2092.7999999999997</v>
      </c>
      <c r="G401" s="112">
        <f t="shared" si="1449"/>
        <v>10863.6</v>
      </c>
      <c r="H401" s="112">
        <f t="shared" si="1449"/>
        <v>12956.4</v>
      </c>
      <c r="I401" s="112">
        <f t="shared" si="1450"/>
        <v>2197.4399999999996</v>
      </c>
      <c r="J401" s="112">
        <f t="shared" si="1450"/>
        <v>11406.78</v>
      </c>
      <c r="K401" s="112">
        <f t="shared" si="1450"/>
        <v>13604.22</v>
      </c>
      <c r="L401" s="112">
        <f t="shared" si="1451"/>
        <v>2441.5999999999995</v>
      </c>
      <c r="M401" s="112">
        <f t="shared" si="1451"/>
        <v>12674.2</v>
      </c>
      <c r="N401" s="112">
        <f t="shared" si="1451"/>
        <v>15115.8</v>
      </c>
      <c r="O401" s="112">
        <v>2441.5999999999995</v>
      </c>
      <c r="P401" s="112">
        <v>12674.2</v>
      </c>
      <c r="Q401" s="112">
        <v>15115.8</v>
      </c>
      <c r="R401" s="112">
        <f t="shared" si="1452"/>
        <v>2790.7487999999994</v>
      </c>
      <c r="S401" s="112">
        <f t="shared" si="1452"/>
        <v>14486.610600000002</v>
      </c>
      <c r="T401" s="112">
        <f t="shared" si="1414"/>
        <v>17277.359400000001</v>
      </c>
      <c r="U401" s="112">
        <f t="shared" si="1453"/>
        <v>2965.1487999999995</v>
      </c>
      <c r="V401" s="112">
        <f t="shared" si="1453"/>
        <v>15391.910600000001</v>
      </c>
      <c r="W401" s="112">
        <f t="shared" si="1453"/>
        <v>18357.059400000002</v>
      </c>
      <c r="X401" s="112">
        <f t="shared" si="1454"/>
        <v>3226.7487999999994</v>
      </c>
      <c r="Y401" s="112">
        <f t="shared" si="1454"/>
        <v>16749.8606</v>
      </c>
      <c r="Z401" s="112">
        <f t="shared" si="1454"/>
        <v>19976.609400000001</v>
      </c>
      <c r="AA401" s="112">
        <v>3715</v>
      </c>
      <c r="AB401" s="112">
        <v>19285</v>
      </c>
      <c r="AC401" s="112">
        <v>23000</v>
      </c>
      <c r="AD401" s="112">
        <f t="shared" si="1455"/>
        <v>4644</v>
      </c>
      <c r="AE401" s="112">
        <f t="shared" si="1455"/>
        <v>24106</v>
      </c>
      <c r="AF401" s="112">
        <f t="shared" si="1418"/>
        <v>28750</v>
      </c>
      <c r="AG401" s="112">
        <f t="shared" si="1456"/>
        <v>5387</v>
      </c>
      <c r="AH401" s="112">
        <f t="shared" si="1456"/>
        <v>27963</v>
      </c>
      <c r="AI401" s="112">
        <f t="shared" si="1420"/>
        <v>33350</v>
      </c>
      <c r="AJ401" s="112">
        <f t="shared" si="1457"/>
        <v>5387</v>
      </c>
      <c r="AK401" s="112">
        <f t="shared" si="1457"/>
        <v>27963</v>
      </c>
      <c r="AL401" s="112">
        <f t="shared" si="1422"/>
        <v>33350</v>
      </c>
      <c r="AM401" s="112">
        <f t="shared" si="1461"/>
        <v>5387</v>
      </c>
      <c r="AN401" s="112">
        <f t="shared" si="1461"/>
        <v>27963</v>
      </c>
      <c r="AO401" s="112">
        <v>2500</v>
      </c>
      <c r="AP401" s="112">
        <f t="shared" si="1425"/>
        <v>35850</v>
      </c>
      <c r="AQ401" s="109">
        <f t="shared" si="1426"/>
        <v>5629.42</v>
      </c>
      <c r="AR401" s="109">
        <f t="shared" si="1427"/>
        <v>31149.84</v>
      </c>
      <c r="AS401" s="112">
        <v>2500</v>
      </c>
      <c r="AT401" s="112">
        <f t="shared" si="1428"/>
        <v>39279.26</v>
      </c>
      <c r="AU401" s="109">
        <f t="shared" si="1458"/>
        <v>5844.9</v>
      </c>
      <c r="AV401" s="109">
        <f t="shared" si="1458"/>
        <v>32268.36</v>
      </c>
      <c r="AW401" s="112">
        <v>2500</v>
      </c>
      <c r="AX401" s="112">
        <f t="shared" si="1430"/>
        <v>40613.26</v>
      </c>
      <c r="AY401" s="109">
        <f t="shared" si="1431"/>
        <v>6312.49</v>
      </c>
      <c r="AZ401" s="109">
        <f t="shared" si="1432"/>
        <v>36463.25</v>
      </c>
      <c r="BA401" s="112">
        <v>2500</v>
      </c>
      <c r="BB401" s="112">
        <f t="shared" si="1433"/>
        <v>45275.74</v>
      </c>
      <c r="BC401" s="109">
        <f t="shared" si="1434"/>
        <v>6880.61</v>
      </c>
      <c r="BD401" s="109">
        <f t="shared" si="1435"/>
        <v>39744.94</v>
      </c>
      <c r="BE401" s="112">
        <v>2500</v>
      </c>
      <c r="BF401" s="112">
        <f t="shared" si="1436"/>
        <v>49125.55</v>
      </c>
      <c r="BG401" s="109">
        <f t="shared" si="1437"/>
        <v>7196.23</v>
      </c>
      <c r="BH401" s="109">
        <f t="shared" si="1438"/>
        <v>41568.1</v>
      </c>
      <c r="BI401" s="112">
        <v>2500</v>
      </c>
      <c r="BJ401" s="112">
        <f t="shared" si="1439"/>
        <v>51264.33</v>
      </c>
      <c r="BK401" s="109">
        <f t="shared" si="1440"/>
        <v>7511.85</v>
      </c>
      <c r="BL401" s="109">
        <f t="shared" si="1441"/>
        <v>43391.26</v>
      </c>
      <c r="BM401" s="112">
        <v>2500</v>
      </c>
      <c r="BN401" s="112">
        <f t="shared" si="1442"/>
        <v>53403.11</v>
      </c>
      <c r="BO401" s="109">
        <f t="shared" si="1443"/>
        <v>7701.22</v>
      </c>
      <c r="BP401" s="109">
        <f t="shared" si="1444"/>
        <v>44485.16</v>
      </c>
      <c r="BQ401" s="109">
        <v>2500</v>
      </c>
      <c r="BR401" s="112">
        <f t="shared" si="1445"/>
        <v>54686.380000000005</v>
      </c>
      <c r="BS401" s="110"/>
      <c r="BT401" s="75">
        <f t="shared" si="1460"/>
        <v>2.9999255444365044E-2</v>
      </c>
      <c r="BU401" s="75">
        <f t="shared" si="1460"/>
        <v>3.000006856218251E-2</v>
      </c>
      <c r="BV401" s="75"/>
    </row>
    <row r="402" spans="1:74" ht="15" customHeight="1" x14ac:dyDescent="0.25">
      <c r="A402" s="76" t="s">
        <v>670</v>
      </c>
      <c r="B402" s="77" t="s">
        <v>671</v>
      </c>
      <c r="C402" s="112">
        <v>1744</v>
      </c>
      <c r="D402" s="112">
        <v>8136</v>
      </c>
      <c r="E402" s="112">
        <v>9880</v>
      </c>
      <c r="F402" s="112">
        <f t="shared" si="1449"/>
        <v>2092.7999999999997</v>
      </c>
      <c r="G402" s="112">
        <f t="shared" si="1449"/>
        <v>9763.1999999999989</v>
      </c>
      <c r="H402" s="112">
        <f t="shared" si="1449"/>
        <v>11856</v>
      </c>
      <c r="I402" s="112">
        <f t="shared" si="1450"/>
        <v>2197.4399999999996</v>
      </c>
      <c r="J402" s="112">
        <f t="shared" si="1450"/>
        <v>10251.359999999999</v>
      </c>
      <c r="K402" s="112">
        <f t="shared" si="1450"/>
        <v>12448.8</v>
      </c>
      <c r="L402" s="112">
        <f t="shared" si="1451"/>
        <v>2441.5999999999995</v>
      </c>
      <c r="M402" s="112">
        <f t="shared" si="1451"/>
        <v>11390.4</v>
      </c>
      <c r="N402" s="112">
        <f t="shared" si="1451"/>
        <v>13832</v>
      </c>
      <c r="O402" s="112">
        <v>2441.5999999999995</v>
      </c>
      <c r="P402" s="112">
        <v>11390.4</v>
      </c>
      <c r="Q402" s="112">
        <v>13832</v>
      </c>
      <c r="R402" s="112">
        <f t="shared" si="1452"/>
        <v>2790.7487999999994</v>
      </c>
      <c r="S402" s="112">
        <f t="shared" si="1452"/>
        <v>13019.227199999999</v>
      </c>
      <c r="T402" s="112">
        <f t="shared" si="1414"/>
        <v>15809.976000000001</v>
      </c>
      <c r="U402" s="112">
        <f t="shared" si="1453"/>
        <v>2965.1487999999995</v>
      </c>
      <c r="V402" s="112">
        <f t="shared" si="1453"/>
        <v>13832.8272</v>
      </c>
      <c r="W402" s="112">
        <f t="shared" si="1453"/>
        <v>16797.976000000002</v>
      </c>
      <c r="X402" s="112">
        <f t="shared" si="1454"/>
        <v>3226.7487999999994</v>
      </c>
      <c r="Y402" s="112">
        <f t="shared" si="1454"/>
        <v>15053.227199999999</v>
      </c>
      <c r="Z402" s="112">
        <f t="shared" si="1454"/>
        <v>18279.976000000002</v>
      </c>
      <c r="AA402" s="112">
        <v>3715</v>
      </c>
      <c r="AB402" s="112">
        <v>17331</v>
      </c>
      <c r="AC402" s="112">
        <v>21046</v>
      </c>
      <c r="AD402" s="112">
        <f t="shared" si="1455"/>
        <v>4644</v>
      </c>
      <c r="AE402" s="112">
        <f t="shared" si="1455"/>
        <v>21664</v>
      </c>
      <c r="AF402" s="112">
        <f t="shared" si="1418"/>
        <v>26308</v>
      </c>
      <c r="AG402" s="112">
        <f t="shared" si="1456"/>
        <v>5387</v>
      </c>
      <c r="AH402" s="112">
        <f t="shared" si="1456"/>
        <v>25130</v>
      </c>
      <c r="AI402" s="112">
        <f t="shared" si="1420"/>
        <v>30517</v>
      </c>
      <c r="AJ402" s="112">
        <f t="shared" si="1457"/>
        <v>5387</v>
      </c>
      <c r="AK402" s="112">
        <f t="shared" si="1457"/>
        <v>25130</v>
      </c>
      <c r="AL402" s="112">
        <f t="shared" si="1422"/>
        <v>30517</v>
      </c>
      <c r="AM402" s="112">
        <f t="shared" si="1461"/>
        <v>5387</v>
      </c>
      <c r="AN402" s="112">
        <f t="shared" si="1461"/>
        <v>25130</v>
      </c>
      <c r="AO402" s="112">
        <v>2500</v>
      </c>
      <c r="AP402" s="112">
        <f t="shared" si="1425"/>
        <v>33017</v>
      </c>
      <c r="AQ402" s="109">
        <f t="shared" si="1426"/>
        <v>5629.42</v>
      </c>
      <c r="AR402" s="109">
        <f t="shared" si="1427"/>
        <v>27993.95</v>
      </c>
      <c r="AS402" s="112">
        <v>2500</v>
      </c>
      <c r="AT402" s="112">
        <f t="shared" si="1428"/>
        <v>36123.370000000003</v>
      </c>
      <c r="AU402" s="109">
        <f t="shared" si="1458"/>
        <v>5844.9</v>
      </c>
      <c r="AV402" s="109">
        <f t="shared" si="1458"/>
        <v>28999.15</v>
      </c>
      <c r="AW402" s="112">
        <v>2500</v>
      </c>
      <c r="AX402" s="112">
        <f t="shared" si="1430"/>
        <v>37344.050000000003</v>
      </c>
      <c r="AY402" s="109">
        <f t="shared" si="1431"/>
        <v>6312.49</v>
      </c>
      <c r="AZ402" s="109">
        <f t="shared" si="1432"/>
        <v>32769.040000000001</v>
      </c>
      <c r="BA402" s="112">
        <v>2500</v>
      </c>
      <c r="BB402" s="112">
        <f t="shared" si="1433"/>
        <v>41581.53</v>
      </c>
      <c r="BC402" s="109">
        <f t="shared" si="1434"/>
        <v>6880.61</v>
      </c>
      <c r="BD402" s="109">
        <f t="shared" si="1435"/>
        <v>35718.25</v>
      </c>
      <c r="BE402" s="112">
        <v>2500</v>
      </c>
      <c r="BF402" s="112">
        <f t="shared" si="1436"/>
        <v>45098.86</v>
      </c>
      <c r="BG402" s="109">
        <f t="shared" si="1437"/>
        <v>7196.23</v>
      </c>
      <c r="BH402" s="109">
        <f t="shared" si="1438"/>
        <v>37356.699999999997</v>
      </c>
      <c r="BI402" s="112">
        <v>2500</v>
      </c>
      <c r="BJ402" s="112">
        <f t="shared" si="1439"/>
        <v>47052.929999999993</v>
      </c>
      <c r="BK402" s="109">
        <f t="shared" si="1440"/>
        <v>7511.85</v>
      </c>
      <c r="BL402" s="109">
        <f t="shared" si="1441"/>
        <v>38995.15</v>
      </c>
      <c r="BM402" s="112">
        <v>2500</v>
      </c>
      <c r="BN402" s="112">
        <f t="shared" si="1442"/>
        <v>49007</v>
      </c>
      <c r="BO402" s="109">
        <f t="shared" si="1443"/>
        <v>7701.22</v>
      </c>
      <c r="BP402" s="109">
        <f t="shared" si="1444"/>
        <v>39978.22</v>
      </c>
      <c r="BQ402" s="109">
        <v>2500</v>
      </c>
      <c r="BR402" s="112">
        <f t="shared" si="1445"/>
        <v>50179.44</v>
      </c>
      <c r="BS402" s="110"/>
      <c r="BT402" s="75">
        <f t="shared" si="1460"/>
        <v>2.9999255444365044E-2</v>
      </c>
      <c r="BU402" s="75">
        <f t="shared" si="1460"/>
        <v>2.9999963380068495E-2</v>
      </c>
      <c r="BV402" s="75"/>
    </row>
    <row r="403" spans="1:74" ht="15" customHeight="1" x14ac:dyDescent="0.25">
      <c r="A403" s="76" t="s">
        <v>672</v>
      </c>
      <c r="B403" s="77" t="s">
        <v>673</v>
      </c>
      <c r="C403" s="112">
        <v>1744</v>
      </c>
      <c r="D403" s="112">
        <v>9053</v>
      </c>
      <c r="E403" s="112">
        <v>10797</v>
      </c>
      <c r="F403" s="112">
        <f t="shared" si="1449"/>
        <v>2092.7999999999997</v>
      </c>
      <c r="G403" s="112">
        <f t="shared" si="1449"/>
        <v>10863.6</v>
      </c>
      <c r="H403" s="112">
        <f t="shared" si="1449"/>
        <v>12956.4</v>
      </c>
      <c r="I403" s="112">
        <f t="shared" si="1450"/>
        <v>2197.4399999999996</v>
      </c>
      <c r="J403" s="112">
        <f t="shared" si="1450"/>
        <v>11406.78</v>
      </c>
      <c r="K403" s="112">
        <f t="shared" si="1450"/>
        <v>13604.22</v>
      </c>
      <c r="L403" s="112">
        <f t="shared" si="1451"/>
        <v>2441.5999999999995</v>
      </c>
      <c r="M403" s="112">
        <f t="shared" si="1451"/>
        <v>12674.2</v>
      </c>
      <c r="N403" s="112">
        <f t="shared" si="1451"/>
        <v>15115.8</v>
      </c>
      <c r="O403" s="112">
        <v>2441.5999999999995</v>
      </c>
      <c r="P403" s="112">
        <v>12674.2</v>
      </c>
      <c r="Q403" s="112">
        <v>15115.8</v>
      </c>
      <c r="R403" s="112">
        <f t="shared" si="1452"/>
        <v>2790.7487999999994</v>
      </c>
      <c r="S403" s="112">
        <f t="shared" si="1452"/>
        <v>14486.610600000002</v>
      </c>
      <c r="T403" s="112">
        <f t="shared" si="1414"/>
        <v>17277.359400000001</v>
      </c>
      <c r="U403" s="112">
        <f t="shared" si="1453"/>
        <v>2965.1487999999995</v>
      </c>
      <c r="V403" s="112">
        <f t="shared" si="1453"/>
        <v>15391.910600000001</v>
      </c>
      <c r="W403" s="112">
        <f t="shared" si="1453"/>
        <v>18357.059400000002</v>
      </c>
      <c r="X403" s="112">
        <f t="shared" si="1454"/>
        <v>3226.7487999999994</v>
      </c>
      <c r="Y403" s="112">
        <f t="shared" si="1454"/>
        <v>16749.8606</v>
      </c>
      <c r="Z403" s="112">
        <f t="shared" si="1454"/>
        <v>19976.609400000001</v>
      </c>
      <c r="AA403" s="112">
        <v>3715</v>
      </c>
      <c r="AB403" s="112">
        <v>19285</v>
      </c>
      <c r="AC403" s="112">
        <v>23000</v>
      </c>
      <c r="AD403" s="112">
        <f t="shared" si="1455"/>
        <v>4644</v>
      </c>
      <c r="AE403" s="112">
        <f t="shared" si="1455"/>
        <v>24106</v>
      </c>
      <c r="AF403" s="112">
        <f t="shared" si="1418"/>
        <v>28750</v>
      </c>
      <c r="AG403" s="112">
        <f t="shared" si="1456"/>
        <v>5387</v>
      </c>
      <c r="AH403" s="112">
        <f t="shared" si="1456"/>
        <v>27963</v>
      </c>
      <c r="AI403" s="112">
        <f t="shared" si="1420"/>
        <v>33350</v>
      </c>
      <c r="AJ403" s="112">
        <f t="shared" si="1457"/>
        <v>5387</v>
      </c>
      <c r="AK403" s="112">
        <f t="shared" si="1457"/>
        <v>27963</v>
      </c>
      <c r="AL403" s="112">
        <f t="shared" si="1422"/>
        <v>33350</v>
      </c>
      <c r="AM403" s="112">
        <f t="shared" si="1461"/>
        <v>5387</v>
      </c>
      <c r="AN403" s="112">
        <f t="shared" si="1461"/>
        <v>27963</v>
      </c>
      <c r="AO403" s="112">
        <v>2500</v>
      </c>
      <c r="AP403" s="112">
        <f t="shared" si="1425"/>
        <v>35850</v>
      </c>
      <c r="AQ403" s="109">
        <f t="shared" si="1426"/>
        <v>5629.42</v>
      </c>
      <c r="AR403" s="109">
        <f t="shared" si="1427"/>
        <v>31149.84</v>
      </c>
      <c r="AS403" s="112">
        <v>2500</v>
      </c>
      <c r="AT403" s="112">
        <f t="shared" si="1428"/>
        <v>39279.26</v>
      </c>
      <c r="AU403" s="109">
        <f t="shared" si="1458"/>
        <v>5844.9</v>
      </c>
      <c r="AV403" s="109">
        <f t="shared" si="1458"/>
        <v>32268.36</v>
      </c>
      <c r="AW403" s="112">
        <v>2500</v>
      </c>
      <c r="AX403" s="112">
        <f t="shared" si="1430"/>
        <v>40613.26</v>
      </c>
      <c r="AY403" s="109">
        <f t="shared" si="1431"/>
        <v>6312.49</v>
      </c>
      <c r="AZ403" s="109">
        <f t="shared" si="1432"/>
        <v>36463.25</v>
      </c>
      <c r="BA403" s="112">
        <v>2500</v>
      </c>
      <c r="BB403" s="112">
        <f t="shared" si="1433"/>
        <v>45275.74</v>
      </c>
      <c r="BC403" s="109">
        <f t="shared" si="1434"/>
        <v>6880.61</v>
      </c>
      <c r="BD403" s="109">
        <f t="shared" si="1435"/>
        <v>39744.94</v>
      </c>
      <c r="BE403" s="112">
        <v>2500</v>
      </c>
      <c r="BF403" s="112">
        <f t="shared" si="1436"/>
        <v>49125.55</v>
      </c>
      <c r="BG403" s="109">
        <f t="shared" si="1437"/>
        <v>7196.23</v>
      </c>
      <c r="BH403" s="109">
        <f t="shared" si="1438"/>
        <v>41568.1</v>
      </c>
      <c r="BI403" s="112">
        <v>2500</v>
      </c>
      <c r="BJ403" s="112">
        <f t="shared" si="1439"/>
        <v>51264.33</v>
      </c>
      <c r="BK403" s="109">
        <f t="shared" si="1440"/>
        <v>7511.85</v>
      </c>
      <c r="BL403" s="109">
        <f t="shared" si="1441"/>
        <v>43391.26</v>
      </c>
      <c r="BM403" s="112">
        <v>2500</v>
      </c>
      <c r="BN403" s="112">
        <f t="shared" si="1442"/>
        <v>53403.11</v>
      </c>
      <c r="BO403" s="109">
        <f t="shared" si="1443"/>
        <v>7701.22</v>
      </c>
      <c r="BP403" s="109">
        <f t="shared" si="1444"/>
        <v>44485.16</v>
      </c>
      <c r="BQ403" s="109">
        <v>2500</v>
      </c>
      <c r="BR403" s="112">
        <f t="shared" si="1445"/>
        <v>54686.380000000005</v>
      </c>
      <c r="BS403" s="110"/>
      <c r="BT403" s="75">
        <f t="shared" si="1460"/>
        <v>2.9999255444365044E-2</v>
      </c>
      <c r="BU403" s="75">
        <f t="shared" si="1460"/>
        <v>3.000006856218251E-2</v>
      </c>
      <c r="BV403" s="75"/>
    </row>
    <row r="404" spans="1:74" ht="15" customHeight="1" x14ac:dyDescent="0.25">
      <c r="A404" s="76" t="s">
        <v>674</v>
      </c>
      <c r="B404" s="77" t="s">
        <v>675</v>
      </c>
      <c r="C404" s="112">
        <v>1744</v>
      </c>
      <c r="D404" s="112">
        <v>8136</v>
      </c>
      <c r="E404" s="112">
        <v>9880</v>
      </c>
      <c r="F404" s="112">
        <f t="shared" si="1449"/>
        <v>2092.7999999999997</v>
      </c>
      <c r="G404" s="112">
        <f t="shared" si="1449"/>
        <v>9763.1999999999989</v>
      </c>
      <c r="H404" s="112">
        <f t="shared" si="1449"/>
        <v>11856</v>
      </c>
      <c r="I404" s="112">
        <f t="shared" si="1450"/>
        <v>2197.4399999999996</v>
      </c>
      <c r="J404" s="112">
        <f t="shared" si="1450"/>
        <v>10251.359999999999</v>
      </c>
      <c r="K404" s="112">
        <f t="shared" si="1450"/>
        <v>12448.8</v>
      </c>
      <c r="L404" s="112">
        <f t="shared" si="1451"/>
        <v>2441.5999999999995</v>
      </c>
      <c r="M404" s="112">
        <f t="shared" si="1451"/>
        <v>11390.4</v>
      </c>
      <c r="N404" s="112">
        <f t="shared" si="1451"/>
        <v>13832</v>
      </c>
      <c r="O404" s="112">
        <v>2441.5999999999995</v>
      </c>
      <c r="P404" s="112">
        <v>11390.4</v>
      </c>
      <c r="Q404" s="112">
        <v>13832</v>
      </c>
      <c r="R404" s="112">
        <f t="shared" si="1452"/>
        <v>2790.7487999999994</v>
      </c>
      <c r="S404" s="112">
        <f t="shared" si="1452"/>
        <v>13019.227199999999</v>
      </c>
      <c r="T404" s="112">
        <f t="shared" si="1414"/>
        <v>15809.976000000001</v>
      </c>
      <c r="U404" s="112">
        <f t="shared" si="1453"/>
        <v>2965.1487999999995</v>
      </c>
      <c r="V404" s="112">
        <f t="shared" si="1453"/>
        <v>13832.8272</v>
      </c>
      <c r="W404" s="112">
        <f t="shared" si="1453"/>
        <v>16797.976000000002</v>
      </c>
      <c r="X404" s="112">
        <f t="shared" si="1454"/>
        <v>3226.7487999999994</v>
      </c>
      <c r="Y404" s="112">
        <f t="shared" si="1454"/>
        <v>15053.227199999999</v>
      </c>
      <c r="Z404" s="112">
        <f t="shared" si="1454"/>
        <v>18279.976000000002</v>
      </c>
      <c r="AA404" s="112">
        <v>3715</v>
      </c>
      <c r="AB404" s="112">
        <v>17331</v>
      </c>
      <c r="AC404" s="112">
        <v>21046</v>
      </c>
      <c r="AD404" s="112">
        <f t="shared" si="1455"/>
        <v>4644</v>
      </c>
      <c r="AE404" s="112">
        <f t="shared" si="1455"/>
        <v>21664</v>
      </c>
      <c r="AF404" s="112">
        <f t="shared" si="1418"/>
        <v>26308</v>
      </c>
      <c r="AG404" s="112">
        <f t="shared" si="1456"/>
        <v>5387</v>
      </c>
      <c r="AH404" s="112">
        <f t="shared" si="1456"/>
        <v>25130</v>
      </c>
      <c r="AI404" s="112">
        <f t="shared" si="1420"/>
        <v>30517</v>
      </c>
      <c r="AJ404" s="112">
        <f t="shared" si="1457"/>
        <v>5387</v>
      </c>
      <c r="AK404" s="112">
        <f t="shared" si="1457"/>
        <v>25130</v>
      </c>
      <c r="AL404" s="112">
        <f t="shared" si="1422"/>
        <v>30517</v>
      </c>
      <c r="AM404" s="112">
        <f t="shared" si="1461"/>
        <v>5387</v>
      </c>
      <c r="AN404" s="112">
        <f t="shared" si="1461"/>
        <v>25130</v>
      </c>
      <c r="AO404" s="112">
        <v>2500</v>
      </c>
      <c r="AP404" s="112">
        <f t="shared" si="1425"/>
        <v>33017</v>
      </c>
      <c r="AQ404" s="109">
        <f t="shared" si="1426"/>
        <v>5629.42</v>
      </c>
      <c r="AR404" s="109">
        <f t="shared" si="1427"/>
        <v>27993.95</v>
      </c>
      <c r="AS404" s="112">
        <v>2500</v>
      </c>
      <c r="AT404" s="112">
        <f t="shared" si="1428"/>
        <v>36123.370000000003</v>
      </c>
      <c r="AU404" s="109">
        <f t="shared" si="1458"/>
        <v>5844.9</v>
      </c>
      <c r="AV404" s="109">
        <f t="shared" si="1458"/>
        <v>28999.15</v>
      </c>
      <c r="AW404" s="112">
        <v>2500</v>
      </c>
      <c r="AX404" s="112">
        <f t="shared" si="1430"/>
        <v>37344.050000000003</v>
      </c>
      <c r="AY404" s="109">
        <f t="shared" si="1431"/>
        <v>6312.49</v>
      </c>
      <c r="AZ404" s="109">
        <f t="shared" si="1432"/>
        <v>32769.040000000001</v>
      </c>
      <c r="BA404" s="112">
        <v>2500</v>
      </c>
      <c r="BB404" s="112">
        <f t="shared" si="1433"/>
        <v>41581.53</v>
      </c>
      <c r="BC404" s="109">
        <f t="shared" si="1434"/>
        <v>6880.61</v>
      </c>
      <c r="BD404" s="109">
        <f t="shared" si="1435"/>
        <v>35718.25</v>
      </c>
      <c r="BE404" s="112">
        <v>2500</v>
      </c>
      <c r="BF404" s="112">
        <f t="shared" si="1436"/>
        <v>45098.86</v>
      </c>
      <c r="BG404" s="109">
        <f t="shared" si="1437"/>
        <v>7196.23</v>
      </c>
      <c r="BH404" s="109">
        <f t="shared" si="1438"/>
        <v>37356.699999999997</v>
      </c>
      <c r="BI404" s="112">
        <v>2500</v>
      </c>
      <c r="BJ404" s="112">
        <f t="shared" si="1439"/>
        <v>47052.929999999993</v>
      </c>
      <c r="BK404" s="109">
        <f t="shared" si="1440"/>
        <v>7511.85</v>
      </c>
      <c r="BL404" s="109">
        <f t="shared" si="1441"/>
        <v>38995.15</v>
      </c>
      <c r="BM404" s="112">
        <v>2500</v>
      </c>
      <c r="BN404" s="112">
        <f t="shared" si="1442"/>
        <v>49007</v>
      </c>
      <c r="BO404" s="109">
        <f t="shared" si="1443"/>
        <v>7701.22</v>
      </c>
      <c r="BP404" s="109">
        <f t="shared" si="1444"/>
        <v>39978.22</v>
      </c>
      <c r="BQ404" s="109">
        <v>2500</v>
      </c>
      <c r="BR404" s="112">
        <f t="shared" si="1445"/>
        <v>50179.44</v>
      </c>
      <c r="BS404" s="110"/>
      <c r="BT404" s="75">
        <f t="shared" si="1460"/>
        <v>2.9999255444365044E-2</v>
      </c>
      <c r="BU404" s="75">
        <f t="shared" si="1460"/>
        <v>2.9999963380068495E-2</v>
      </c>
      <c r="BV404" s="75"/>
    </row>
    <row r="405" spans="1:74" ht="15" customHeight="1" x14ac:dyDescent="0.25">
      <c r="A405" s="76" t="s">
        <v>676</v>
      </c>
      <c r="B405" s="77" t="s">
        <v>677</v>
      </c>
      <c r="C405" s="112">
        <v>1744</v>
      </c>
      <c r="D405" s="112">
        <v>9053</v>
      </c>
      <c r="E405" s="112">
        <v>10797</v>
      </c>
      <c r="F405" s="112">
        <f t="shared" si="1449"/>
        <v>2092.7999999999997</v>
      </c>
      <c r="G405" s="112">
        <f t="shared" si="1449"/>
        <v>10863.6</v>
      </c>
      <c r="H405" s="112">
        <f t="shared" si="1449"/>
        <v>12956.4</v>
      </c>
      <c r="I405" s="112">
        <f t="shared" si="1450"/>
        <v>2197.4399999999996</v>
      </c>
      <c r="J405" s="112">
        <f t="shared" si="1450"/>
        <v>11406.78</v>
      </c>
      <c r="K405" s="112">
        <f t="shared" si="1450"/>
        <v>13604.22</v>
      </c>
      <c r="L405" s="112">
        <f t="shared" si="1451"/>
        <v>2441.5999999999995</v>
      </c>
      <c r="M405" s="112">
        <f t="shared" si="1451"/>
        <v>12674.2</v>
      </c>
      <c r="N405" s="112">
        <f t="shared" si="1451"/>
        <v>15115.8</v>
      </c>
      <c r="O405" s="112">
        <v>2441.5999999999995</v>
      </c>
      <c r="P405" s="112">
        <v>12674.2</v>
      </c>
      <c r="Q405" s="112">
        <v>15115.8</v>
      </c>
      <c r="R405" s="112">
        <f t="shared" si="1452"/>
        <v>2790.7487999999994</v>
      </c>
      <c r="S405" s="112">
        <f t="shared" si="1452"/>
        <v>14486.610600000002</v>
      </c>
      <c r="T405" s="112">
        <f t="shared" si="1414"/>
        <v>17277.359400000001</v>
      </c>
      <c r="U405" s="112">
        <f t="shared" si="1453"/>
        <v>2965.1487999999995</v>
      </c>
      <c r="V405" s="112">
        <f t="shared" si="1453"/>
        <v>15391.910600000001</v>
      </c>
      <c r="W405" s="112">
        <f t="shared" si="1453"/>
        <v>18357.059400000002</v>
      </c>
      <c r="X405" s="112">
        <f t="shared" si="1454"/>
        <v>3226.7487999999994</v>
      </c>
      <c r="Y405" s="112">
        <f t="shared" si="1454"/>
        <v>16749.8606</v>
      </c>
      <c r="Z405" s="112">
        <f t="shared" si="1454"/>
        <v>19976.609400000001</v>
      </c>
      <c r="AA405" s="112">
        <v>3715</v>
      </c>
      <c r="AB405" s="112">
        <v>19285</v>
      </c>
      <c r="AC405" s="112">
        <v>23000</v>
      </c>
      <c r="AD405" s="112">
        <f t="shared" si="1455"/>
        <v>4644</v>
      </c>
      <c r="AE405" s="112">
        <f t="shared" si="1455"/>
        <v>24106</v>
      </c>
      <c r="AF405" s="112">
        <f t="shared" si="1418"/>
        <v>28750</v>
      </c>
      <c r="AG405" s="112">
        <f t="shared" si="1456"/>
        <v>5387</v>
      </c>
      <c r="AH405" s="112">
        <f t="shared" si="1456"/>
        <v>27963</v>
      </c>
      <c r="AI405" s="112">
        <f t="shared" si="1420"/>
        <v>33350</v>
      </c>
      <c r="AJ405" s="112">
        <f t="shared" si="1457"/>
        <v>5387</v>
      </c>
      <c r="AK405" s="112">
        <f t="shared" si="1457"/>
        <v>27963</v>
      </c>
      <c r="AL405" s="112">
        <f t="shared" si="1422"/>
        <v>33350</v>
      </c>
      <c r="AM405" s="112">
        <f t="shared" si="1461"/>
        <v>5387</v>
      </c>
      <c r="AN405" s="112">
        <f t="shared" si="1461"/>
        <v>27963</v>
      </c>
      <c r="AO405" s="112">
        <v>2500</v>
      </c>
      <c r="AP405" s="112">
        <f t="shared" si="1425"/>
        <v>35850</v>
      </c>
      <c r="AQ405" s="109">
        <f t="shared" si="1426"/>
        <v>5629.42</v>
      </c>
      <c r="AR405" s="109">
        <f t="shared" si="1427"/>
        <v>31149.84</v>
      </c>
      <c r="AS405" s="112">
        <v>2500</v>
      </c>
      <c r="AT405" s="112">
        <f t="shared" si="1428"/>
        <v>39279.26</v>
      </c>
      <c r="AU405" s="109">
        <f t="shared" si="1458"/>
        <v>5844.9</v>
      </c>
      <c r="AV405" s="109">
        <f t="shared" si="1458"/>
        <v>32268.36</v>
      </c>
      <c r="AW405" s="112">
        <v>2500</v>
      </c>
      <c r="AX405" s="112">
        <f t="shared" si="1430"/>
        <v>40613.26</v>
      </c>
      <c r="AY405" s="109">
        <f t="shared" si="1431"/>
        <v>6312.49</v>
      </c>
      <c r="AZ405" s="109">
        <f t="shared" si="1432"/>
        <v>36463.25</v>
      </c>
      <c r="BA405" s="112">
        <v>2500</v>
      </c>
      <c r="BB405" s="112">
        <f t="shared" si="1433"/>
        <v>45275.74</v>
      </c>
      <c r="BC405" s="109">
        <f t="shared" si="1434"/>
        <v>6880.61</v>
      </c>
      <c r="BD405" s="109">
        <f t="shared" si="1435"/>
        <v>39744.94</v>
      </c>
      <c r="BE405" s="112">
        <v>2500</v>
      </c>
      <c r="BF405" s="112">
        <f t="shared" si="1436"/>
        <v>49125.55</v>
      </c>
      <c r="BG405" s="109">
        <f t="shared" si="1437"/>
        <v>7196.23</v>
      </c>
      <c r="BH405" s="109">
        <f t="shared" si="1438"/>
        <v>41568.1</v>
      </c>
      <c r="BI405" s="112">
        <v>2500</v>
      </c>
      <c r="BJ405" s="112">
        <f t="shared" si="1439"/>
        <v>51264.33</v>
      </c>
      <c r="BK405" s="109">
        <f t="shared" si="1440"/>
        <v>7511.85</v>
      </c>
      <c r="BL405" s="109">
        <f t="shared" si="1441"/>
        <v>43391.26</v>
      </c>
      <c r="BM405" s="112">
        <v>2500</v>
      </c>
      <c r="BN405" s="112">
        <f t="shared" si="1442"/>
        <v>53403.11</v>
      </c>
      <c r="BO405" s="109">
        <f t="shared" si="1443"/>
        <v>7701.22</v>
      </c>
      <c r="BP405" s="109">
        <f t="shared" si="1444"/>
        <v>44485.16</v>
      </c>
      <c r="BQ405" s="109">
        <v>2500</v>
      </c>
      <c r="BR405" s="112">
        <f t="shared" si="1445"/>
        <v>54686.380000000005</v>
      </c>
      <c r="BS405" s="110"/>
      <c r="BT405" s="75">
        <f t="shared" si="1460"/>
        <v>2.9999255444365044E-2</v>
      </c>
      <c r="BU405" s="75">
        <f t="shared" si="1460"/>
        <v>3.000006856218251E-2</v>
      </c>
      <c r="BV405" s="75"/>
    </row>
    <row r="406" spans="1:74" ht="15" customHeight="1" x14ac:dyDescent="0.25">
      <c r="A406" s="76" t="s">
        <v>678</v>
      </c>
      <c r="B406" s="77" t="s">
        <v>679</v>
      </c>
      <c r="C406" s="112">
        <v>1744</v>
      </c>
      <c r="D406" s="112">
        <v>8136</v>
      </c>
      <c r="E406" s="112">
        <v>9880</v>
      </c>
      <c r="F406" s="112">
        <f t="shared" si="1449"/>
        <v>2092.7999999999997</v>
      </c>
      <c r="G406" s="112">
        <f t="shared" si="1449"/>
        <v>9763.1999999999989</v>
      </c>
      <c r="H406" s="112">
        <f t="shared" si="1449"/>
        <v>11856</v>
      </c>
      <c r="I406" s="112">
        <f t="shared" si="1450"/>
        <v>2197.4399999999996</v>
      </c>
      <c r="J406" s="112">
        <f t="shared" si="1450"/>
        <v>10251.359999999999</v>
      </c>
      <c r="K406" s="112">
        <f t="shared" si="1450"/>
        <v>12448.8</v>
      </c>
      <c r="L406" s="112">
        <f t="shared" si="1451"/>
        <v>2441.5999999999995</v>
      </c>
      <c r="M406" s="112">
        <f t="shared" si="1451"/>
        <v>11390.4</v>
      </c>
      <c r="N406" s="112">
        <f t="shared" si="1451"/>
        <v>13832</v>
      </c>
      <c r="O406" s="112">
        <v>2441.5999999999995</v>
      </c>
      <c r="P406" s="112">
        <v>11390.4</v>
      </c>
      <c r="Q406" s="112">
        <v>13832</v>
      </c>
      <c r="R406" s="112">
        <f t="shared" si="1452"/>
        <v>2790.7487999999994</v>
      </c>
      <c r="S406" s="112">
        <f t="shared" si="1452"/>
        <v>13019.227199999999</v>
      </c>
      <c r="T406" s="112">
        <f t="shared" si="1414"/>
        <v>15809.976000000001</v>
      </c>
      <c r="U406" s="112">
        <f t="shared" si="1453"/>
        <v>2965.1487999999995</v>
      </c>
      <c r="V406" s="112">
        <f t="shared" si="1453"/>
        <v>13832.8272</v>
      </c>
      <c r="W406" s="112">
        <f t="shared" si="1453"/>
        <v>16797.976000000002</v>
      </c>
      <c r="X406" s="112">
        <f t="shared" si="1454"/>
        <v>3226.7487999999994</v>
      </c>
      <c r="Y406" s="112">
        <f t="shared" si="1454"/>
        <v>15053.227199999999</v>
      </c>
      <c r="Z406" s="112">
        <f t="shared" si="1454"/>
        <v>18279.976000000002</v>
      </c>
      <c r="AA406" s="112">
        <v>3715</v>
      </c>
      <c r="AB406" s="112">
        <v>17331</v>
      </c>
      <c r="AC406" s="112">
        <v>21046</v>
      </c>
      <c r="AD406" s="112">
        <f t="shared" si="1455"/>
        <v>4644</v>
      </c>
      <c r="AE406" s="112">
        <f t="shared" si="1455"/>
        <v>21664</v>
      </c>
      <c r="AF406" s="112">
        <f t="shared" si="1418"/>
        <v>26308</v>
      </c>
      <c r="AG406" s="112">
        <f t="shared" si="1456"/>
        <v>5387</v>
      </c>
      <c r="AH406" s="112">
        <f t="shared" si="1456"/>
        <v>25130</v>
      </c>
      <c r="AI406" s="112">
        <f t="shared" si="1420"/>
        <v>30517</v>
      </c>
      <c r="AJ406" s="112">
        <f t="shared" si="1457"/>
        <v>5387</v>
      </c>
      <c r="AK406" s="112">
        <f t="shared" si="1457"/>
        <v>25130</v>
      </c>
      <c r="AL406" s="112">
        <f t="shared" si="1422"/>
        <v>30517</v>
      </c>
      <c r="AM406" s="112">
        <f t="shared" si="1461"/>
        <v>5387</v>
      </c>
      <c r="AN406" s="112">
        <f t="shared" si="1461"/>
        <v>25130</v>
      </c>
      <c r="AO406" s="112">
        <v>2500</v>
      </c>
      <c r="AP406" s="112">
        <f t="shared" si="1425"/>
        <v>33017</v>
      </c>
      <c r="AQ406" s="109">
        <f t="shared" si="1426"/>
        <v>5629.42</v>
      </c>
      <c r="AR406" s="109">
        <f t="shared" si="1427"/>
        <v>27993.95</v>
      </c>
      <c r="AS406" s="112">
        <v>2500</v>
      </c>
      <c r="AT406" s="112">
        <f t="shared" si="1428"/>
        <v>36123.370000000003</v>
      </c>
      <c r="AU406" s="109">
        <f t="shared" si="1458"/>
        <v>5844.9</v>
      </c>
      <c r="AV406" s="109">
        <f t="shared" si="1458"/>
        <v>28999.15</v>
      </c>
      <c r="AW406" s="112">
        <v>2500</v>
      </c>
      <c r="AX406" s="112">
        <f t="shared" si="1430"/>
        <v>37344.050000000003</v>
      </c>
      <c r="AY406" s="109">
        <f t="shared" si="1431"/>
        <v>6312.49</v>
      </c>
      <c r="AZ406" s="109">
        <f t="shared" si="1432"/>
        <v>32769.040000000001</v>
      </c>
      <c r="BA406" s="112">
        <v>2500</v>
      </c>
      <c r="BB406" s="112">
        <f t="shared" si="1433"/>
        <v>41581.53</v>
      </c>
      <c r="BC406" s="109">
        <f t="shared" si="1434"/>
        <v>6880.61</v>
      </c>
      <c r="BD406" s="109">
        <f t="shared" si="1435"/>
        <v>35718.25</v>
      </c>
      <c r="BE406" s="112">
        <v>2500</v>
      </c>
      <c r="BF406" s="112">
        <f t="shared" si="1436"/>
        <v>45098.86</v>
      </c>
      <c r="BG406" s="109">
        <f t="shared" si="1437"/>
        <v>7196.23</v>
      </c>
      <c r="BH406" s="109">
        <f t="shared" si="1438"/>
        <v>37356.699999999997</v>
      </c>
      <c r="BI406" s="112">
        <v>2500</v>
      </c>
      <c r="BJ406" s="112">
        <f t="shared" si="1439"/>
        <v>47052.929999999993</v>
      </c>
      <c r="BK406" s="109">
        <f t="shared" si="1440"/>
        <v>7511.85</v>
      </c>
      <c r="BL406" s="109">
        <f t="shared" si="1441"/>
        <v>38995.15</v>
      </c>
      <c r="BM406" s="112">
        <v>2500</v>
      </c>
      <c r="BN406" s="112">
        <f t="shared" si="1442"/>
        <v>49007</v>
      </c>
      <c r="BO406" s="109">
        <f t="shared" si="1443"/>
        <v>7701.22</v>
      </c>
      <c r="BP406" s="109">
        <f t="shared" si="1444"/>
        <v>39978.22</v>
      </c>
      <c r="BQ406" s="109">
        <v>2500</v>
      </c>
      <c r="BR406" s="112">
        <f t="shared" si="1445"/>
        <v>50179.44</v>
      </c>
      <c r="BS406" s="110"/>
      <c r="BT406" s="75">
        <f t="shared" si="1460"/>
        <v>2.9999255444365044E-2</v>
      </c>
      <c r="BU406" s="75">
        <f t="shared" si="1460"/>
        <v>2.9999963380068495E-2</v>
      </c>
      <c r="BV406" s="75"/>
    </row>
    <row r="407" spans="1:74" ht="15" customHeight="1" x14ac:dyDescent="0.25">
      <c r="A407" s="76" t="s">
        <v>680</v>
      </c>
      <c r="B407" s="77" t="s">
        <v>681</v>
      </c>
      <c r="C407" s="112">
        <v>1744</v>
      </c>
      <c r="D407" s="112">
        <v>9053</v>
      </c>
      <c r="E407" s="112">
        <v>10797</v>
      </c>
      <c r="F407" s="112">
        <f t="shared" ref="F407:H420" si="1462">C407*1.2</f>
        <v>2092.7999999999997</v>
      </c>
      <c r="G407" s="112">
        <f t="shared" si="1462"/>
        <v>10863.6</v>
      </c>
      <c r="H407" s="112">
        <f t="shared" si="1462"/>
        <v>12956.4</v>
      </c>
      <c r="I407" s="112">
        <f t="shared" ref="I407:K420" si="1463">F407+C407*0.06</f>
        <v>2197.4399999999996</v>
      </c>
      <c r="J407" s="112">
        <f t="shared" si="1463"/>
        <v>11406.78</v>
      </c>
      <c r="K407" s="112">
        <f t="shared" si="1463"/>
        <v>13604.22</v>
      </c>
      <c r="L407" s="112">
        <f t="shared" ref="L407:N420" si="1464">I407+C407*0.14</f>
        <v>2441.5999999999995</v>
      </c>
      <c r="M407" s="112">
        <f t="shared" si="1464"/>
        <v>12674.2</v>
      </c>
      <c r="N407" s="112">
        <f t="shared" si="1464"/>
        <v>15115.8</v>
      </c>
      <c r="O407" s="112">
        <v>2441.5999999999995</v>
      </c>
      <c r="P407" s="112">
        <v>12674.2</v>
      </c>
      <c r="Q407" s="112">
        <v>15115.8</v>
      </c>
      <c r="R407" s="112">
        <f t="shared" ref="R407:S420" si="1465">+L407*1.143</f>
        <v>2790.7487999999994</v>
      </c>
      <c r="S407" s="112">
        <f t="shared" si="1465"/>
        <v>14486.610600000002</v>
      </c>
      <c r="T407" s="112">
        <f t="shared" si="1414"/>
        <v>17277.359400000001</v>
      </c>
      <c r="U407" s="112">
        <f t="shared" ref="U407:W420" si="1466">+R407+(C407*0.1)</f>
        <v>2965.1487999999995</v>
      </c>
      <c r="V407" s="112">
        <f t="shared" si="1466"/>
        <v>15391.910600000001</v>
      </c>
      <c r="W407" s="112">
        <f t="shared" si="1466"/>
        <v>18357.059400000002</v>
      </c>
      <c r="X407" s="112">
        <f t="shared" ref="X407:Z420" si="1467">+U407+(C407*0.15)</f>
        <v>3226.7487999999994</v>
      </c>
      <c r="Y407" s="112">
        <f t="shared" si="1467"/>
        <v>16749.8606</v>
      </c>
      <c r="Z407" s="112">
        <f t="shared" si="1467"/>
        <v>19976.609400000001</v>
      </c>
      <c r="AA407" s="112">
        <v>3715</v>
      </c>
      <c r="AB407" s="112">
        <v>19285</v>
      </c>
      <c r="AC407" s="112">
        <v>23000</v>
      </c>
      <c r="AD407" s="112">
        <f t="shared" ref="AD407:AE420" si="1468">+ROUND(AA407*(1+0.25),0)</f>
        <v>4644</v>
      </c>
      <c r="AE407" s="112">
        <f t="shared" si="1468"/>
        <v>24106</v>
      </c>
      <c r="AF407" s="112">
        <f t="shared" si="1418"/>
        <v>28750</v>
      </c>
      <c r="AG407" s="112">
        <f t="shared" ref="AG407:AH420" si="1469">+ROUND(AD407+AA407*0.2,0)</f>
        <v>5387</v>
      </c>
      <c r="AH407" s="112">
        <f t="shared" si="1469"/>
        <v>27963</v>
      </c>
      <c r="AI407" s="112">
        <f t="shared" si="1420"/>
        <v>33350</v>
      </c>
      <c r="AJ407" s="112">
        <f t="shared" ref="AJ407:AK420" si="1470">AG407</f>
        <v>5387</v>
      </c>
      <c r="AK407" s="112">
        <f t="shared" si="1470"/>
        <v>27963</v>
      </c>
      <c r="AL407" s="112">
        <f t="shared" si="1422"/>
        <v>33350</v>
      </c>
      <c r="AM407" s="112">
        <f t="shared" si="1461"/>
        <v>5387</v>
      </c>
      <c r="AN407" s="112">
        <f t="shared" si="1461"/>
        <v>27963</v>
      </c>
      <c r="AO407" s="112">
        <v>2500</v>
      </c>
      <c r="AP407" s="112">
        <f t="shared" si="1425"/>
        <v>35850</v>
      </c>
      <c r="AQ407" s="109">
        <f t="shared" si="1426"/>
        <v>5629.42</v>
      </c>
      <c r="AR407" s="109">
        <f t="shared" si="1427"/>
        <v>31149.84</v>
      </c>
      <c r="AS407" s="112">
        <v>2500</v>
      </c>
      <c r="AT407" s="112">
        <f t="shared" si="1428"/>
        <v>39279.26</v>
      </c>
      <c r="AU407" s="109">
        <f t="shared" ref="AU407:AV420" si="1471">ROUND(AQ407+(AM407*4%),2)</f>
        <v>5844.9</v>
      </c>
      <c r="AV407" s="109">
        <f t="shared" si="1471"/>
        <v>32268.36</v>
      </c>
      <c r="AW407" s="112">
        <v>2500</v>
      </c>
      <c r="AX407" s="112">
        <f t="shared" si="1430"/>
        <v>40613.26</v>
      </c>
      <c r="AY407" s="109">
        <f t="shared" si="1431"/>
        <v>6312.49</v>
      </c>
      <c r="AZ407" s="109">
        <f t="shared" si="1432"/>
        <v>36463.25</v>
      </c>
      <c r="BA407" s="112">
        <v>2500</v>
      </c>
      <c r="BB407" s="112">
        <f t="shared" si="1433"/>
        <v>45275.74</v>
      </c>
      <c r="BC407" s="109">
        <f t="shared" si="1434"/>
        <v>6880.61</v>
      </c>
      <c r="BD407" s="109">
        <f t="shared" si="1435"/>
        <v>39744.94</v>
      </c>
      <c r="BE407" s="112">
        <v>2500</v>
      </c>
      <c r="BF407" s="112">
        <f t="shared" si="1436"/>
        <v>49125.55</v>
      </c>
      <c r="BG407" s="109">
        <f t="shared" si="1437"/>
        <v>7196.23</v>
      </c>
      <c r="BH407" s="109">
        <f t="shared" si="1438"/>
        <v>41568.1</v>
      </c>
      <c r="BI407" s="112">
        <v>2500</v>
      </c>
      <c r="BJ407" s="112">
        <f t="shared" si="1439"/>
        <v>51264.33</v>
      </c>
      <c r="BK407" s="109">
        <f t="shared" si="1440"/>
        <v>7511.85</v>
      </c>
      <c r="BL407" s="109">
        <f t="shared" si="1441"/>
        <v>43391.26</v>
      </c>
      <c r="BM407" s="112">
        <v>2500</v>
      </c>
      <c r="BN407" s="112">
        <f t="shared" si="1442"/>
        <v>53403.11</v>
      </c>
      <c r="BO407" s="109">
        <f t="shared" si="1443"/>
        <v>7701.22</v>
      </c>
      <c r="BP407" s="109">
        <f t="shared" si="1444"/>
        <v>44485.16</v>
      </c>
      <c r="BQ407" s="109">
        <v>2500</v>
      </c>
      <c r="BR407" s="112">
        <f t="shared" si="1445"/>
        <v>54686.380000000005</v>
      </c>
      <c r="BS407" s="110"/>
      <c r="BT407" s="75">
        <f t="shared" si="1460"/>
        <v>2.9999255444365044E-2</v>
      </c>
      <c r="BU407" s="75">
        <f t="shared" si="1460"/>
        <v>3.000006856218251E-2</v>
      </c>
      <c r="BV407" s="75"/>
    </row>
    <row r="408" spans="1:74" ht="15" customHeight="1" x14ac:dyDescent="0.25">
      <c r="A408" s="76" t="s">
        <v>682</v>
      </c>
      <c r="B408" s="77" t="s">
        <v>683</v>
      </c>
      <c r="C408" s="112">
        <v>1744</v>
      </c>
      <c r="D408" s="112">
        <v>8136</v>
      </c>
      <c r="E408" s="112">
        <v>9880</v>
      </c>
      <c r="F408" s="112">
        <f t="shared" si="1462"/>
        <v>2092.7999999999997</v>
      </c>
      <c r="G408" s="112">
        <f t="shared" si="1462"/>
        <v>9763.1999999999989</v>
      </c>
      <c r="H408" s="112">
        <f t="shared" si="1462"/>
        <v>11856</v>
      </c>
      <c r="I408" s="112">
        <f t="shared" si="1463"/>
        <v>2197.4399999999996</v>
      </c>
      <c r="J408" s="112">
        <f t="shared" si="1463"/>
        <v>10251.359999999999</v>
      </c>
      <c r="K408" s="112">
        <f t="shared" si="1463"/>
        <v>12448.8</v>
      </c>
      <c r="L408" s="112">
        <f t="shared" si="1464"/>
        <v>2441.5999999999995</v>
      </c>
      <c r="M408" s="112">
        <f t="shared" si="1464"/>
        <v>11390.4</v>
      </c>
      <c r="N408" s="112">
        <f t="shared" si="1464"/>
        <v>13832</v>
      </c>
      <c r="O408" s="112">
        <v>2441.5999999999995</v>
      </c>
      <c r="P408" s="112">
        <v>11390.4</v>
      </c>
      <c r="Q408" s="112">
        <v>13832</v>
      </c>
      <c r="R408" s="112">
        <f t="shared" si="1465"/>
        <v>2790.7487999999994</v>
      </c>
      <c r="S408" s="112">
        <f t="shared" si="1465"/>
        <v>13019.227199999999</v>
      </c>
      <c r="T408" s="112">
        <f t="shared" si="1414"/>
        <v>15809.976000000001</v>
      </c>
      <c r="U408" s="112">
        <f t="shared" si="1466"/>
        <v>2965.1487999999995</v>
      </c>
      <c r="V408" s="112">
        <f t="shared" si="1466"/>
        <v>13832.8272</v>
      </c>
      <c r="W408" s="112">
        <f t="shared" si="1466"/>
        <v>16797.976000000002</v>
      </c>
      <c r="X408" s="112">
        <f t="shared" si="1467"/>
        <v>3226.7487999999994</v>
      </c>
      <c r="Y408" s="112">
        <f t="shared" si="1467"/>
        <v>15053.227199999999</v>
      </c>
      <c r="Z408" s="112">
        <f t="shared" si="1467"/>
        <v>18279.976000000002</v>
      </c>
      <c r="AA408" s="112">
        <v>3715</v>
      </c>
      <c r="AB408" s="112">
        <v>17331</v>
      </c>
      <c r="AC408" s="112">
        <v>21046</v>
      </c>
      <c r="AD408" s="112">
        <f t="shared" si="1468"/>
        <v>4644</v>
      </c>
      <c r="AE408" s="112">
        <f t="shared" si="1468"/>
        <v>21664</v>
      </c>
      <c r="AF408" s="112">
        <f t="shared" si="1418"/>
        <v>26308</v>
      </c>
      <c r="AG408" s="112">
        <f t="shared" si="1469"/>
        <v>5387</v>
      </c>
      <c r="AH408" s="112">
        <f t="shared" si="1469"/>
        <v>25130</v>
      </c>
      <c r="AI408" s="112">
        <f t="shared" si="1420"/>
        <v>30517</v>
      </c>
      <c r="AJ408" s="112">
        <f t="shared" si="1470"/>
        <v>5387</v>
      </c>
      <c r="AK408" s="112">
        <f t="shared" si="1470"/>
        <v>25130</v>
      </c>
      <c r="AL408" s="112">
        <f t="shared" si="1422"/>
        <v>30517</v>
      </c>
      <c r="AM408" s="112">
        <f t="shared" si="1461"/>
        <v>5387</v>
      </c>
      <c r="AN408" s="112">
        <f t="shared" si="1461"/>
        <v>25130</v>
      </c>
      <c r="AO408" s="112">
        <v>2500</v>
      </c>
      <c r="AP408" s="112">
        <f t="shared" si="1425"/>
        <v>33017</v>
      </c>
      <c r="AQ408" s="109">
        <f t="shared" si="1426"/>
        <v>5629.42</v>
      </c>
      <c r="AR408" s="109">
        <f t="shared" si="1427"/>
        <v>27993.95</v>
      </c>
      <c r="AS408" s="112">
        <v>2500</v>
      </c>
      <c r="AT408" s="112">
        <f t="shared" si="1428"/>
        <v>36123.370000000003</v>
      </c>
      <c r="AU408" s="109">
        <f t="shared" si="1471"/>
        <v>5844.9</v>
      </c>
      <c r="AV408" s="109">
        <f t="shared" si="1471"/>
        <v>28999.15</v>
      </c>
      <c r="AW408" s="112">
        <v>2500</v>
      </c>
      <c r="AX408" s="112">
        <f t="shared" si="1430"/>
        <v>37344.050000000003</v>
      </c>
      <c r="AY408" s="109">
        <f t="shared" si="1431"/>
        <v>6312.49</v>
      </c>
      <c r="AZ408" s="109">
        <f t="shared" si="1432"/>
        <v>32769.040000000001</v>
      </c>
      <c r="BA408" s="112">
        <v>2500</v>
      </c>
      <c r="BB408" s="112">
        <f t="shared" si="1433"/>
        <v>41581.53</v>
      </c>
      <c r="BC408" s="109">
        <f t="shared" si="1434"/>
        <v>6880.61</v>
      </c>
      <c r="BD408" s="109">
        <f t="shared" si="1435"/>
        <v>35718.25</v>
      </c>
      <c r="BE408" s="112">
        <v>2500</v>
      </c>
      <c r="BF408" s="112">
        <f t="shared" si="1436"/>
        <v>45098.86</v>
      </c>
      <c r="BG408" s="109">
        <f t="shared" si="1437"/>
        <v>7196.23</v>
      </c>
      <c r="BH408" s="109">
        <f t="shared" si="1438"/>
        <v>37356.699999999997</v>
      </c>
      <c r="BI408" s="112">
        <v>2500</v>
      </c>
      <c r="BJ408" s="112">
        <f t="shared" si="1439"/>
        <v>47052.929999999993</v>
      </c>
      <c r="BK408" s="109">
        <f t="shared" si="1440"/>
        <v>7511.85</v>
      </c>
      <c r="BL408" s="109">
        <f t="shared" si="1441"/>
        <v>38995.15</v>
      </c>
      <c r="BM408" s="112">
        <v>2500</v>
      </c>
      <c r="BN408" s="112">
        <f t="shared" si="1442"/>
        <v>49007</v>
      </c>
      <c r="BO408" s="109">
        <f t="shared" si="1443"/>
        <v>7701.22</v>
      </c>
      <c r="BP408" s="109">
        <f t="shared" si="1444"/>
        <v>39978.22</v>
      </c>
      <c r="BQ408" s="109">
        <v>2500</v>
      </c>
      <c r="BR408" s="112">
        <f t="shared" si="1445"/>
        <v>50179.44</v>
      </c>
      <c r="BS408" s="110"/>
      <c r="BT408" s="75">
        <f t="shared" si="1460"/>
        <v>2.9999255444365044E-2</v>
      </c>
      <c r="BU408" s="75">
        <f t="shared" si="1460"/>
        <v>2.9999963380068495E-2</v>
      </c>
      <c r="BV408" s="75"/>
    </row>
    <row r="409" spans="1:74" ht="15" customHeight="1" x14ac:dyDescent="0.25">
      <c r="A409" s="76" t="s">
        <v>684</v>
      </c>
      <c r="B409" s="77" t="s">
        <v>685</v>
      </c>
      <c r="C409" s="112">
        <v>1744</v>
      </c>
      <c r="D409" s="112">
        <v>9053</v>
      </c>
      <c r="E409" s="112">
        <v>10797</v>
      </c>
      <c r="F409" s="112">
        <f t="shared" si="1462"/>
        <v>2092.7999999999997</v>
      </c>
      <c r="G409" s="112">
        <f t="shared" si="1462"/>
        <v>10863.6</v>
      </c>
      <c r="H409" s="112">
        <f t="shared" si="1462"/>
        <v>12956.4</v>
      </c>
      <c r="I409" s="112">
        <f t="shared" si="1463"/>
        <v>2197.4399999999996</v>
      </c>
      <c r="J409" s="112">
        <f t="shared" si="1463"/>
        <v>11406.78</v>
      </c>
      <c r="K409" s="112">
        <f t="shared" si="1463"/>
        <v>13604.22</v>
      </c>
      <c r="L409" s="112">
        <f t="shared" si="1464"/>
        <v>2441.5999999999995</v>
      </c>
      <c r="M409" s="112">
        <f t="shared" si="1464"/>
        <v>12674.2</v>
      </c>
      <c r="N409" s="112">
        <f t="shared" si="1464"/>
        <v>15115.8</v>
      </c>
      <c r="O409" s="112">
        <v>2441.5999999999995</v>
      </c>
      <c r="P409" s="112">
        <v>12674.2</v>
      </c>
      <c r="Q409" s="112">
        <v>15115.8</v>
      </c>
      <c r="R409" s="112">
        <f t="shared" si="1465"/>
        <v>2790.7487999999994</v>
      </c>
      <c r="S409" s="112">
        <f t="shared" si="1465"/>
        <v>14486.610600000002</v>
      </c>
      <c r="T409" s="112">
        <f t="shared" si="1414"/>
        <v>17277.359400000001</v>
      </c>
      <c r="U409" s="112">
        <f t="shared" si="1466"/>
        <v>2965.1487999999995</v>
      </c>
      <c r="V409" s="112">
        <f t="shared" si="1466"/>
        <v>15391.910600000001</v>
      </c>
      <c r="W409" s="112">
        <f t="shared" si="1466"/>
        <v>18357.059400000002</v>
      </c>
      <c r="X409" s="112">
        <f t="shared" si="1467"/>
        <v>3226.7487999999994</v>
      </c>
      <c r="Y409" s="112">
        <f t="shared" si="1467"/>
        <v>16749.8606</v>
      </c>
      <c r="Z409" s="112">
        <f t="shared" si="1467"/>
        <v>19976.609400000001</v>
      </c>
      <c r="AA409" s="112">
        <v>3715</v>
      </c>
      <c r="AB409" s="112">
        <v>19285</v>
      </c>
      <c r="AC409" s="112">
        <v>23000</v>
      </c>
      <c r="AD409" s="112">
        <f t="shared" si="1468"/>
        <v>4644</v>
      </c>
      <c r="AE409" s="112">
        <f t="shared" si="1468"/>
        <v>24106</v>
      </c>
      <c r="AF409" s="112">
        <f t="shared" si="1418"/>
        <v>28750</v>
      </c>
      <c r="AG409" s="112">
        <f t="shared" si="1469"/>
        <v>5387</v>
      </c>
      <c r="AH409" s="112">
        <f t="shared" si="1469"/>
        <v>27963</v>
      </c>
      <c r="AI409" s="112">
        <f t="shared" si="1420"/>
        <v>33350</v>
      </c>
      <c r="AJ409" s="112">
        <f t="shared" si="1470"/>
        <v>5387</v>
      </c>
      <c r="AK409" s="112">
        <f t="shared" si="1470"/>
        <v>27963</v>
      </c>
      <c r="AL409" s="112">
        <f t="shared" si="1422"/>
        <v>33350</v>
      </c>
      <c r="AM409" s="112">
        <f t="shared" si="1461"/>
        <v>5387</v>
      </c>
      <c r="AN409" s="112">
        <f t="shared" si="1461"/>
        <v>27963</v>
      </c>
      <c r="AO409" s="112">
        <v>2500</v>
      </c>
      <c r="AP409" s="112">
        <f t="shared" si="1425"/>
        <v>35850</v>
      </c>
      <c r="AQ409" s="109">
        <f t="shared" si="1426"/>
        <v>5629.42</v>
      </c>
      <c r="AR409" s="109">
        <f t="shared" si="1427"/>
        <v>31149.84</v>
      </c>
      <c r="AS409" s="112">
        <v>2500</v>
      </c>
      <c r="AT409" s="112">
        <f t="shared" si="1428"/>
        <v>39279.26</v>
      </c>
      <c r="AU409" s="109">
        <f t="shared" si="1471"/>
        <v>5844.9</v>
      </c>
      <c r="AV409" s="109">
        <f t="shared" si="1471"/>
        <v>32268.36</v>
      </c>
      <c r="AW409" s="112">
        <v>2500</v>
      </c>
      <c r="AX409" s="112">
        <f t="shared" si="1430"/>
        <v>40613.26</v>
      </c>
      <c r="AY409" s="109">
        <f t="shared" si="1431"/>
        <v>6312.49</v>
      </c>
      <c r="AZ409" s="109">
        <f t="shared" si="1432"/>
        <v>36463.25</v>
      </c>
      <c r="BA409" s="112">
        <v>2500</v>
      </c>
      <c r="BB409" s="112">
        <f t="shared" si="1433"/>
        <v>45275.74</v>
      </c>
      <c r="BC409" s="109">
        <f t="shared" si="1434"/>
        <v>6880.61</v>
      </c>
      <c r="BD409" s="109">
        <f t="shared" si="1435"/>
        <v>39744.94</v>
      </c>
      <c r="BE409" s="112">
        <v>2500</v>
      </c>
      <c r="BF409" s="112">
        <f t="shared" si="1436"/>
        <v>49125.55</v>
      </c>
      <c r="BG409" s="109">
        <f t="shared" si="1437"/>
        <v>7196.23</v>
      </c>
      <c r="BH409" s="109">
        <f t="shared" si="1438"/>
        <v>41568.1</v>
      </c>
      <c r="BI409" s="112">
        <v>2500</v>
      </c>
      <c r="BJ409" s="112">
        <f t="shared" si="1439"/>
        <v>51264.33</v>
      </c>
      <c r="BK409" s="109">
        <f t="shared" si="1440"/>
        <v>7511.85</v>
      </c>
      <c r="BL409" s="109">
        <f t="shared" si="1441"/>
        <v>43391.26</v>
      </c>
      <c r="BM409" s="112">
        <v>2500</v>
      </c>
      <c r="BN409" s="112">
        <f t="shared" si="1442"/>
        <v>53403.11</v>
      </c>
      <c r="BO409" s="109">
        <f t="shared" si="1443"/>
        <v>7701.22</v>
      </c>
      <c r="BP409" s="109">
        <f t="shared" si="1444"/>
        <v>44485.16</v>
      </c>
      <c r="BQ409" s="109">
        <v>2500</v>
      </c>
      <c r="BR409" s="112">
        <f t="shared" si="1445"/>
        <v>54686.380000000005</v>
      </c>
      <c r="BS409" s="110"/>
      <c r="BT409" s="75">
        <f t="shared" si="1460"/>
        <v>2.9999255444365044E-2</v>
      </c>
      <c r="BU409" s="75">
        <f t="shared" si="1460"/>
        <v>3.000006856218251E-2</v>
      </c>
      <c r="BV409" s="75"/>
    </row>
    <row r="410" spans="1:74" ht="15" customHeight="1" x14ac:dyDescent="0.25">
      <c r="A410" s="76" t="s">
        <v>686</v>
      </c>
      <c r="B410" s="77" t="s">
        <v>687</v>
      </c>
      <c r="C410" s="112">
        <v>1744</v>
      </c>
      <c r="D410" s="112">
        <v>8136</v>
      </c>
      <c r="E410" s="112">
        <v>9880</v>
      </c>
      <c r="F410" s="112">
        <f t="shared" si="1462"/>
        <v>2092.7999999999997</v>
      </c>
      <c r="G410" s="112">
        <f t="shared" si="1462"/>
        <v>9763.1999999999989</v>
      </c>
      <c r="H410" s="112">
        <f t="shared" si="1462"/>
        <v>11856</v>
      </c>
      <c r="I410" s="112">
        <f t="shared" si="1463"/>
        <v>2197.4399999999996</v>
      </c>
      <c r="J410" s="112">
        <f t="shared" si="1463"/>
        <v>10251.359999999999</v>
      </c>
      <c r="K410" s="112">
        <f t="shared" si="1463"/>
        <v>12448.8</v>
      </c>
      <c r="L410" s="112">
        <f t="shared" si="1464"/>
        <v>2441.5999999999995</v>
      </c>
      <c r="M410" s="112">
        <f t="shared" si="1464"/>
        <v>11390.4</v>
      </c>
      <c r="N410" s="112">
        <f t="shared" si="1464"/>
        <v>13832</v>
      </c>
      <c r="O410" s="112">
        <v>2441.5999999999995</v>
      </c>
      <c r="P410" s="112">
        <v>11390.4</v>
      </c>
      <c r="Q410" s="112">
        <v>13832</v>
      </c>
      <c r="R410" s="112">
        <f t="shared" si="1465"/>
        <v>2790.7487999999994</v>
      </c>
      <c r="S410" s="112">
        <f t="shared" si="1465"/>
        <v>13019.227199999999</v>
      </c>
      <c r="T410" s="112">
        <f t="shared" si="1414"/>
        <v>15809.976000000001</v>
      </c>
      <c r="U410" s="112">
        <f t="shared" si="1466"/>
        <v>2965.1487999999995</v>
      </c>
      <c r="V410" s="112">
        <f t="shared" si="1466"/>
        <v>13832.8272</v>
      </c>
      <c r="W410" s="112">
        <f t="shared" si="1466"/>
        <v>16797.976000000002</v>
      </c>
      <c r="X410" s="112">
        <f t="shared" si="1467"/>
        <v>3226.7487999999994</v>
      </c>
      <c r="Y410" s="112">
        <f t="shared" si="1467"/>
        <v>15053.227199999999</v>
      </c>
      <c r="Z410" s="112">
        <f t="shared" si="1467"/>
        <v>18279.976000000002</v>
      </c>
      <c r="AA410" s="112">
        <v>3715</v>
      </c>
      <c r="AB410" s="112">
        <v>17331</v>
      </c>
      <c r="AC410" s="112">
        <v>21046</v>
      </c>
      <c r="AD410" s="112">
        <f t="shared" si="1468"/>
        <v>4644</v>
      </c>
      <c r="AE410" s="112">
        <f t="shared" si="1468"/>
        <v>21664</v>
      </c>
      <c r="AF410" s="112">
        <f t="shared" si="1418"/>
        <v>26308</v>
      </c>
      <c r="AG410" s="112">
        <f t="shared" si="1469"/>
        <v>5387</v>
      </c>
      <c r="AH410" s="112">
        <f t="shared" si="1469"/>
        <v>25130</v>
      </c>
      <c r="AI410" s="112">
        <f t="shared" si="1420"/>
        <v>30517</v>
      </c>
      <c r="AJ410" s="112">
        <f t="shared" si="1470"/>
        <v>5387</v>
      </c>
      <c r="AK410" s="112">
        <f t="shared" si="1470"/>
        <v>25130</v>
      </c>
      <c r="AL410" s="112">
        <f t="shared" si="1422"/>
        <v>30517</v>
      </c>
      <c r="AM410" s="112">
        <f t="shared" si="1461"/>
        <v>5387</v>
      </c>
      <c r="AN410" s="112">
        <f t="shared" si="1461"/>
        <v>25130</v>
      </c>
      <c r="AO410" s="112">
        <v>2500</v>
      </c>
      <c r="AP410" s="112">
        <f t="shared" si="1425"/>
        <v>33017</v>
      </c>
      <c r="AQ410" s="109">
        <f t="shared" si="1426"/>
        <v>5629.42</v>
      </c>
      <c r="AR410" s="109">
        <f t="shared" si="1427"/>
        <v>27993.95</v>
      </c>
      <c r="AS410" s="112">
        <v>2500</v>
      </c>
      <c r="AT410" s="112">
        <f t="shared" si="1428"/>
        <v>36123.370000000003</v>
      </c>
      <c r="AU410" s="109">
        <f t="shared" si="1471"/>
        <v>5844.9</v>
      </c>
      <c r="AV410" s="109">
        <f t="shared" si="1471"/>
        <v>28999.15</v>
      </c>
      <c r="AW410" s="112">
        <v>2500</v>
      </c>
      <c r="AX410" s="112">
        <f t="shared" si="1430"/>
        <v>37344.050000000003</v>
      </c>
      <c r="AY410" s="109">
        <f t="shared" si="1431"/>
        <v>6312.49</v>
      </c>
      <c r="AZ410" s="109">
        <f t="shared" si="1432"/>
        <v>32769.040000000001</v>
      </c>
      <c r="BA410" s="112">
        <v>2500</v>
      </c>
      <c r="BB410" s="112">
        <f t="shared" si="1433"/>
        <v>41581.53</v>
      </c>
      <c r="BC410" s="109">
        <f t="shared" si="1434"/>
        <v>6880.61</v>
      </c>
      <c r="BD410" s="109">
        <f t="shared" si="1435"/>
        <v>35718.25</v>
      </c>
      <c r="BE410" s="112">
        <v>2500</v>
      </c>
      <c r="BF410" s="112">
        <f t="shared" si="1436"/>
        <v>45098.86</v>
      </c>
      <c r="BG410" s="109">
        <f t="shared" si="1437"/>
        <v>7196.23</v>
      </c>
      <c r="BH410" s="109">
        <f t="shared" si="1438"/>
        <v>37356.699999999997</v>
      </c>
      <c r="BI410" s="112">
        <v>2500</v>
      </c>
      <c r="BJ410" s="112">
        <f t="shared" si="1439"/>
        <v>47052.929999999993</v>
      </c>
      <c r="BK410" s="109">
        <f t="shared" si="1440"/>
        <v>7511.85</v>
      </c>
      <c r="BL410" s="109">
        <f t="shared" si="1441"/>
        <v>38995.15</v>
      </c>
      <c r="BM410" s="112">
        <v>2500</v>
      </c>
      <c r="BN410" s="112">
        <f t="shared" si="1442"/>
        <v>49007</v>
      </c>
      <c r="BO410" s="109">
        <f t="shared" si="1443"/>
        <v>7701.22</v>
      </c>
      <c r="BP410" s="109">
        <f t="shared" si="1444"/>
        <v>39978.22</v>
      </c>
      <c r="BQ410" s="109">
        <v>2500</v>
      </c>
      <c r="BR410" s="112">
        <f t="shared" si="1445"/>
        <v>50179.44</v>
      </c>
      <c r="BS410" s="110"/>
      <c r="BT410" s="75">
        <f t="shared" si="1460"/>
        <v>2.9999255444365044E-2</v>
      </c>
      <c r="BU410" s="75">
        <f t="shared" si="1460"/>
        <v>2.9999963380068495E-2</v>
      </c>
      <c r="BV410" s="75"/>
    </row>
    <row r="411" spans="1:74" ht="15" customHeight="1" x14ac:dyDescent="0.25">
      <c r="A411" s="76" t="s">
        <v>688</v>
      </c>
      <c r="B411" s="77" t="s">
        <v>689</v>
      </c>
      <c r="C411" s="112">
        <v>1744</v>
      </c>
      <c r="D411" s="112">
        <v>9053</v>
      </c>
      <c r="E411" s="112">
        <v>10797</v>
      </c>
      <c r="F411" s="112">
        <f t="shared" si="1462"/>
        <v>2092.7999999999997</v>
      </c>
      <c r="G411" s="112">
        <f t="shared" si="1462"/>
        <v>10863.6</v>
      </c>
      <c r="H411" s="112">
        <f t="shared" si="1462"/>
        <v>12956.4</v>
      </c>
      <c r="I411" s="112">
        <f t="shared" si="1463"/>
        <v>2197.4399999999996</v>
      </c>
      <c r="J411" s="112">
        <f t="shared" si="1463"/>
        <v>11406.78</v>
      </c>
      <c r="K411" s="112">
        <f t="shared" si="1463"/>
        <v>13604.22</v>
      </c>
      <c r="L411" s="112">
        <f t="shared" si="1464"/>
        <v>2441.5999999999995</v>
      </c>
      <c r="M411" s="112">
        <f t="shared" si="1464"/>
        <v>12674.2</v>
      </c>
      <c r="N411" s="112">
        <f t="shared" si="1464"/>
        <v>15115.8</v>
      </c>
      <c r="O411" s="112">
        <v>2441.5999999999995</v>
      </c>
      <c r="P411" s="112">
        <v>12674.2</v>
      </c>
      <c r="Q411" s="112">
        <v>15115.8</v>
      </c>
      <c r="R411" s="112">
        <f t="shared" si="1465"/>
        <v>2790.7487999999994</v>
      </c>
      <c r="S411" s="112">
        <f t="shared" si="1465"/>
        <v>14486.610600000002</v>
      </c>
      <c r="T411" s="112">
        <f t="shared" si="1414"/>
        <v>17277.359400000001</v>
      </c>
      <c r="U411" s="112">
        <f t="shared" si="1466"/>
        <v>2965.1487999999995</v>
      </c>
      <c r="V411" s="112">
        <f t="shared" si="1466"/>
        <v>15391.910600000001</v>
      </c>
      <c r="W411" s="112">
        <f t="shared" si="1466"/>
        <v>18357.059400000002</v>
      </c>
      <c r="X411" s="112">
        <f t="shared" si="1467"/>
        <v>3226.7487999999994</v>
      </c>
      <c r="Y411" s="112">
        <f t="shared" si="1467"/>
        <v>16749.8606</v>
      </c>
      <c r="Z411" s="112">
        <f t="shared" si="1467"/>
        <v>19976.609400000001</v>
      </c>
      <c r="AA411" s="112">
        <v>3715</v>
      </c>
      <c r="AB411" s="112">
        <v>19285</v>
      </c>
      <c r="AC411" s="112">
        <v>23000</v>
      </c>
      <c r="AD411" s="112">
        <f t="shared" si="1468"/>
        <v>4644</v>
      </c>
      <c r="AE411" s="112">
        <f t="shared" si="1468"/>
        <v>24106</v>
      </c>
      <c r="AF411" s="112">
        <f t="shared" si="1418"/>
        <v>28750</v>
      </c>
      <c r="AG411" s="112">
        <f t="shared" si="1469"/>
        <v>5387</v>
      </c>
      <c r="AH411" s="112">
        <f t="shared" si="1469"/>
        <v>27963</v>
      </c>
      <c r="AI411" s="112">
        <f t="shared" si="1420"/>
        <v>33350</v>
      </c>
      <c r="AJ411" s="112">
        <f t="shared" si="1470"/>
        <v>5387</v>
      </c>
      <c r="AK411" s="112">
        <f t="shared" si="1470"/>
        <v>27963</v>
      </c>
      <c r="AL411" s="112">
        <f t="shared" si="1422"/>
        <v>33350</v>
      </c>
      <c r="AM411" s="112">
        <f t="shared" si="1461"/>
        <v>5387</v>
      </c>
      <c r="AN411" s="112">
        <f t="shared" si="1461"/>
        <v>27963</v>
      </c>
      <c r="AO411" s="112">
        <v>2500</v>
      </c>
      <c r="AP411" s="112">
        <f t="shared" si="1425"/>
        <v>35850</v>
      </c>
      <c r="AQ411" s="109">
        <f t="shared" si="1426"/>
        <v>5629.42</v>
      </c>
      <c r="AR411" s="109">
        <f t="shared" si="1427"/>
        <v>31149.84</v>
      </c>
      <c r="AS411" s="112">
        <v>2500</v>
      </c>
      <c r="AT411" s="112">
        <f t="shared" si="1428"/>
        <v>39279.26</v>
      </c>
      <c r="AU411" s="109">
        <f t="shared" si="1471"/>
        <v>5844.9</v>
      </c>
      <c r="AV411" s="109">
        <f t="shared" si="1471"/>
        <v>32268.36</v>
      </c>
      <c r="AW411" s="112">
        <v>2500</v>
      </c>
      <c r="AX411" s="112">
        <f t="shared" si="1430"/>
        <v>40613.26</v>
      </c>
      <c r="AY411" s="109">
        <f t="shared" si="1431"/>
        <v>6312.49</v>
      </c>
      <c r="AZ411" s="109">
        <f t="shared" si="1432"/>
        <v>36463.25</v>
      </c>
      <c r="BA411" s="112">
        <v>2500</v>
      </c>
      <c r="BB411" s="112">
        <f t="shared" si="1433"/>
        <v>45275.74</v>
      </c>
      <c r="BC411" s="109">
        <f t="shared" si="1434"/>
        <v>6880.61</v>
      </c>
      <c r="BD411" s="109">
        <f t="shared" si="1435"/>
        <v>39744.94</v>
      </c>
      <c r="BE411" s="112">
        <v>2500</v>
      </c>
      <c r="BF411" s="112">
        <f t="shared" si="1436"/>
        <v>49125.55</v>
      </c>
      <c r="BG411" s="109">
        <f t="shared" si="1437"/>
        <v>7196.23</v>
      </c>
      <c r="BH411" s="109">
        <f t="shared" si="1438"/>
        <v>41568.1</v>
      </c>
      <c r="BI411" s="112">
        <v>2500</v>
      </c>
      <c r="BJ411" s="112">
        <f t="shared" si="1439"/>
        <v>51264.33</v>
      </c>
      <c r="BK411" s="109">
        <f t="shared" si="1440"/>
        <v>7511.85</v>
      </c>
      <c r="BL411" s="109">
        <f t="shared" si="1441"/>
        <v>43391.26</v>
      </c>
      <c r="BM411" s="112">
        <v>2500</v>
      </c>
      <c r="BN411" s="112">
        <f t="shared" si="1442"/>
        <v>53403.11</v>
      </c>
      <c r="BO411" s="109">
        <f t="shared" si="1443"/>
        <v>7701.22</v>
      </c>
      <c r="BP411" s="109">
        <f t="shared" si="1444"/>
        <v>44485.16</v>
      </c>
      <c r="BQ411" s="109">
        <v>2500</v>
      </c>
      <c r="BR411" s="112">
        <f t="shared" si="1445"/>
        <v>54686.380000000005</v>
      </c>
      <c r="BS411" s="110"/>
      <c r="BT411" s="75">
        <f t="shared" si="1460"/>
        <v>2.9999255444365044E-2</v>
      </c>
      <c r="BU411" s="75">
        <f t="shared" si="1460"/>
        <v>3.000006856218251E-2</v>
      </c>
      <c r="BV411" s="75"/>
    </row>
    <row r="412" spans="1:74" ht="15" customHeight="1" x14ac:dyDescent="0.25">
      <c r="A412" s="76" t="s">
        <v>690</v>
      </c>
      <c r="B412" s="77" t="s">
        <v>691</v>
      </c>
      <c r="C412" s="112">
        <v>1744</v>
      </c>
      <c r="D412" s="112">
        <v>8136</v>
      </c>
      <c r="E412" s="112">
        <v>9880</v>
      </c>
      <c r="F412" s="112">
        <f t="shared" si="1462"/>
        <v>2092.7999999999997</v>
      </c>
      <c r="G412" s="112">
        <f t="shared" si="1462"/>
        <v>9763.1999999999989</v>
      </c>
      <c r="H412" s="112">
        <f t="shared" si="1462"/>
        <v>11856</v>
      </c>
      <c r="I412" s="112">
        <f t="shared" si="1463"/>
        <v>2197.4399999999996</v>
      </c>
      <c r="J412" s="112">
        <f t="shared" si="1463"/>
        <v>10251.359999999999</v>
      </c>
      <c r="K412" s="112">
        <f t="shared" si="1463"/>
        <v>12448.8</v>
      </c>
      <c r="L412" s="112">
        <f t="shared" si="1464"/>
        <v>2441.5999999999995</v>
      </c>
      <c r="M412" s="112">
        <f t="shared" si="1464"/>
        <v>11390.4</v>
      </c>
      <c r="N412" s="112">
        <f t="shared" si="1464"/>
        <v>13832</v>
      </c>
      <c r="O412" s="112">
        <v>2441.5999999999995</v>
      </c>
      <c r="P412" s="112">
        <v>11390.4</v>
      </c>
      <c r="Q412" s="112">
        <v>13832</v>
      </c>
      <c r="R412" s="112">
        <f t="shared" si="1465"/>
        <v>2790.7487999999994</v>
      </c>
      <c r="S412" s="112">
        <f t="shared" si="1465"/>
        <v>13019.227199999999</v>
      </c>
      <c r="T412" s="112">
        <f t="shared" si="1414"/>
        <v>15809.976000000001</v>
      </c>
      <c r="U412" s="112">
        <f t="shared" si="1466"/>
        <v>2965.1487999999995</v>
      </c>
      <c r="V412" s="112">
        <f t="shared" si="1466"/>
        <v>13832.8272</v>
      </c>
      <c r="W412" s="112">
        <f t="shared" si="1466"/>
        <v>16797.976000000002</v>
      </c>
      <c r="X412" s="112">
        <f t="shared" si="1467"/>
        <v>3226.7487999999994</v>
      </c>
      <c r="Y412" s="112">
        <f t="shared" si="1467"/>
        <v>15053.227199999999</v>
      </c>
      <c r="Z412" s="112">
        <f t="shared" si="1467"/>
        <v>18279.976000000002</v>
      </c>
      <c r="AA412" s="112">
        <v>3715</v>
      </c>
      <c r="AB412" s="112">
        <v>17331</v>
      </c>
      <c r="AC412" s="112">
        <v>21046</v>
      </c>
      <c r="AD412" s="112">
        <f t="shared" si="1468"/>
        <v>4644</v>
      </c>
      <c r="AE412" s="112">
        <f t="shared" si="1468"/>
        <v>21664</v>
      </c>
      <c r="AF412" s="112">
        <f t="shared" si="1418"/>
        <v>26308</v>
      </c>
      <c r="AG412" s="112">
        <f t="shared" si="1469"/>
        <v>5387</v>
      </c>
      <c r="AH412" s="112">
        <f t="shared" si="1469"/>
        <v>25130</v>
      </c>
      <c r="AI412" s="112">
        <f t="shared" si="1420"/>
        <v>30517</v>
      </c>
      <c r="AJ412" s="112">
        <f t="shared" si="1470"/>
        <v>5387</v>
      </c>
      <c r="AK412" s="112">
        <f t="shared" si="1470"/>
        <v>25130</v>
      </c>
      <c r="AL412" s="112">
        <f t="shared" si="1422"/>
        <v>30517</v>
      </c>
      <c r="AM412" s="112">
        <f t="shared" si="1461"/>
        <v>5387</v>
      </c>
      <c r="AN412" s="112">
        <f t="shared" si="1461"/>
        <v>25130</v>
      </c>
      <c r="AO412" s="112">
        <v>2500</v>
      </c>
      <c r="AP412" s="112">
        <f t="shared" si="1425"/>
        <v>33017</v>
      </c>
      <c r="AQ412" s="109">
        <f t="shared" si="1426"/>
        <v>5629.42</v>
      </c>
      <c r="AR412" s="109">
        <f t="shared" si="1427"/>
        <v>27993.95</v>
      </c>
      <c r="AS412" s="112">
        <v>2500</v>
      </c>
      <c r="AT412" s="112">
        <f t="shared" si="1428"/>
        <v>36123.370000000003</v>
      </c>
      <c r="AU412" s="109">
        <f t="shared" si="1471"/>
        <v>5844.9</v>
      </c>
      <c r="AV412" s="109">
        <f t="shared" si="1471"/>
        <v>28999.15</v>
      </c>
      <c r="AW412" s="112">
        <v>2500</v>
      </c>
      <c r="AX412" s="112">
        <f t="shared" si="1430"/>
        <v>37344.050000000003</v>
      </c>
      <c r="AY412" s="109">
        <f t="shared" si="1431"/>
        <v>6312.49</v>
      </c>
      <c r="AZ412" s="109">
        <f t="shared" si="1432"/>
        <v>32769.040000000001</v>
      </c>
      <c r="BA412" s="112">
        <v>2500</v>
      </c>
      <c r="BB412" s="112">
        <f t="shared" si="1433"/>
        <v>41581.53</v>
      </c>
      <c r="BC412" s="109">
        <f t="shared" si="1434"/>
        <v>6880.61</v>
      </c>
      <c r="BD412" s="109">
        <f t="shared" si="1435"/>
        <v>35718.25</v>
      </c>
      <c r="BE412" s="112">
        <v>2500</v>
      </c>
      <c r="BF412" s="112">
        <f t="shared" si="1436"/>
        <v>45098.86</v>
      </c>
      <c r="BG412" s="109">
        <f t="shared" si="1437"/>
        <v>7196.23</v>
      </c>
      <c r="BH412" s="109">
        <f t="shared" si="1438"/>
        <v>37356.699999999997</v>
      </c>
      <c r="BI412" s="112">
        <v>2500</v>
      </c>
      <c r="BJ412" s="112">
        <f t="shared" si="1439"/>
        <v>47052.929999999993</v>
      </c>
      <c r="BK412" s="109">
        <f t="shared" si="1440"/>
        <v>7511.85</v>
      </c>
      <c r="BL412" s="109">
        <f t="shared" si="1441"/>
        <v>38995.15</v>
      </c>
      <c r="BM412" s="112">
        <v>2500</v>
      </c>
      <c r="BN412" s="112">
        <f t="shared" si="1442"/>
        <v>49007</v>
      </c>
      <c r="BO412" s="109">
        <f t="shared" si="1443"/>
        <v>7701.22</v>
      </c>
      <c r="BP412" s="109">
        <f t="shared" si="1444"/>
        <v>39978.22</v>
      </c>
      <c r="BQ412" s="109">
        <v>2500</v>
      </c>
      <c r="BR412" s="112">
        <f t="shared" si="1445"/>
        <v>50179.44</v>
      </c>
      <c r="BS412" s="110"/>
      <c r="BT412" s="75">
        <f t="shared" si="1460"/>
        <v>2.9999255444365044E-2</v>
      </c>
      <c r="BU412" s="75">
        <f t="shared" si="1460"/>
        <v>2.9999963380068495E-2</v>
      </c>
      <c r="BV412" s="75"/>
    </row>
    <row r="413" spans="1:74" ht="30" customHeight="1" x14ac:dyDescent="0.25">
      <c r="A413" s="76" t="s">
        <v>692</v>
      </c>
      <c r="B413" s="77" t="s">
        <v>693</v>
      </c>
      <c r="C413" s="112">
        <v>1744</v>
      </c>
      <c r="D413" s="112">
        <v>9053</v>
      </c>
      <c r="E413" s="112">
        <v>10797</v>
      </c>
      <c r="F413" s="112">
        <f t="shared" si="1462"/>
        <v>2092.7999999999997</v>
      </c>
      <c r="G413" s="112">
        <f t="shared" si="1462"/>
        <v>10863.6</v>
      </c>
      <c r="H413" s="112">
        <f t="shared" si="1462"/>
        <v>12956.4</v>
      </c>
      <c r="I413" s="112">
        <f t="shared" si="1463"/>
        <v>2197.4399999999996</v>
      </c>
      <c r="J413" s="112">
        <f t="shared" si="1463"/>
        <v>11406.78</v>
      </c>
      <c r="K413" s="112">
        <f t="shared" si="1463"/>
        <v>13604.22</v>
      </c>
      <c r="L413" s="112">
        <f t="shared" si="1464"/>
        <v>2441.5999999999995</v>
      </c>
      <c r="M413" s="112">
        <f t="shared" si="1464"/>
        <v>12674.2</v>
      </c>
      <c r="N413" s="112">
        <f t="shared" si="1464"/>
        <v>15115.8</v>
      </c>
      <c r="O413" s="112">
        <v>2441.5999999999995</v>
      </c>
      <c r="P413" s="112">
        <v>12674.2</v>
      </c>
      <c r="Q413" s="112">
        <v>15115.8</v>
      </c>
      <c r="R413" s="112">
        <f t="shared" si="1465"/>
        <v>2790.7487999999994</v>
      </c>
      <c r="S413" s="112">
        <f t="shared" si="1465"/>
        <v>14486.610600000002</v>
      </c>
      <c r="T413" s="112">
        <f t="shared" si="1414"/>
        <v>17277.359400000001</v>
      </c>
      <c r="U413" s="112">
        <f t="shared" si="1466"/>
        <v>2965.1487999999995</v>
      </c>
      <c r="V413" s="112">
        <f t="shared" si="1466"/>
        <v>15391.910600000001</v>
      </c>
      <c r="W413" s="112">
        <f t="shared" si="1466"/>
        <v>18357.059400000002</v>
      </c>
      <c r="X413" s="112">
        <f t="shared" si="1467"/>
        <v>3226.7487999999994</v>
      </c>
      <c r="Y413" s="112">
        <f t="shared" si="1467"/>
        <v>16749.8606</v>
      </c>
      <c r="Z413" s="112">
        <f t="shared" si="1467"/>
        <v>19976.609400000001</v>
      </c>
      <c r="AA413" s="112">
        <v>3715</v>
      </c>
      <c r="AB413" s="112">
        <v>19285</v>
      </c>
      <c r="AC413" s="112">
        <v>23000</v>
      </c>
      <c r="AD413" s="112">
        <f t="shared" si="1468"/>
        <v>4644</v>
      </c>
      <c r="AE413" s="112">
        <f t="shared" si="1468"/>
        <v>24106</v>
      </c>
      <c r="AF413" s="112">
        <f t="shared" si="1418"/>
        <v>28750</v>
      </c>
      <c r="AG413" s="112">
        <f t="shared" si="1469"/>
        <v>5387</v>
      </c>
      <c r="AH413" s="112">
        <f t="shared" si="1469"/>
        <v>27963</v>
      </c>
      <c r="AI413" s="112">
        <f t="shared" si="1420"/>
        <v>33350</v>
      </c>
      <c r="AJ413" s="112">
        <f t="shared" si="1470"/>
        <v>5387</v>
      </c>
      <c r="AK413" s="112">
        <f t="shared" si="1470"/>
        <v>27963</v>
      </c>
      <c r="AL413" s="112">
        <f t="shared" si="1422"/>
        <v>33350</v>
      </c>
      <c r="AM413" s="112">
        <f t="shared" si="1461"/>
        <v>5387</v>
      </c>
      <c r="AN413" s="112">
        <f t="shared" si="1461"/>
        <v>27963</v>
      </c>
      <c r="AO413" s="112">
        <v>2500</v>
      </c>
      <c r="AP413" s="112">
        <f t="shared" si="1425"/>
        <v>35850</v>
      </c>
      <c r="AQ413" s="109">
        <f t="shared" si="1426"/>
        <v>5629.42</v>
      </c>
      <c r="AR413" s="109">
        <f t="shared" si="1427"/>
        <v>31149.84</v>
      </c>
      <c r="AS413" s="112">
        <v>2500</v>
      </c>
      <c r="AT413" s="112">
        <f t="shared" si="1428"/>
        <v>39279.26</v>
      </c>
      <c r="AU413" s="109">
        <f t="shared" si="1471"/>
        <v>5844.9</v>
      </c>
      <c r="AV413" s="109">
        <f t="shared" si="1471"/>
        <v>32268.36</v>
      </c>
      <c r="AW413" s="112">
        <v>2500</v>
      </c>
      <c r="AX413" s="112">
        <f t="shared" si="1430"/>
        <v>40613.26</v>
      </c>
      <c r="AY413" s="109">
        <f t="shared" si="1431"/>
        <v>6312.49</v>
      </c>
      <c r="AZ413" s="109">
        <f t="shared" si="1432"/>
        <v>36463.25</v>
      </c>
      <c r="BA413" s="112">
        <v>2500</v>
      </c>
      <c r="BB413" s="112">
        <f t="shared" si="1433"/>
        <v>45275.74</v>
      </c>
      <c r="BC413" s="109">
        <f t="shared" si="1434"/>
        <v>6880.61</v>
      </c>
      <c r="BD413" s="109">
        <f t="shared" si="1435"/>
        <v>39744.94</v>
      </c>
      <c r="BE413" s="112">
        <v>2500</v>
      </c>
      <c r="BF413" s="112">
        <f t="shared" si="1436"/>
        <v>49125.55</v>
      </c>
      <c r="BG413" s="109">
        <f t="shared" si="1437"/>
        <v>7196.23</v>
      </c>
      <c r="BH413" s="109">
        <f t="shared" si="1438"/>
        <v>41568.1</v>
      </c>
      <c r="BI413" s="112">
        <v>2500</v>
      </c>
      <c r="BJ413" s="112">
        <f t="shared" si="1439"/>
        <v>51264.33</v>
      </c>
      <c r="BK413" s="109">
        <f t="shared" si="1440"/>
        <v>7511.85</v>
      </c>
      <c r="BL413" s="109">
        <f t="shared" si="1441"/>
        <v>43391.26</v>
      </c>
      <c r="BM413" s="112">
        <v>2500</v>
      </c>
      <c r="BN413" s="112">
        <f t="shared" si="1442"/>
        <v>53403.11</v>
      </c>
      <c r="BO413" s="109">
        <f t="shared" si="1443"/>
        <v>7701.22</v>
      </c>
      <c r="BP413" s="109">
        <f t="shared" si="1444"/>
        <v>44485.16</v>
      </c>
      <c r="BQ413" s="109">
        <v>2500</v>
      </c>
      <c r="BR413" s="112">
        <f t="shared" si="1445"/>
        <v>54686.380000000005</v>
      </c>
      <c r="BS413" s="110"/>
      <c r="BT413" s="75">
        <f t="shared" ref="BT413:BU428" si="1472">+(BO413-BK413)/AY413</f>
        <v>2.9999255444365044E-2</v>
      </c>
      <c r="BU413" s="75">
        <f t="shared" si="1472"/>
        <v>3.000006856218251E-2</v>
      </c>
      <c r="BV413" s="75"/>
    </row>
    <row r="414" spans="1:74" ht="30" customHeight="1" x14ac:dyDescent="0.25">
      <c r="A414" s="76" t="s">
        <v>694</v>
      </c>
      <c r="B414" s="77" t="s">
        <v>695</v>
      </c>
      <c r="C414" s="112">
        <v>1744</v>
      </c>
      <c r="D414" s="112">
        <v>8136</v>
      </c>
      <c r="E414" s="112">
        <v>9880</v>
      </c>
      <c r="F414" s="112">
        <f t="shared" si="1462"/>
        <v>2092.7999999999997</v>
      </c>
      <c r="G414" s="112">
        <f t="shared" si="1462"/>
        <v>9763.1999999999989</v>
      </c>
      <c r="H414" s="112">
        <f t="shared" si="1462"/>
        <v>11856</v>
      </c>
      <c r="I414" s="112">
        <f t="shared" si="1463"/>
        <v>2197.4399999999996</v>
      </c>
      <c r="J414" s="112">
        <f t="shared" si="1463"/>
        <v>10251.359999999999</v>
      </c>
      <c r="K414" s="112">
        <f t="shared" si="1463"/>
        <v>12448.8</v>
      </c>
      <c r="L414" s="112">
        <f t="shared" si="1464"/>
        <v>2441.5999999999995</v>
      </c>
      <c r="M414" s="112">
        <f t="shared" si="1464"/>
        <v>11390.4</v>
      </c>
      <c r="N414" s="112">
        <f t="shared" si="1464"/>
        <v>13832</v>
      </c>
      <c r="O414" s="112">
        <v>2441.5999999999995</v>
      </c>
      <c r="P414" s="112">
        <v>11390.4</v>
      </c>
      <c r="Q414" s="112">
        <v>13832</v>
      </c>
      <c r="R414" s="112">
        <f t="shared" si="1465"/>
        <v>2790.7487999999994</v>
      </c>
      <c r="S414" s="112">
        <f t="shared" si="1465"/>
        <v>13019.227199999999</v>
      </c>
      <c r="T414" s="112">
        <f t="shared" si="1414"/>
        <v>15809.976000000001</v>
      </c>
      <c r="U414" s="112">
        <f t="shared" si="1466"/>
        <v>2965.1487999999995</v>
      </c>
      <c r="V414" s="112">
        <f t="shared" si="1466"/>
        <v>13832.8272</v>
      </c>
      <c r="W414" s="112">
        <f t="shared" si="1466"/>
        <v>16797.976000000002</v>
      </c>
      <c r="X414" s="112">
        <f t="shared" si="1467"/>
        <v>3226.7487999999994</v>
      </c>
      <c r="Y414" s="112">
        <f t="shared" si="1467"/>
        <v>15053.227199999999</v>
      </c>
      <c r="Z414" s="112">
        <f t="shared" si="1467"/>
        <v>18279.976000000002</v>
      </c>
      <c r="AA414" s="112">
        <v>3715</v>
      </c>
      <c r="AB414" s="112">
        <v>17331</v>
      </c>
      <c r="AC414" s="112">
        <v>21046</v>
      </c>
      <c r="AD414" s="112">
        <f t="shared" si="1468"/>
        <v>4644</v>
      </c>
      <c r="AE414" s="112">
        <f t="shared" si="1468"/>
        <v>21664</v>
      </c>
      <c r="AF414" s="112">
        <f t="shared" si="1418"/>
        <v>26308</v>
      </c>
      <c r="AG414" s="112">
        <f t="shared" si="1469"/>
        <v>5387</v>
      </c>
      <c r="AH414" s="112">
        <f t="shared" si="1469"/>
        <v>25130</v>
      </c>
      <c r="AI414" s="112">
        <f t="shared" si="1420"/>
        <v>30517</v>
      </c>
      <c r="AJ414" s="112">
        <f t="shared" si="1470"/>
        <v>5387</v>
      </c>
      <c r="AK414" s="112">
        <f t="shared" si="1470"/>
        <v>25130</v>
      </c>
      <c r="AL414" s="112">
        <f t="shared" si="1422"/>
        <v>30517</v>
      </c>
      <c r="AM414" s="112">
        <f t="shared" si="1461"/>
        <v>5387</v>
      </c>
      <c r="AN414" s="112">
        <f t="shared" si="1461"/>
        <v>25130</v>
      </c>
      <c r="AO414" s="112">
        <v>2500</v>
      </c>
      <c r="AP414" s="112">
        <f t="shared" si="1425"/>
        <v>33017</v>
      </c>
      <c r="AQ414" s="109">
        <f t="shared" si="1426"/>
        <v>5629.42</v>
      </c>
      <c r="AR414" s="109">
        <f t="shared" si="1427"/>
        <v>27993.95</v>
      </c>
      <c r="AS414" s="112">
        <v>2500</v>
      </c>
      <c r="AT414" s="112">
        <f t="shared" si="1428"/>
        <v>36123.370000000003</v>
      </c>
      <c r="AU414" s="109">
        <f t="shared" si="1471"/>
        <v>5844.9</v>
      </c>
      <c r="AV414" s="109">
        <f t="shared" si="1471"/>
        <v>28999.15</v>
      </c>
      <c r="AW414" s="112">
        <v>2500</v>
      </c>
      <c r="AX414" s="112">
        <f t="shared" si="1430"/>
        <v>37344.050000000003</v>
      </c>
      <c r="AY414" s="109">
        <f t="shared" si="1431"/>
        <v>6312.49</v>
      </c>
      <c r="AZ414" s="109">
        <f t="shared" si="1432"/>
        <v>32769.040000000001</v>
      </c>
      <c r="BA414" s="112">
        <v>2500</v>
      </c>
      <c r="BB414" s="112">
        <f t="shared" si="1433"/>
        <v>41581.53</v>
      </c>
      <c r="BC414" s="109">
        <f t="shared" si="1434"/>
        <v>6880.61</v>
      </c>
      <c r="BD414" s="109">
        <f t="shared" si="1435"/>
        <v>35718.25</v>
      </c>
      <c r="BE414" s="112">
        <v>2500</v>
      </c>
      <c r="BF414" s="112">
        <f t="shared" si="1436"/>
        <v>45098.86</v>
      </c>
      <c r="BG414" s="109">
        <f t="shared" si="1437"/>
        <v>7196.23</v>
      </c>
      <c r="BH414" s="109">
        <f t="shared" si="1438"/>
        <v>37356.699999999997</v>
      </c>
      <c r="BI414" s="112">
        <v>2500</v>
      </c>
      <c r="BJ414" s="112">
        <f t="shared" si="1439"/>
        <v>47052.929999999993</v>
      </c>
      <c r="BK414" s="109">
        <f t="shared" si="1440"/>
        <v>7511.85</v>
      </c>
      <c r="BL414" s="109">
        <f t="shared" si="1441"/>
        <v>38995.15</v>
      </c>
      <c r="BM414" s="112">
        <v>2500</v>
      </c>
      <c r="BN414" s="112">
        <f t="shared" si="1442"/>
        <v>49007</v>
      </c>
      <c r="BO414" s="109">
        <f t="shared" si="1443"/>
        <v>7701.22</v>
      </c>
      <c r="BP414" s="109">
        <f t="shared" si="1444"/>
        <v>39978.22</v>
      </c>
      <c r="BQ414" s="109">
        <v>2500</v>
      </c>
      <c r="BR414" s="112">
        <f t="shared" si="1445"/>
        <v>50179.44</v>
      </c>
      <c r="BS414" s="110"/>
      <c r="BT414" s="75">
        <f t="shared" si="1472"/>
        <v>2.9999255444365044E-2</v>
      </c>
      <c r="BU414" s="75">
        <f t="shared" si="1472"/>
        <v>2.9999963380068495E-2</v>
      </c>
      <c r="BV414" s="75"/>
    </row>
    <row r="415" spans="1:74" ht="30" customHeight="1" x14ac:dyDescent="0.25">
      <c r="A415" s="76" t="s">
        <v>696</v>
      </c>
      <c r="B415" s="77" t="s">
        <v>697</v>
      </c>
      <c r="C415" s="112">
        <v>1744</v>
      </c>
      <c r="D415" s="112">
        <v>9053</v>
      </c>
      <c r="E415" s="112">
        <v>10797</v>
      </c>
      <c r="F415" s="112">
        <f t="shared" si="1462"/>
        <v>2092.7999999999997</v>
      </c>
      <c r="G415" s="112">
        <f t="shared" si="1462"/>
        <v>10863.6</v>
      </c>
      <c r="H415" s="112">
        <f t="shared" si="1462"/>
        <v>12956.4</v>
      </c>
      <c r="I415" s="112">
        <f t="shared" si="1463"/>
        <v>2197.4399999999996</v>
      </c>
      <c r="J415" s="112">
        <f t="shared" si="1463"/>
        <v>11406.78</v>
      </c>
      <c r="K415" s="112">
        <f t="shared" si="1463"/>
        <v>13604.22</v>
      </c>
      <c r="L415" s="112">
        <f t="shared" si="1464"/>
        <v>2441.5999999999995</v>
      </c>
      <c r="M415" s="112">
        <f t="shared" si="1464"/>
        <v>12674.2</v>
      </c>
      <c r="N415" s="112">
        <f t="shared" si="1464"/>
        <v>15115.8</v>
      </c>
      <c r="O415" s="112">
        <v>2441.5999999999995</v>
      </c>
      <c r="P415" s="112">
        <v>12674.2</v>
      </c>
      <c r="Q415" s="112">
        <v>15115.8</v>
      </c>
      <c r="R415" s="112">
        <f t="shared" si="1465"/>
        <v>2790.7487999999994</v>
      </c>
      <c r="S415" s="112">
        <f t="shared" si="1465"/>
        <v>14486.610600000002</v>
      </c>
      <c r="T415" s="112">
        <f t="shared" si="1414"/>
        <v>17277.359400000001</v>
      </c>
      <c r="U415" s="112">
        <f t="shared" si="1466"/>
        <v>2965.1487999999995</v>
      </c>
      <c r="V415" s="112">
        <f t="shared" si="1466"/>
        <v>15391.910600000001</v>
      </c>
      <c r="W415" s="112">
        <f t="shared" si="1466"/>
        <v>18357.059400000002</v>
      </c>
      <c r="X415" s="112">
        <f t="shared" si="1467"/>
        <v>3226.7487999999994</v>
      </c>
      <c r="Y415" s="112">
        <f t="shared" si="1467"/>
        <v>16749.8606</v>
      </c>
      <c r="Z415" s="112">
        <f t="shared" si="1467"/>
        <v>19976.609400000001</v>
      </c>
      <c r="AA415" s="112">
        <v>3715</v>
      </c>
      <c r="AB415" s="112">
        <v>19285</v>
      </c>
      <c r="AC415" s="112">
        <v>23000</v>
      </c>
      <c r="AD415" s="112">
        <f t="shared" si="1468"/>
        <v>4644</v>
      </c>
      <c r="AE415" s="112">
        <f t="shared" si="1468"/>
        <v>24106</v>
      </c>
      <c r="AF415" s="112">
        <f t="shared" si="1418"/>
        <v>28750</v>
      </c>
      <c r="AG415" s="112">
        <f t="shared" si="1469"/>
        <v>5387</v>
      </c>
      <c r="AH415" s="112">
        <f t="shared" si="1469"/>
        <v>27963</v>
      </c>
      <c r="AI415" s="112">
        <f t="shared" si="1420"/>
        <v>33350</v>
      </c>
      <c r="AJ415" s="112">
        <f t="shared" si="1470"/>
        <v>5387</v>
      </c>
      <c r="AK415" s="112">
        <f t="shared" si="1470"/>
        <v>27963</v>
      </c>
      <c r="AL415" s="112">
        <f t="shared" si="1422"/>
        <v>33350</v>
      </c>
      <c r="AM415" s="112">
        <f t="shared" ref="AM415:AN420" si="1473">AJ415</f>
        <v>5387</v>
      </c>
      <c r="AN415" s="112">
        <f t="shared" si="1473"/>
        <v>27963</v>
      </c>
      <c r="AO415" s="112">
        <v>2500</v>
      </c>
      <c r="AP415" s="112">
        <f t="shared" si="1425"/>
        <v>35850</v>
      </c>
      <c r="AQ415" s="109">
        <f t="shared" si="1426"/>
        <v>5629.42</v>
      </c>
      <c r="AR415" s="109">
        <f t="shared" si="1427"/>
        <v>31149.84</v>
      </c>
      <c r="AS415" s="112">
        <v>2500</v>
      </c>
      <c r="AT415" s="112">
        <f t="shared" si="1428"/>
        <v>39279.26</v>
      </c>
      <c r="AU415" s="109">
        <f t="shared" si="1471"/>
        <v>5844.9</v>
      </c>
      <c r="AV415" s="109">
        <f t="shared" si="1471"/>
        <v>32268.36</v>
      </c>
      <c r="AW415" s="112">
        <v>2500</v>
      </c>
      <c r="AX415" s="112">
        <f t="shared" si="1430"/>
        <v>40613.26</v>
      </c>
      <c r="AY415" s="109">
        <f t="shared" si="1431"/>
        <v>6312.49</v>
      </c>
      <c r="AZ415" s="109">
        <f t="shared" si="1432"/>
        <v>36463.25</v>
      </c>
      <c r="BA415" s="112">
        <v>2500</v>
      </c>
      <c r="BB415" s="112">
        <f t="shared" si="1433"/>
        <v>45275.74</v>
      </c>
      <c r="BC415" s="109">
        <f t="shared" si="1434"/>
        <v>6880.61</v>
      </c>
      <c r="BD415" s="109">
        <f t="shared" si="1435"/>
        <v>39744.94</v>
      </c>
      <c r="BE415" s="112">
        <v>2500</v>
      </c>
      <c r="BF415" s="112">
        <f t="shared" si="1436"/>
        <v>49125.55</v>
      </c>
      <c r="BG415" s="109">
        <f t="shared" si="1437"/>
        <v>7196.23</v>
      </c>
      <c r="BH415" s="109">
        <f t="shared" si="1438"/>
        <v>41568.1</v>
      </c>
      <c r="BI415" s="112">
        <v>2500</v>
      </c>
      <c r="BJ415" s="112">
        <f t="shared" si="1439"/>
        <v>51264.33</v>
      </c>
      <c r="BK415" s="109">
        <f t="shared" si="1440"/>
        <v>7511.85</v>
      </c>
      <c r="BL415" s="109">
        <f t="shared" si="1441"/>
        <v>43391.26</v>
      </c>
      <c r="BM415" s="112">
        <v>2500</v>
      </c>
      <c r="BN415" s="112">
        <f t="shared" si="1442"/>
        <v>53403.11</v>
      </c>
      <c r="BO415" s="109">
        <f t="shared" si="1443"/>
        <v>7701.22</v>
      </c>
      <c r="BP415" s="109">
        <f t="shared" si="1444"/>
        <v>44485.16</v>
      </c>
      <c r="BQ415" s="109">
        <v>2500</v>
      </c>
      <c r="BR415" s="112">
        <f t="shared" si="1445"/>
        <v>54686.380000000005</v>
      </c>
      <c r="BS415" s="110"/>
      <c r="BT415" s="75">
        <f t="shared" si="1472"/>
        <v>2.9999255444365044E-2</v>
      </c>
      <c r="BU415" s="75">
        <f t="shared" si="1472"/>
        <v>3.000006856218251E-2</v>
      </c>
      <c r="BV415" s="75"/>
    </row>
    <row r="416" spans="1:74" ht="30" customHeight="1" x14ac:dyDescent="0.25">
      <c r="A416" s="76" t="s">
        <v>698</v>
      </c>
      <c r="B416" s="77" t="s">
        <v>699</v>
      </c>
      <c r="C416" s="112">
        <v>1744</v>
      </c>
      <c r="D416" s="112">
        <v>8136</v>
      </c>
      <c r="E416" s="112">
        <v>9880</v>
      </c>
      <c r="F416" s="112">
        <f t="shared" si="1462"/>
        <v>2092.7999999999997</v>
      </c>
      <c r="G416" s="112">
        <f t="shared" si="1462"/>
        <v>9763.1999999999989</v>
      </c>
      <c r="H416" s="112">
        <f t="shared" si="1462"/>
        <v>11856</v>
      </c>
      <c r="I416" s="112">
        <f t="shared" si="1463"/>
        <v>2197.4399999999996</v>
      </c>
      <c r="J416" s="112">
        <f t="shared" si="1463"/>
        <v>10251.359999999999</v>
      </c>
      <c r="K416" s="112">
        <f t="shared" si="1463"/>
        <v>12448.8</v>
      </c>
      <c r="L416" s="112">
        <f t="shared" si="1464"/>
        <v>2441.5999999999995</v>
      </c>
      <c r="M416" s="112">
        <f t="shared" si="1464"/>
        <v>11390.4</v>
      </c>
      <c r="N416" s="112">
        <f t="shared" si="1464"/>
        <v>13832</v>
      </c>
      <c r="O416" s="112">
        <v>2441.5999999999995</v>
      </c>
      <c r="P416" s="112">
        <v>11390.4</v>
      </c>
      <c r="Q416" s="112">
        <v>13832</v>
      </c>
      <c r="R416" s="112">
        <f t="shared" si="1465"/>
        <v>2790.7487999999994</v>
      </c>
      <c r="S416" s="112">
        <f t="shared" si="1465"/>
        <v>13019.227199999999</v>
      </c>
      <c r="T416" s="112">
        <f t="shared" si="1414"/>
        <v>15809.976000000001</v>
      </c>
      <c r="U416" s="112">
        <f t="shared" si="1466"/>
        <v>2965.1487999999995</v>
      </c>
      <c r="V416" s="112">
        <f t="shared" si="1466"/>
        <v>13832.8272</v>
      </c>
      <c r="W416" s="112">
        <f t="shared" si="1466"/>
        <v>16797.976000000002</v>
      </c>
      <c r="X416" s="112">
        <f t="shared" si="1467"/>
        <v>3226.7487999999994</v>
      </c>
      <c r="Y416" s="112">
        <f t="shared" si="1467"/>
        <v>15053.227199999999</v>
      </c>
      <c r="Z416" s="112">
        <f t="shared" si="1467"/>
        <v>18279.976000000002</v>
      </c>
      <c r="AA416" s="112">
        <v>3715</v>
      </c>
      <c r="AB416" s="112">
        <v>17331</v>
      </c>
      <c r="AC416" s="112">
        <v>21046</v>
      </c>
      <c r="AD416" s="112">
        <f t="shared" si="1468"/>
        <v>4644</v>
      </c>
      <c r="AE416" s="112">
        <f t="shared" si="1468"/>
        <v>21664</v>
      </c>
      <c r="AF416" s="112">
        <f t="shared" si="1418"/>
        <v>26308</v>
      </c>
      <c r="AG416" s="112">
        <f t="shared" si="1469"/>
        <v>5387</v>
      </c>
      <c r="AH416" s="112">
        <f t="shared" si="1469"/>
        <v>25130</v>
      </c>
      <c r="AI416" s="112">
        <f t="shared" si="1420"/>
        <v>30517</v>
      </c>
      <c r="AJ416" s="112">
        <f t="shared" si="1470"/>
        <v>5387</v>
      </c>
      <c r="AK416" s="112">
        <f t="shared" si="1470"/>
        <v>25130</v>
      </c>
      <c r="AL416" s="112">
        <f t="shared" si="1422"/>
        <v>30517</v>
      </c>
      <c r="AM416" s="112">
        <f t="shared" si="1473"/>
        <v>5387</v>
      </c>
      <c r="AN416" s="112">
        <f t="shared" si="1473"/>
        <v>25130</v>
      </c>
      <c r="AO416" s="112">
        <v>2500</v>
      </c>
      <c r="AP416" s="112">
        <f t="shared" si="1425"/>
        <v>33017</v>
      </c>
      <c r="AQ416" s="109">
        <f t="shared" si="1426"/>
        <v>5629.42</v>
      </c>
      <c r="AR416" s="109">
        <f t="shared" si="1427"/>
        <v>27993.95</v>
      </c>
      <c r="AS416" s="112">
        <v>2500</v>
      </c>
      <c r="AT416" s="112">
        <f t="shared" si="1428"/>
        <v>36123.370000000003</v>
      </c>
      <c r="AU416" s="109">
        <f t="shared" si="1471"/>
        <v>5844.9</v>
      </c>
      <c r="AV416" s="109">
        <f t="shared" si="1471"/>
        <v>28999.15</v>
      </c>
      <c r="AW416" s="112">
        <v>2500</v>
      </c>
      <c r="AX416" s="112">
        <f t="shared" si="1430"/>
        <v>37344.050000000003</v>
      </c>
      <c r="AY416" s="109">
        <f t="shared" si="1431"/>
        <v>6312.49</v>
      </c>
      <c r="AZ416" s="109">
        <f t="shared" si="1432"/>
        <v>32769.040000000001</v>
      </c>
      <c r="BA416" s="112">
        <v>2500</v>
      </c>
      <c r="BB416" s="112">
        <f t="shared" si="1433"/>
        <v>41581.53</v>
      </c>
      <c r="BC416" s="109">
        <f t="shared" si="1434"/>
        <v>6880.61</v>
      </c>
      <c r="BD416" s="109">
        <f t="shared" si="1435"/>
        <v>35718.25</v>
      </c>
      <c r="BE416" s="112">
        <v>2500</v>
      </c>
      <c r="BF416" s="112">
        <f t="shared" si="1436"/>
        <v>45098.86</v>
      </c>
      <c r="BG416" s="109">
        <f t="shared" si="1437"/>
        <v>7196.23</v>
      </c>
      <c r="BH416" s="109">
        <f t="shared" si="1438"/>
        <v>37356.699999999997</v>
      </c>
      <c r="BI416" s="112">
        <v>2500</v>
      </c>
      <c r="BJ416" s="112">
        <f t="shared" si="1439"/>
        <v>47052.929999999993</v>
      </c>
      <c r="BK416" s="109">
        <f t="shared" si="1440"/>
        <v>7511.85</v>
      </c>
      <c r="BL416" s="109">
        <f t="shared" si="1441"/>
        <v>38995.15</v>
      </c>
      <c r="BM416" s="112">
        <v>2500</v>
      </c>
      <c r="BN416" s="112">
        <f t="shared" si="1442"/>
        <v>49007</v>
      </c>
      <c r="BO416" s="109">
        <f t="shared" si="1443"/>
        <v>7701.22</v>
      </c>
      <c r="BP416" s="109">
        <f t="shared" si="1444"/>
        <v>39978.22</v>
      </c>
      <c r="BQ416" s="109">
        <v>2500</v>
      </c>
      <c r="BR416" s="112">
        <f t="shared" si="1445"/>
        <v>50179.44</v>
      </c>
      <c r="BS416" s="110"/>
      <c r="BT416" s="75">
        <f t="shared" si="1472"/>
        <v>2.9999255444365044E-2</v>
      </c>
      <c r="BU416" s="75">
        <f t="shared" si="1472"/>
        <v>2.9999963380068495E-2</v>
      </c>
      <c r="BV416" s="75"/>
    </row>
    <row r="417" spans="1:74" ht="30" customHeight="1" x14ac:dyDescent="0.25">
      <c r="A417" s="76" t="s">
        <v>700</v>
      </c>
      <c r="B417" s="77" t="s">
        <v>701</v>
      </c>
      <c r="C417" s="112">
        <v>1744</v>
      </c>
      <c r="D417" s="112">
        <v>9053</v>
      </c>
      <c r="E417" s="112">
        <v>10797</v>
      </c>
      <c r="F417" s="112">
        <f t="shared" si="1462"/>
        <v>2092.7999999999997</v>
      </c>
      <c r="G417" s="112">
        <f t="shared" si="1462"/>
        <v>10863.6</v>
      </c>
      <c r="H417" s="112">
        <f t="shared" si="1462"/>
        <v>12956.4</v>
      </c>
      <c r="I417" s="112">
        <f t="shared" si="1463"/>
        <v>2197.4399999999996</v>
      </c>
      <c r="J417" s="112">
        <f t="shared" si="1463"/>
        <v>11406.78</v>
      </c>
      <c r="K417" s="112">
        <f t="shared" si="1463"/>
        <v>13604.22</v>
      </c>
      <c r="L417" s="112">
        <f t="shared" si="1464"/>
        <v>2441.5999999999995</v>
      </c>
      <c r="M417" s="112">
        <f t="shared" si="1464"/>
        <v>12674.2</v>
      </c>
      <c r="N417" s="112">
        <f t="shared" si="1464"/>
        <v>15115.8</v>
      </c>
      <c r="O417" s="112">
        <v>2441.5999999999995</v>
      </c>
      <c r="P417" s="112">
        <v>12674.2</v>
      </c>
      <c r="Q417" s="112">
        <v>15115.8</v>
      </c>
      <c r="R417" s="112">
        <f t="shared" si="1465"/>
        <v>2790.7487999999994</v>
      </c>
      <c r="S417" s="112">
        <f t="shared" si="1465"/>
        <v>14486.610600000002</v>
      </c>
      <c r="T417" s="112">
        <f t="shared" si="1414"/>
        <v>17277.359400000001</v>
      </c>
      <c r="U417" s="112">
        <f t="shared" si="1466"/>
        <v>2965.1487999999995</v>
      </c>
      <c r="V417" s="112">
        <f t="shared" si="1466"/>
        <v>15391.910600000001</v>
      </c>
      <c r="W417" s="112">
        <f t="shared" si="1466"/>
        <v>18357.059400000002</v>
      </c>
      <c r="X417" s="112">
        <f t="shared" si="1467"/>
        <v>3226.7487999999994</v>
      </c>
      <c r="Y417" s="112">
        <f t="shared" si="1467"/>
        <v>16749.8606</v>
      </c>
      <c r="Z417" s="112">
        <f t="shared" si="1467"/>
        <v>19976.609400000001</v>
      </c>
      <c r="AA417" s="112">
        <v>3715</v>
      </c>
      <c r="AB417" s="112">
        <v>19285</v>
      </c>
      <c r="AC417" s="112">
        <v>23000</v>
      </c>
      <c r="AD417" s="112">
        <f t="shared" si="1468"/>
        <v>4644</v>
      </c>
      <c r="AE417" s="112">
        <f t="shared" si="1468"/>
        <v>24106</v>
      </c>
      <c r="AF417" s="112">
        <f t="shared" si="1418"/>
        <v>28750</v>
      </c>
      <c r="AG417" s="112">
        <f t="shared" si="1469"/>
        <v>5387</v>
      </c>
      <c r="AH417" s="112">
        <f t="shared" si="1469"/>
        <v>27963</v>
      </c>
      <c r="AI417" s="112">
        <f t="shared" si="1420"/>
        <v>33350</v>
      </c>
      <c r="AJ417" s="112">
        <f t="shared" si="1470"/>
        <v>5387</v>
      </c>
      <c r="AK417" s="112">
        <f t="shared" si="1470"/>
        <v>27963</v>
      </c>
      <c r="AL417" s="112">
        <f t="shared" si="1422"/>
        <v>33350</v>
      </c>
      <c r="AM417" s="112">
        <f t="shared" si="1473"/>
        <v>5387</v>
      </c>
      <c r="AN417" s="112">
        <f t="shared" si="1473"/>
        <v>27963</v>
      </c>
      <c r="AO417" s="112">
        <v>2500</v>
      </c>
      <c r="AP417" s="112">
        <f t="shared" si="1425"/>
        <v>35850</v>
      </c>
      <c r="AQ417" s="109">
        <f t="shared" si="1426"/>
        <v>5629.42</v>
      </c>
      <c r="AR417" s="109">
        <f t="shared" si="1427"/>
        <v>31149.84</v>
      </c>
      <c r="AS417" s="112">
        <v>2500</v>
      </c>
      <c r="AT417" s="112">
        <f t="shared" si="1428"/>
        <v>39279.26</v>
      </c>
      <c r="AU417" s="109">
        <f t="shared" si="1471"/>
        <v>5844.9</v>
      </c>
      <c r="AV417" s="109">
        <f t="shared" si="1471"/>
        <v>32268.36</v>
      </c>
      <c r="AW417" s="112">
        <v>2500</v>
      </c>
      <c r="AX417" s="112">
        <f t="shared" si="1430"/>
        <v>40613.26</v>
      </c>
      <c r="AY417" s="109">
        <f t="shared" si="1431"/>
        <v>6312.49</v>
      </c>
      <c r="AZ417" s="109">
        <f t="shared" si="1432"/>
        <v>36463.25</v>
      </c>
      <c r="BA417" s="112">
        <v>2500</v>
      </c>
      <c r="BB417" s="112">
        <f t="shared" si="1433"/>
        <v>45275.74</v>
      </c>
      <c r="BC417" s="109">
        <f t="shared" si="1434"/>
        <v>6880.61</v>
      </c>
      <c r="BD417" s="109">
        <f t="shared" si="1435"/>
        <v>39744.94</v>
      </c>
      <c r="BE417" s="112">
        <v>2500</v>
      </c>
      <c r="BF417" s="112">
        <f t="shared" si="1436"/>
        <v>49125.55</v>
      </c>
      <c r="BG417" s="109">
        <f t="shared" si="1437"/>
        <v>7196.23</v>
      </c>
      <c r="BH417" s="109">
        <f t="shared" si="1438"/>
        <v>41568.1</v>
      </c>
      <c r="BI417" s="112">
        <v>2500</v>
      </c>
      <c r="BJ417" s="112">
        <f t="shared" si="1439"/>
        <v>51264.33</v>
      </c>
      <c r="BK417" s="109">
        <f t="shared" si="1440"/>
        <v>7511.85</v>
      </c>
      <c r="BL417" s="109">
        <f t="shared" si="1441"/>
        <v>43391.26</v>
      </c>
      <c r="BM417" s="112">
        <v>2500</v>
      </c>
      <c r="BN417" s="112">
        <f t="shared" si="1442"/>
        <v>53403.11</v>
      </c>
      <c r="BO417" s="109">
        <f t="shared" si="1443"/>
        <v>7701.22</v>
      </c>
      <c r="BP417" s="109">
        <f t="shared" si="1444"/>
        <v>44485.16</v>
      </c>
      <c r="BQ417" s="109">
        <v>2500</v>
      </c>
      <c r="BR417" s="112">
        <f t="shared" si="1445"/>
        <v>54686.380000000005</v>
      </c>
      <c r="BS417" s="110"/>
      <c r="BT417" s="75">
        <f t="shared" si="1472"/>
        <v>2.9999255444365044E-2</v>
      </c>
      <c r="BU417" s="75">
        <f t="shared" si="1472"/>
        <v>3.000006856218251E-2</v>
      </c>
      <c r="BV417" s="75"/>
    </row>
    <row r="418" spans="1:74" ht="30" customHeight="1" x14ac:dyDescent="0.25">
      <c r="A418" s="76" t="s">
        <v>702</v>
      </c>
      <c r="B418" s="77" t="s">
        <v>703</v>
      </c>
      <c r="C418" s="112">
        <v>1744</v>
      </c>
      <c r="D418" s="112">
        <v>8136</v>
      </c>
      <c r="E418" s="112">
        <v>9880</v>
      </c>
      <c r="F418" s="112">
        <f t="shared" si="1462"/>
        <v>2092.7999999999997</v>
      </c>
      <c r="G418" s="112">
        <f t="shared" si="1462"/>
        <v>9763.1999999999989</v>
      </c>
      <c r="H418" s="112">
        <f t="shared" si="1462"/>
        <v>11856</v>
      </c>
      <c r="I418" s="112">
        <f t="shared" si="1463"/>
        <v>2197.4399999999996</v>
      </c>
      <c r="J418" s="112">
        <f t="shared" si="1463"/>
        <v>10251.359999999999</v>
      </c>
      <c r="K418" s="112">
        <f t="shared" si="1463"/>
        <v>12448.8</v>
      </c>
      <c r="L418" s="112">
        <f t="shared" si="1464"/>
        <v>2441.5999999999995</v>
      </c>
      <c r="M418" s="112">
        <f t="shared" si="1464"/>
        <v>11390.4</v>
      </c>
      <c r="N418" s="112">
        <f t="shared" si="1464"/>
        <v>13832</v>
      </c>
      <c r="O418" s="112">
        <v>2441.5999999999995</v>
      </c>
      <c r="P418" s="112">
        <v>11390.4</v>
      </c>
      <c r="Q418" s="112">
        <v>13832</v>
      </c>
      <c r="R418" s="112">
        <f t="shared" si="1465"/>
        <v>2790.7487999999994</v>
      </c>
      <c r="S418" s="112">
        <f t="shared" si="1465"/>
        <v>13019.227199999999</v>
      </c>
      <c r="T418" s="112">
        <f t="shared" si="1414"/>
        <v>15809.976000000001</v>
      </c>
      <c r="U418" s="112">
        <f t="shared" si="1466"/>
        <v>2965.1487999999995</v>
      </c>
      <c r="V418" s="112">
        <f t="shared" si="1466"/>
        <v>13832.8272</v>
      </c>
      <c r="W418" s="112">
        <f t="shared" si="1466"/>
        <v>16797.976000000002</v>
      </c>
      <c r="X418" s="112">
        <f t="shared" si="1467"/>
        <v>3226.7487999999994</v>
      </c>
      <c r="Y418" s="112">
        <f t="shared" si="1467"/>
        <v>15053.227199999999</v>
      </c>
      <c r="Z418" s="112">
        <f t="shared" si="1467"/>
        <v>18279.976000000002</v>
      </c>
      <c r="AA418" s="112">
        <v>3715</v>
      </c>
      <c r="AB418" s="112">
        <v>17331</v>
      </c>
      <c r="AC418" s="112">
        <v>21046</v>
      </c>
      <c r="AD418" s="112">
        <f t="shared" si="1468"/>
        <v>4644</v>
      </c>
      <c r="AE418" s="112">
        <f t="shared" si="1468"/>
        <v>21664</v>
      </c>
      <c r="AF418" s="112">
        <f t="shared" si="1418"/>
        <v>26308</v>
      </c>
      <c r="AG418" s="112">
        <f t="shared" si="1469"/>
        <v>5387</v>
      </c>
      <c r="AH418" s="112">
        <f t="shared" si="1469"/>
        <v>25130</v>
      </c>
      <c r="AI418" s="112">
        <f t="shared" si="1420"/>
        <v>30517</v>
      </c>
      <c r="AJ418" s="112">
        <f t="shared" si="1470"/>
        <v>5387</v>
      </c>
      <c r="AK418" s="112">
        <f t="shared" si="1470"/>
        <v>25130</v>
      </c>
      <c r="AL418" s="112">
        <f t="shared" si="1422"/>
        <v>30517</v>
      </c>
      <c r="AM418" s="112">
        <f t="shared" si="1473"/>
        <v>5387</v>
      </c>
      <c r="AN418" s="112">
        <f t="shared" si="1473"/>
        <v>25130</v>
      </c>
      <c r="AO418" s="112">
        <v>2500</v>
      </c>
      <c r="AP418" s="112">
        <f t="shared" si="1425"/>
        <v>33017</v>
      </c>
      <c r="AQ418" s="109">
        <f t="shared" si="1426"/>
        <v>5629.42</v>
      </c>
      <c r="AR418" s="109">
        <f t="shared" si="1427"/>
        <v>27993.95</v>
      </c>
      <c r="AS418" s="112">
        <v>2500</v>
      </c>
      <c r="AT418" s="112">
        <f t="shared" si="1428"/>
        <v>36123.370000000003</v>
      </c>
      <c r="AU418" s="109">
        <f t="shared" si="1471"/>
        <v>5844.9</v>
      </c>
      <c r="AV418" s="109">
        <f t="shared" si="1471"/>
        <v>28999.15</v>
      </c>
      <c r="AW418" s="112">
        <v>2500</v>
      </c>
      <c r="AX418" s="112">
        <f t="shared" si="1430"/>
        <v>37344.050000000003</v>
      </c>
      <c r="AY418" s="109">
        <f t="shared" si="1431"/>
        <v>6312.49</v>
      </c>
      <c r="AZ418" s="109">
        <f t="shared" si="1432"/>
        <v>32769.040000000001</v>
      </c>
      <c r="BA418" s="112">
        <v>2500</v>
      </c>
      <c r="BB418" s="112">
        <f t="shared" si="1433"/>
        <v>41581.53</v>
      </c>
      <c r="BC418" s="109">
        <f t="shared" si="1434"/>
        <v>6880.61</v>
      </c>
      <c r="BD418" s="109">
        <f t="shared" si="1435"/>
        <v>35718.25</v>
      </c>
      <c r="BE418" s="112">
        <v>2500</v>
      </c>
      <c r="BF418" s="112">
        <f t="shared" si="1436"/>
        <v>45098.86</v>
      </c>
      <c r="BG418" s="109">
        <f t="shared" si="1437"/>
        <v>7196.23</v>
      </c>
      <c r="BH418" s="109">
        <f t="shared" si="1438"/>
        <v>37356.699999999997</v>
      </c>
      <c r="BI418" s="112">
        <v>2500</v>
      </c>
      <c r="BJ418" s="112">
        <f t="shared" si="1439"/>
        <v>47052.929999999993</v>
      </c>
      <c r="BK418" s="109">
        <f t="shared" si="1440"/>
        <v>7511.85</v>
      </c>
      <c r="BL418" s="109">
        <f t="shared" si="1441"/>
        <v>38995.15</v>
      </c>
      <c r="BM418" s="112">
        <v>2500</v>
      </c>
      <c r="BN418" s="112">
        <f t="shared" si="1442"/>
        <v>49007</v>
      </c>
      <c r="BO418" s="109">
        <f t="shared" si="1443"/>
        <v>7701.22</v>
      </c>
      <c r="BP418" s="109">
        <f t="shared" si="1444"/>
        <v>39978.22</v>
      </c>
      <c r="BQ418" s="109">
        <v>2500</v>
      </c>
      <c r="BR418" s="112">
        <f t="shared" si="1445"/>
        <v>50179.44</v>
      </c>
      <c r="BS418" s="110"/>
      <c r="BT418" s="75">
        <f t="shared" si="1472"/>
        <v>2.9999255444365044E-2</v>
      </c>
      <c r="BU418" s="75">
        <f t="shared" si="1472"/>
        <v>2.9999963380068495E-2</v>
      </c>
      <c r="BV418" s="75"/>
    </row>
    <row r="419" spans="1:74" ht="15" customHeight="1" x14ac:dyDescent="0.25">
      <c r="A419" s="76" t="s">
        <v>704</v>
      </c>
      <c r="B419" s="158" t="s">
        <v>705</v>
      </c>
      <c r="C419" s="112">
        <v>1744</v>
      </c>
      <c r="D419" s="112">
        <v>9053</v>
      </c>
      <c r="E419" s="112">
        <v>10797</v>
      </c>
      <c r="F419" s="112">
        <f t="shared" si="1462"/>
        <v>2092.7999999999997</v>
      </c>
      <c r="G419" s="112">
        <f t="shared" si="1462"/>
        <v>10863.6</v>
      </c>
      <c r="H419" s="112">
        <f t="shared" si="1462"/>
        <v>12956.4</v>
      </c>
      <c r="I419" s="112">
        <f t="shared" si="1463"/>
        <v>2197.4399999999996</v>
      </c>
      <c r="J419" s="112">
        <f t="shared" si="1463"/>
        <v>11406.78</v>
      </c>
      <c r="K419" s="112">
        <f t="shared" si="1463"/>
        <v>13604.22</v>
      </c>
      <c r="L419" s="112">
        <f t="shared" si="1464"/>
        <v>2441.5999999999995</v>
      </c>
      <c r="M419" s="112">
        <f t="shared" si="1464"/>
        <v>12674.2</v>
      </c>
      <c r="N419" s="112">
        <f t="shared" si="1464"/>
        <v>15115.8</v>
      </c>
      <c r="O419" s="112">
        <v>2441.5999999999995</v>
      </c>
      <c r="P419" s="112">
        <v>12674.2</v>
      </c>
      <c r="Q419" s="112">
        <v>15115.8</v>
      </c>
      <c r="R419" s="112">
        <f t="shared" si="1465"/>
        <v>2790.7487999999994</v>
      </c>
      <c r="S419" s="112">
        <f t="shared" si="1465"/>
        <v>14486.610600000002</v>
      </c>
      <c r="T419" s="112">
        <f t="shared" si="1414"/>
        <v>17277.359400000001</v>
      </c>
      <c r="U419" s="112">
        <f t="shared" si="1466"/>
        <v>2965.1487999999995</v>
      </c>
      <c r="V419" s="112">
        <f t="shared" si="1466"/>
        <v>15391.910600000001</v>
      </c>
      <c r="W419" s="112">
        <f t="shared" si="1466"/>
        <v>18357.059400000002</v>
      </c>
      <c r="X419" s="112">
        <f t="shared" si="1467"/>
        <v>3226.7487999999994</v>
      </c>
      <c r="Y419" s="112">
        <f t="shared" si="1467"/>
        <v>16749.8606</v>
      </c>
      <c r="Z419" s="112">
        <f t="shared" si="1467"/>
        <v>19976.609400000001</v>
      </c>
      <c r="AA419" s="112">
        <v>3715</v>
      </c>
      <c r="AB419" s="112">
        <v>19285</v>
      </c>
      <c r="AC419" s="112">
        <v>23000</v>
      </c>
      <c r="AD419" s="112">
        <f t="shared" si="1468"/>
        <v>4644</v>
      </c>
      <c r="AE419" s="112">
        <f t="shared" si="1468"/>
        <v>24106</v>
      </c>
      <c r="AF419" s="112">
        <f t="shared" si="1418"/>
        <v>28750</v>
      </c>
      <c r="AG419" s="112">
        <f t="shared" si="1469"/>
        <v>5387</v>
      </c>
      <c r="AH419" s="112">
        <f t="shared" si="1469"/>
        <v>27963</v>
      </c>
      <c r="AI419" s="112">
        <f t="shared" si="1420"/>
        <v>33350</v>
      </c>
      <c r="AJ419" s="112">
        <f t="shared" si="1470"/>
        <v>5387</v>
      </c>
      <c r="AK419" s="112">
        <f t="shared" si="1470"/>
        <v>27963</v>
      </c>
      <c r="AL419" s="112">
        <f t="shared" si="1422"/>
        <v>33350</v>
      </c>
      <c r="AM419" s="112">
        <f t="shared" si="1473"/>
        <v>5387</v>
      </c>
      <c r="AN419" s="112">
        <f t="shared" si="1473"/>
        <v>27963</v>
      </c>
      <c r="AO419" s="112">
        <v>2500</v>
      </c>
      <c r="AP419" s="112">
        <f t="shared" si="1425"/>
        <v>35850</v>
      </c>
      <c r="AQ419" s="109">
        <f t="shared" si="1426"/>
        <v>5629.42</v>
      </c>
      <c r="AR419" s="109">
        <f t="shared" si="1427"/>
        <v>31149.84</v>
      </c>
      <c r="AS419" s="112">
        <v>2500</v>
      </c>
      <c r="AT419" s="112">
        <f t="shared" si="1428"/>
        <v>39279.26</v>
      </c>
      <c r="AU419" s="109">
        <f t="shared" si="1471"/>
        <v>5844.9</v>
      </c>
      <c r="AV419" s="109">
        <f t="shared" si="1471"/>
        <v>32268.36</v>
      </c>
      <c r="AW419" s="112">
        <v>2500</v>
      </c>
      <c r="AX419" s="112">
        <f t="shared" si="1430"/>
        <v>40613.26</v>
      </c>
      <c r="AY419" s="109">
        <f t="shared" si="1431"/>
        <v>6312.49</v>
      </c>
      <c r="AZ419" s="109">
        <f t="shared" si="1432"/>
        <v>36463.25</v>
      </c>
      <c r="BA419" s="112">
        <v>2500</v>
      </c>
      <c r="BB419" s="112">
        <f t="shared" si="1433"/>
        <v>45275.74</v>
      </c>
      <c r="BC419" s="109">
        <f t="shared" si="1434"/>
        <v>6880.61</v>
      </c>
      <c r="BD419" s="109">
        <f t="shared" si="1435"/>
        <v>39744.94</v>
      </c>
      <c r="BE419" s="112">
        <v>2500</v>
      </c>
      <c r="BF419" s="112">
        <f t="shared" si="1436"/>
        <v>49125.55</v>
      </c>
      <c r="BG419" s="109">
        <f t="shared" si="1437"/>
        <v>7196.23</v>
      </c>
      <c r="BH419" s="109">
        <f t="shared" si="1438"/>
        <v>41568.1</v>
      </c>
      <c r="BI419" s="112">
        <v>2500</v>
      </c>
      <c r="BJ419" s="112">
        <f t="shared" si="1439"/>
        <v>51264.33</v>
      </c>
      <c r="BK419" s="109">
        <f t="shared" si="1440"/>
        <v>7511.85</v>
      </c>
      <c r="BL419" s="109">
        <f t="shared" si="1441"/>
        <v>43391.26</v>
      </c>
      <c r="BM419" s="112">
        <v>2500</v>
      </c>
      <c r="BN419" s="112">
        <f t="shared" si="1442"/>
        <v>53403.11</v>
      </c>
      <c r="BO419" s="109">
        <f t="shared" si="1443"/>
        <v>7701.22</v>
      </c>
      <c r="BP419" s="109">
        <f t="shared" si="1444"/>
        <v>44485.16</v>
      </c>
      <c r="BQ419" s="109">
        <v>2500</v>
      </c>
      <c r="BR419" s="112">
        <f t="shared" si="1445"/>
        <v>54686.380000000005</v>
      </c>
      <c r="BS419" s="110"/>
      <c r="BT419" s="75">
        <f t="shared" si="1472"/>
        <v>2.9999255444365044E-2</v>
      </c>
      <c r="BU419" s="75">
        <f t="shared" si="1472"/>
        <v>3.000006856218251E-2</v>
      </c>
      <c r="BV419" s="75"/>
    </row>
    <row r="420" spans="1:74" ht="15" customHeight="1" x14ac:dyDescent="0.25">
      <c r="A420" s="76" t="s">
        <v>706</v>
      </c>
      <c r="B420" s="158" t="s">
        <v>707</v>
      </c>
      <c r="C420" s="112">
        <v>1744</v>
      </c>
      <c r="D420" s="112">
        <v>8136</v>
      </c>
      <c r="E420" s="112">
        <v>9880</v>
      </c>
      <c r="F420" s="112">
        <f t="shared" si="1462"/>
        <v>2092.7999999999997</v>
      </c>
      <c r="G420" s="112">
        <f t="shared" si="1462"/>
        <v>9763.1999999999989</v>
      </c>
      <c r="H420" s="112">
        <f t="shared" si="1462"/>
        <v>11856</v>
      </c>
      <c r="I420" s="112">
        <f t="shared" si="1463"/>
        <v>2197.4399999999996</v>
      </c>
      <c r="J420" s="112">
        <f t="shared" si="1463"/>
        <v>10251.359999999999</v>
      </c>
      <c r="K420" s="112">
        <f t="shared" si="1463"/>
        <v>12448.8</v>
      </c>
      <c r="L420" s="112">
        <f t="shared" si="1464"/>
        <v>2441.5999999999995</v>
      </c>
      <c r="M420" s="112">
        <f t="shared" si="1464"/>
        <v>11390.4</v>
      </c>
      <c r="N420" s="112">
        <f t="shared" si="1464"/>
        <v>13832</v>
      </c>
      <c r="O420" s="112">
        <v>2441.5999999999995</v>
      </c>
      <c r="P420" s="112">
        <v>11390.4</v>
      </c>
      <c r="Q420" s="112">
        <v>13832</v>
      </c>
      <c r="R420" s="112">
        <f t="shared" si="1465"/>
        <v>2790.7487999999994</v>
      </c>
      <c r="S420" s="112">
        <f t="shared" si="1465"/>
        <v>13019.227199999999</v>
      </c>
      <c r="T420" s="112">
        <f t="shared" si="1414"/>
        <v>15809.976000000001</v>
      </c>
      <c r="U420" s="112">
        <f t="shared" si="1466"/>
        <v>2965.1487999999995</v>
      </c>
      <c r="V420" s="112">
        <f t="shared" si="1466"/>
        <v>13832.8272</v>
      </c>
      <c r="W420" s="112">
        <f t="shared" si="1466"/>
        <v>16797.976000000002</v>
      </c>
      <c r="X420" s="112">
        <f t="shared" si="1467"/>
        <v>3226.7487999999994</v>
      </c>
      <c r="Y420" s="112">
        <f t="shared" si="1467"/>
        <v>15053.227199999999</v>
      </c>
      <c r="Z420" s="112">
        <f t="shared" si="1467"/>
        <v>18279.976000000002</v>
      </c>
      <c r="AA420" s="112">
        <v>3715</v>
      </c>
      <c r="AB420" s="112">
        <v>17331</v>
      </c>
      <c r="AC420" s="112">
        <v>21046</v>
      </c>
      <c r="AD420" s="112">
        <f t="shared" si="1468"/>
        <v>4644</v>
      </c>
      <c r="AE420" s="112">
        <f t="shared" si="1468"/>
        <v>21664</v>
      </c>
      <c r="AF420" s="112">
        <f t="shared" si="1418"/>
        <v>26308</v>
      </c>
      <c r="AG420" s="112">
        <f t="shared" si="1469"/>
        <v>5387</v>
      </c>
      <c r="AH420" s="112">
        <f t="shared" si="1469"/>
        <v>25130</v>
      </c>
      <c r="AI420" s="112">
        <f t="shared" si="1420"/>
        <v>30517</v>
      </c>
      <c r="AJ420" s="112">
        <f t="shared" si="1470"/>
        <v>5387</v>
      </c>
      <c r="AK420" s="112">
        <f t="shared" si="1470"/>
        <v>25130</v>
      </c>
      <c r="AL420" s="112">
        <f t="shared" si="1422"/>
        <v>30517</v>
      </c>
      <c r="AM420" s="112">
        <f t="shared" si="1473"/>
        <v>5387</v>
      </c>
      <c r="AN420" s="112">
        <f t="shared" si="1473"/>
        <v>25130</v>
      </c>
      <c r="AO420" s="112">
        <v>2500</v>
      </c>
      <c r="AP420" s="112">
        <f t="shared" si="1425"/>
        <v>33017</v>
      </c>
      <c r="AQ420" s="109">
        <f t="shared" si="1426"/>
        <v>5629.42</v>
      </c>
      <c r="AR420" s="109">
        <f t="shared" si="1427"/>
        <v>27993.95</v>
      </c>
      <c r="AS420" s="112">
        <v>2500</v>
      </c>
      <c r="AT420" s="112">
        <f t="shared" si="1428"/>
        <v>36123.370000000003</v>
      </c>
      <c r="AU420" s="109">
        <f t="shared" si="1471"/>
        <v>5844.9</v>
      </c>
      <c r="AV420" s="109">
        <f t="shared" si="1471"/>
        <v>28999.15</v>
      </c>
      <c r="AW420" s="112">
        <v>2500</v>
      </c>
      <c r="AX420" s="112">
        <f t="shared" si="1430"/>
        <v>37344.050000000003</v>
      </c>
      <c r="AY420" s="109">
        <f t="shared" si="1431"/>
        <v>6312.49</v>
      </c>
      <c r="AZ420" s="109">
        <f t="shared" si="1432"/>
        <v>32769.040000000001</v>
      </c>
      <c r="BA420" s="112">
        <v>2500</v>
      </c>
      <c r="BB420" s="112">
        <f t="shared" si="1433"/>
        <v>41581.53</v>
      </c>
      <c r="BC420" s="109">
        <f t="shared" si="1434"/>
        <v>6880.61</v>
      </c>
      <c r="BD420" s="109">
        <f t="shared" si="1435"/>
        <v>35718.25</v>
      </c>
      <c r="BE420" s="112">
        <v>2500</v>
      </c>
      <c r="BF420" s="112">
        <f t="shared" si="1436"/>
        <v>45098.86</v>
      </c>
      <c r="BG420" s="109">
        <f t="shared" si="1437"/>
        <v>7196.23</v>
      </c>
      <c r="BH420" s="109">
        <f t="shared" si="1438"/>
        <v>37356.699999999997</v>
      </c>
      <c r="BI420" s="112">
        <v>2500</v>
      </c>
      <c r="BJ420" s="112">
        <f t="shared" si="1439"/>
        <v>47052.929999999993</v>
      </c>
      <c r="BK420" s="109">
        <f t="shared" si="1440"/>
        <v>7511.85</v>
      </c>
      <c r="BL420" s="109">
        <f t="shared" si="1441"/>
        <v>38995.15</v>
      </c>
      <c r="BM420" s="112">
        <v>2500</v>
      </c>
      <c r="BN420" s="112">
        <f t="shared" si="1442"/>
        <v>49007</v>
      </c>
      <c r="BO420" s="109">
        <f t="shared" si="1443"/>
        <v>7701.22</v>
      </c>
      <c r="BP420" s="109">
        <f t="shared" si="1444"/>
        <v>39978.22</v>
      </c>
      <c r="BQ420" s="109">
        <v>2500</v>
      </c>
      <c r="BR420" s="112">
        <f t="shared" si="1445"/>
        <v>50179.44</v>
      </c>
      <c r="BS420" s="110"/>
      <c r="BT420" s="75">
        <f t="shared" si="1472"/>
        <v>2.9999255444365044E-2</v>
      </c>
      <c r="BU420" s="75">
        <f t="shared" si="1472"/>
        <v>2.9999963380068495E-2</v>
      </c>
      <c r="BV420" s="75"/>
    </row>
    <row r="421" spans="1:74" ht="15.75" customHeight="1" x14ac:dyDescent="0.25">
      <c r="A421" s="70" t="s">
        <v>2467</v>
      </c>
      <c r="B421" s="111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105"/>
      <c r="O421" s="73"/>
      <c r="P421" s="73"/>
      <c r="Q421" s="73"/>
      <c r="R421" s="73"/>
      <c r="S421" s="73"/>
      <c r="T421" s="105"/>
      <c r="U421" s="73"/>
      <c r="V421" s="73"/>
      <c r="W421" s="73"/>
      <c r="X421" s="73"/>
      <c r="Y421" s="73"/>
      <c r="Z421" s="105"/>
      <c r="AA421" s="73"/>
      <c r="AB421" s="73"/>
      <c r="AC421" s="105"/>
      <c r="AD421" s="73"/>
      <c r="AE421" s="73"/>
      <c r="AF421" s="105"/>
      <c r="AG421" s="73"/>
      <c r="AH421" s="73"/>
      <c r="AI421" s="105"/>
      <c r="AJ421" s="73"/>
      <c r="AK421" s="73"/>
      <c r="AL421" s="73"/>
      <c r="AM421" s="73"/>
      <c r="AN421" s="73"/>
      <c r="AO421" s="73"/>
      <c r="AP421" s="73"/>
      <c r="AQ421" s="105"/>
      <c r="AR421" s="105"/>
      <c r="AS421" s="73"/>
      <c r="AT421" s="73"/>
      <c r="AU421" s="105"/>
      <c r="AV421" s="105"/>
      <c r="AW421" s="73"/>
      <c r="AX421" s="73"/>
      <c r="AY421" s="105"/>
      <c r="AZ421" s="105"/>
      <c r="BA421" s="105"/>
      <c r="BB421" s="105"/>
      <c r="BC421" s="105"/>
      <c r="BD421" s="105"/>
      <c r="BE421" s="105"/>
      <c r="BF421" s="105"/>
      <c r="BG421" s="105"/>
      <c r="BH421" s="105"/>
      <c r="BI421" s="105"/>
      <c r="BJ421" s="105"/>
      <c r="BK421" s="105"/>
      <c r="BL421" s="105"/>
      <c r="BM421" s="105"/>
      <c r="BN421" s="105"/>
      <c r="BO421" s="105"/>
      <c r="BP421" s="105"/>
      <c r="BQ421" s="105"/>
      <c r="BR421" s="105"/>
      <c r="BS421" s="108"/>
      <c r="BT421" s="75" t="e">
        <f t="shared" si="1472"/>
        <v>#DIV/0!</v>
      </c>
      <c r="BU421" s="75" t="e">
        <f t="shared" si="1472"/>
        <v>#DIV/0!</v>
      </c>
      <c r="BV421" s="75"/>
    </row>
    <row r="422" spans="1:74" ht="15" customHeight="1" x14ac:dyDescent="0.25">
      <c r="A422" s="76" t="s">
        <v>708</v>
      </c>
      <c r="B422" s="77" t="s">
        <v>709</v>
      </c>
      <c r="C422" s="112">
        <v>1744</v>
      </c>
      <c r="D422" s="112">
        <v>8136</v>
      </c>
      <c r="E422" s="112">
        <v>9880</v>
      </c>
      <c r="F422" s="112">
        <f t="shared" ref="F422:H437" si="1474">C422*1.2</f>
        <v>2092.7999999999997</v>
      </c>
      <c r="G422" s="112">
        <f t="shared" si="1474"/>
        <v>9763.1999999999989</v>
      </c>
      <c r="H422" s="112">
        <f t="shared" si="1474"/>
        <v>11856</v>
      </c>
      <c r="I422" s="112">
        <f t="shared" ref="I422:K437" si="1475">F422+C422*0.06</f>
        <v>2197.4399999999996</v>
      </c>
      <c r="J422" s="112">
        <f t="shared" si="1475"/>
        <v>10251.359999999999</v>
      </c>
      <c r="K422" s="112">
        <f t="shared" si="1475"/>
        <v>12448.8</v>
      </c>
      <c r="L422" s="112">
        <f t="shared" ref="L422:N437" si="1476">I422+C422*0.14</f>
        <v>2441.5999999999995</v>
      </c>
      <c r="M422" s="112">
        <f t="shared" si="1476"/>
        <v>11390.4</v>
      </c>
      <c r="N422" s="112">
        <f t="shared" si="1476"/>
        <v>13832</v>
      </c>
      <c r="O422" s="112">
        <v>2441.5999999999995</v>
      </c>
      <c r="P422" s="112">
        <v>11390.4</v>
      </c>
      <c r="Q422" s="112">
        <v>13832</v>
      </c>
      <c r="R422" s="112">
        <f t="shared" ref="R422:S437" si="1477">+L422*1.143</f>
        <v>2790.7487999999994</v>
      </c>
      <c r="S422" s="112">
        <f t="shared" si="1477"/>
        <v>13019.227199999999</v>
      </c>
      <c r="T422" s="112">
        <f t="shared" ref="T422:T453" si="1478">+Q422*1.143</f>
        <v>15809.976000000001</v>
      </c>
      <c r="U422" s="112">
        <f t="shared" ref="U422:W437" si="1479">+R422+(C422*0.1)</f>
        <v>2965.1487999999995</v>
      </c>
      <c r="V422" s="112">
        <f t="shared" si="1479"/>
        <v>13832.8272</v>
      </c>
      <c r="W422" s="112">
        <f t="shared" si="1479"/>
        <v>16797.976000000002</v>
      </c>
      <c r="X422" s="112">
        <f t="shared" ref="X422:Z437" si="1480">+U422+(C422*0.15)</f>
        <v>3226.7487999999994</v>
      </c>
      <c r="Y422" s="112">
        <f t="shared" si="1480"/>
        <v>15053.227199999999</v>
      </c>
      <c r="Z422" s="112">
        <f t="shared" si="1480"/>
        <v>18279.976000000002</v>
      </c>
      <c r="AA422" s="112">
        <v>3715</v>
      </c>
      <c r="AB422" s="112">
        <v>17331</v>
      </c>
      <c r="AC422" s="112">
        <v>21046</v>
      </c>
      <c r="AD422" s="112">
        <f t="shared" ref="AD422:AE437" si="1481">+ROUND(AA422*(1+0.25),0)</f>
        <v>4644</v>
      </c>
      <c r="AE422" s="112">
        <f t="shared" si="1481"/>
        <v>21664</v>
      </c>
      <c r="AF422" s="112">
        <f t="shared" ref="AF422:AF453" si="1482">+AE422+AD422</f>
        <v>26308</v>
      </c>
      <c r="AG422" s="112">
        <f t="shared" ref="AG422:AH437" si="1483">+ROUND(AD422+AA422*0.2,0)</f>
        <v>5387</v>
      </c>
      <c r="AH422" s="112">
        <f t="shared" si="1483"/>
        <v>25130</v>
      </c>
      <c r="AI422" s="112">
        <f t="shared" ref="AI422:AI453" si="1484">+AH422+AG422</f>
        <v>30517</v>
      </c>
      <c r="AJ422" s="112">
        <f t="shared" ref="AJ422:AK437" si="1485">AG422</f>
        <v>5387</v>
      </c>
      <c r="AK422" s="112">
        <f t="shared" si="1485"/>
        <v>25130</v>
      </c>
      <c r="AL422" s="112">
        <f t="shared" ref="AL422:AL453" si="1486">AJ422+AK422</f>
        <v>30517</v>
      </c>
      <c r="AM422" s="112">
        <f t="shared" ref="AM422:AM423" si="1487">AJ422+2500</f>
        <v>7887</v>
      </c>
      <c r="AN422" s="112">
        <f t="shared" ref="AN422:AN423" si="1488">AK422</f>
        <v>25130</v>
      </c>
      <c r="AO422" s="112"/>
      <c r="AP422" s="112">
        <f t="shared" ref="AP422:AP453" si="1489">AM422+AN422+AO422</f>
        <v>33017</v>
      </c>
      <c r="AQ422" s="109">
        <f t="shared" ref="AQ422:AQ453" si="1490">ROUND(AM422*(1+4.5%),2)</f>
        <v>8241.92</v>
      </c>
      <c r="AR422" s="109">
        <f t="shared" ref="AR422:AR453" si="1491">ROUND(AN422*(1+4.5%)+(AB422*10%),2)</f>
        <v>27993.95</v>
      </c>
      <c r="AS422" s="112"/>
      <c r="AT422" s="112">
        <f t="shared" ref="AT422:AT453" si="1492">AQ422+AR422+AS422</f>
        <v>36235.870000000003</v>
      </c>
      <c r="AU422" s="109">
        <f t="shared" ref="AU422:AV437" si="1493">ROUND(AQ422+(AM422*4%),2)</f>
        <v>8557.4</v>
      </c>
      <c r="AV422" s="109">
        <f t="shared" si="1493"/>
        <v>28999.15</v>
      </c>
      <c r="AW422" s="112"/>
      <c r="AX422" s="112">
        <f t="shared" ref="AX422:AX453" si="1494">AU422+AV422+AW422</f>
        <v>37556.550000000003</v>
      </c>
      <c r="AY422" s="109">
        <f t="shared" ref="AY422:AY453" si="1495">ROUND(AU422+(AU422*$AY$3),2)</f>
        <v>9241.99</v>
      </c>
      <c r="AZ422" s="109">
        <f t="shared" ref="AZ422:AZ453" si="1496">ROUND(AV422+(AV422*$AZ$5),2)</f>
        <v>32769.040000000001</v>
      </c>
      <c r="BA422" s="112"/>
      <c r="BB422" s="112">
        <f t="shared" ref="BB422:BB453" si="1497">AY422+AZ422+BA422</f>
        <v>42011.03</v>
      </c>
      <c r="BC422" s="109">
        <f t="shared" ref="BC422:BC453" si="1498">ROUND(AY422+(AY422*$BC$3),2)</f>
        <v>10073.77</v>
      </c>
      <c r="BD422" s="109">
        <f t="shared" ref="BD422:BD453" si="1499">ROUND(AZ422+(AZ422*$BD$5),2)</f>
        <v>35718.25</v>
      </c>
      <c r="BE422" s="112"/>
      <c r="BF422" s="112">
        <f t="shared" ref="BF422:BF453" si="1500">BC422+BD422+BE422</f>
        <v>45792.020000000004</v>
      </c>
      <c r="BG422" s="109">
        <f t="shared" ref="BG422:BG453" si="1501">ROUND(BC422+ $AY422*$BG$3,2)</f>
        <v>10535.87</v>
      </c>
      <c r="BH422" s="109">
        <f t="shared" ref="BH422:BH453" si="1502">ROUND(BD422+ $AZ422*$BH$5,2)</f>
        <v>37356.699999999997</v>
      </c>
      <c r="BI422" s="112"/>
      <c r="BJ422" s="112">
        <f t="shared" ref="BJ422:BJ453" si="1503">BG422+BH422+BI422</f>
        <v>47892.57</v>
      </c>
      <c r="BK422" s="109">
        <f t="shared" ref="BK422:BK453" si="1504">ROUND(BG422+ $AY422*$BK$3,2)</f>
        <v>10997.97</v>
      </c>
      <c r="BL422" s="109">
        <f t="shared" ref="BL422:BL453" si="1505">ROUND(BH422+ $AZ422*$BL$5,2)</f>
        <v>38995.15</v>
      </c>
      <c r="BM422" s="112"/>
      <c r="BN422" s="112">
        <f t="shared" ref="BN422:BN453" si="1506">BK422+BL422+BM422</f>
        <v>49993.120000000003</v>
      </c>
      <c r="BO422" s="109">
        <f t="shared" ref="BO422:BO453" si="1507">ROUND(BK422+ $AY422*$BO$3,2)</f>
        <v>11275.23</v>
      </c>
      <c r="BP422" s="109">
        <f t="shared" ref="BP422:BP453" si="1508">ROUND(BL422+ $AZ422*$BP$4,2)</f>
        <v>39978.22</v>
      </c>
      <c r="BQ422" s="109"/>
      <c r="BR422" s="112">
        <f t="shared" ref="BR422:BR453" si="1509">+BO422+BP422+BQ422</f>
        <v>51253.45</v>
      </c>
      <c r="BS422" s="110"/>
      <c r="BT422" s="75">
        <f t="shared" si="1472"/>
        <v>3.0000032460541531E-2</v>
      </c>
      <c r="BU422" s="75">
        <f t="shared" si="1472"/>
        <v>2.9999963380068495E-2</v>
      </c>
      <c r="BV422" s="75"/>
    </row>
    <row r="423" spans="1:74" ht="15" customHeight="1" x14ac:dyDescent="0.25">
      <c r="A423" s="76" t="s">
        <v>710</v>
      </c>
      <c r="B423" s="77" t="s">
        <v>711</v>
      </c>
      <c r="C423" s="112">
        <v>1744</v>
      </c>
      <c r="D423" s="112">
        <v>7152</v>
      </c>
      <c r="E423" s="112">
        <v>8896</v>
      </c>
      <c r="F423" s="112">
        <f t="shared" si="1474"/>
        <v>2092.7999999999997</v>
      </c>
      <c r="G423" s="112">
        <f t="shared" si="1474"/>
        <v>8582.4</v>
      </c>
      <c r="H423" s="112">
        <f t="shared" si="1474"/>
        <v>10675.199999999999</v>
      </c>
      <c r="I423" s="112">
        <f t="shared" si="1475"/>
        <v>2197.4399999999996</v>
      </c>
      <c r="J423" s="112">
        <f t="shared" si="1475"/>
        <v>9011.52</v>
      </c>
      <c r="K423" s="112">
        <f t="shared" si="1475"/>
        <v>11208.96</v>
      </c>
      <c r="L423" s="112">
        <f t="shared" si="1476"/>
        <v>2441.5999999999995</v>
      </c>
      <c r="M423" s="112">
        <f t="shared" si="1476"/>
        <v>10012.800000000001</v>
      </c>
      <c r="N423" s="112">
        <f t="shared" si="1476"/>
        <v>12454.4</v>
      </c>
      <c r="O423" s="112">
        <v>2441.5999999999995</v>
      </c>
      <c r="P423" s="112">
        <v>10012.800000000001</v>
      </c>
      <c r="Q423" s="112">
        <v>12454.4</v>
      </c>
      <c r="R423" s="112">
        <f t="shared" si="1477"/>
        <v>2790.7487999999994</v>
      </c>
      <c r="S423" s="112">
        <f t="shared" si="1477"/>
        <v>11444.630400000002</v>
      </c>
      <c r="T423" s="112">
        <f t="shared" si="1478"/>
        <v>14235.379199999999</v>
      </c>
      <c r="U423" s="112">
        <f t="shared" si="1479"/>
        <v>2965.1487999999995</v>
      </c>
      <c r="V423" s="112">
        <f t="shared" si="1479"/>
        <v>12159.830400000003</v>
      </c>
      <c r="W423" s="112">
        <f t="shared" si="1479"/>
        <v>15124.9792</v>
      </c>
      <c r="X423" s="112">
        <f t="shared" si="1480"/>
        <v>3226.7487999999994</v>
      </c>
      <c r="Y423" s="112">
        <f t="shared" si="1480"/>
        <v>13232.630400000002</v>
      </c>
      <c r="Z423" s="112">
        <f t="shared" si="1480"/>
        <v>16459.379199999999</v>
      </c>
      <c r="AA423" s="112">
        <v>3715</v>
      </c>
      <c r="AB423" s="112">
        <v>15235</v>
      </c>
      <c r="AC423" s="112">
        <v>18950</v>
      </c>
      <c r="AD423" s="112">
        <f t="shared" si="1481"/>
        <v>4644</v>
      </c>
      <c r="AE423" s="112">
        <f t="shared" si="1481"/>
        <v>19044</v>
      </c>
      <c r="AF423" s="112">
        <f t="shared" si="1482"/>
        <v>23688</v>
      </c>
      <c r="AG423" s="112">
        <f t="shared" si="1483"/>
        <v>5387</v>
      </c>
      <c r="AH423" s="112">
        <f t="shared" si="1483"/>
        <v>22091</v>
      </c>
      <c r="AI423" s="112">
        <f t="shared" si="1484"/>
        <v>27478</v>
      </c>
      <c r="AJ423" s="112">
        <f t="shared" si="1485"/>
        <v>5387</v>
      </c>
      <c r="AK423" s="112">
        <f t="shared" si="1485"/>
        <v>22091</v>
      </c>
      <c r="AL423" s="112">
        <f t="shared" si="1486"/>
        <v>27478</v>
      </c>
      <c r="AM423" s="112">
        <f t="shared" si="1487"/>
        <v>7887</v>
      </c>
      <c r="AN423" s="112">
        <f t="shared" si="1488"/>
        <v>22091</v>
      </c>
      <c r="AO423" s="112"/>
      <c r="AP423" s="112">
        <f t="shared" si="1489"/>
        <v>29978</v>
      </c>
      <c r="AQ423" s="109">
        <f t="shared" si="1490"/>
        <v>8241.92</v>
      </c>
      <c r="AR423" s="109">
        <f t="shared" si="1491"/>
        <v>24608.6</v>
      </c>
      <c r="AS423" s="112"/>
      <c r="AT423" s="112">
        <f t="shared" si="1492"/>
        <v>32850.519999999997</v>
      </c>
      <c r="AU423" s="109">
        <f t="shared" si="1493"/>
        <v>8557.4</v>
      </c>
      <c r="AV423" s="109">
        <f t="shared" si="1493"/>
        <v>25492.240000000002</v>
      </c>
      <c r="AW423" s="112"/>
      <c r="AX423" s="112">
        <f t="shared" si="1494"/>
        <v>34049.64</v>
      </c>
      <c r="AY423" s="109">
        <f t="shared" si="1495"/>
        <v>9241.99</v>
      </c>
      <c r="AZ423" s="109">
        <f t="shared" si="1496"/>
        <v>28806.23</v>
      </c>
      <c r="BA423" s="112"/>
      <c r="BB423" s="112">
        <f t="shared" si="1497"/>
        <v>38048.22</v>
      </c>
      <c r="BC423" s="109">
        <f t="shared" si="1498"/>
        <v>10073.77</v>
      </c>
      <c r="BD423" s="109">
        <f t="shared" si="1499"/>
        <v>31398.79</v>
      </c>
      <c r="BE423" s="112"/>
      <c r="BF423" s="112">
        <f t="shared" si="1500"/>
        <v>41472.559999999998</v>
      </c>
      <c r="BG423" s="109">
        <f t="shared" si="1501"/>
        <v>10535.87</v>
      </c>
      <c r="BH423" s="109">
        <f t="shared" si="1502"/>
        <v>32839.1</v>
      </c>
      <c r="BI423" s="112"/>
      <c r="BJ423" s="112">
        <f t="shared" si="1503"/>
        <v>43374.97</v>
      </c>
      <c r="BK423" s="109">
        <f t="shared" si="1504"/>
        <v>10997.97</v>
      </c>
      <c r="BL423" s="109">
        <f t="shared" si="1505"/>
        <v>34279.410000000003</v>
      </c>
      <c r="BM423" s="112"/>
      <c r="BN423" s="112">
        <f t="shared" si="1506"/>
        <v>45277.380000000005</v>
      </c>
      <c r="BO423" s="109">
        <f t="shared" si="1507"/>
        <v>11275.23</v>
      </c>
      <c r="BP423" s="109">
        <f t="shared" si="1508"/>
        <v>35143.599999999999</v>
      </c>
      <c r="BQ423" s="109"/>
      <c r="BR423" s="112">
        <f t="shared" si="1509"/>
        <v>46418.83</v>
      </c>
      <c r="BS423" s="110"/>
      <c r="BT423" s="75">
        <f t="shared" si="1472"/>
        <v>3.0000032460541531E-2</v>
      </c>
      <c r="BU423" s="75">
        <f t="shared" si="1472"/>
        <v>3.0000107615609367E-2</v>
      </c>
      <c r="BV423" s="75"/>
    </row>
    <row r="424" spans="1:74" ht="15" customHeight="1" x14ac:dyDescent="0.25">
      <c r="A424" s="76" t="s">
        <v>712</v>
      </c>
      <c r="B424" s="77" t="s">
        <v>713</v>
      </c>
      <c r="C424" s="112">
        <v>1744</v>
      </c>
      <c r="D424" s="112">
        <v>8136</v>
      </c>
      <c r="E424" s="112">
        <v>9880</v>
      </c>
      <c r="F424" s="112">
        <f t="shared" si="1474"/>
        <v>2092.7999999999997</v>
      </c>
      <c r="G424" s="112">
        <f t="shared" si="1474"/>
        <v>9763.1999999999989</v>
      </c>
      <c r="H424" s="112">
        <f t="shared" si="1474"/>
        <v>11856</v>
      </c>
      <c r="I424" s="112">
        <f t="shared" si="1475"/>
        <v>2197.4399999999996</v>
      </c>
      <c r="J424" s="112">
        <f t="shared" si="1475"/>
        <v>10251.359999999999</v>
      </c>
      <c r="K424" s="112">
        <f t="shared" si="1475"/>
        <v>12448.8</v>
      </c>
      <c r="L424" s="112">
        <f t="shared" si="1476"/>
        <v>2441.5999999999995</v>
      </c>
      <c r="M424" s="112">
        <f t="shared" si="1476"/>
        <v>11390.4</v>
      </c>
      <c r="N424" s="112">
        <f t="shared" si="1476"/>
        <v>13832</v>
      </c>
      <c r="O424" s="112">
        <v>2441.5999999999995</v>
      </c>
      <c r="P424" s="112">
        <v>11390.4</v>
      </c>
      <c r="Q424" s="112">
        <v>13832</v>
      </c>
      <c r="R424" s="112">
        <f t="shared" si="1477"/>
        <v>2790.7487999999994</v>
      </c>
      <c r="S424" s="112">
        <f t="shared" si="1477"/>
        <v>13019.227199999999</v>
      </c>
      <c r="T424" s="112">
        <f t="shared" si="1478"/>
        <v>15809.976000000001</v>
      </c>
      <c r="U424" s="112">
        <f t="shared" si="1479"/>
        <v>2965.1487999999995</v>
      </c>
      <c r="V424" s="112">
        <f t="shared" si="1479"/>
        <v>13832.8272</v>
      </c>
      <c r="W424" s="112">
        <f t="shared" si="1479"/>
        <v>16797.976000000002</v>
      </c>
      <c r="X424" s="112">
        <f t="shared" si="1480"/>
        <v>3226.7487999999994</v>
      </c>
      <c r="Y424" s="112">
        <f t="shared" si="1480"/>
        <v>15053.227199999999</v>
      </c>
      <c r="Z424" s="112">
        <f t="shared" si="1480"/>
        <v>18279.976000000002</v>
      </c>
      <c r="AA424" s="112">
        <v>3715</v>
      </c>
      <c r="AB424" s="112">
        <v>17331</v>
      </c>
      <c r="AC424" s="112">
        <v>21046</v>
      </c>
      <c r="AD424" s="112">
        <f t="shared" si="1481"/>
        <v>4644</v>
      </c>
      <c r="AE424" s="112">
        <f t="shared" si="1481"/>
        <v>21664</v>
      </c>
      <c r="AF424" s="112">
        <f t="shared" si="1482"/>
        <v>26308</v>
      </c>
      <c r="AG424" s="112">
        <f t="shared" si="1483"/>
        <v>5387</v>
      </c>
      <c r="AH424" s="112">
        <f t="shared" si="1483"/>
        <v>25130</v>
      </c>
      <c r="AI424" s="112">
        <f t="shared" si="1484"/>
        <v>30517</v>
      </c>
      <c r="AJ424" s="112">
        <f t="shared" si="1485"/>
        <v>5387</v>
      </c>
      <c r="AK424" s="112">
        <f t="shared" si="1485"/>
        <v>25130</v>
      </c>
      <c r="AL424" s="112">
        <f t="shared" si="1486"/>
        <v>30517</v>
      </c>
      <c r="AM424" s="112">
        <f t="shared" ref="AM424:AN437" si="1510">AJ424</f>
        <v>5387</v>
      </c>
      <c r="AN424" s="112">
        <f t="shared" si="1510"/>
        <v>25130</v>
      </c>
      <c r="AO424" s="112">
        <v>2500</v>
      </c>
      <c r="AP424" s="112">
        <f t="shared" si="1489"/>
        <v>33017</v>
      </c>
      <c r="AQ424" s="109">
        <f t="shared" si="1490"/>
        <v>5629.42</v>
      </c>
      <c r="AR424" s="109">
        <f t="shared" si="1491"/>
        <v>27993.95</v>
      </c>
      <c r="AS424" s="112">
        <v>2500</v>
      </c>
      <c r="AT424" s="112">
        <f t="shared" si="1492"/>
        <v>36123.370000000003</v>
      </c>
      <c r="AU424" s="109">
        <f t="shared" si="1493"/>
        <v>5844.9</v>
      </c>
      <c r="AV424" s="109">
        <f t="shared" si="1493"/>
        <v>28999.15</v>
      </c>
      <c r="AW424" s="112">
        <v>2500</v>
      </c>
      <c r="AX424" s="112">
        <f t="shared" si="1494"/>
        <v>37344.050000000003</v>
      </c>
      <c r="AY424" s="109">
        <f t="shared" si="1495"/>
        <v>6312.49</v>
      </c>
      <c r="AZ424" s="109">
        <f t="shared" si="1496"/>
        <v>32769.040000000001</v>
      </c>
      <c r="BA424" s="112">
        <v>2500</v>
      </c>
      <c r="BB424" s="112">
        <f t="shared" si="1497"/>
        <v>41581.53</v>
      </c>
      <c r="BC424" s="109">
        <f t="shared" si="1498"/>
        <v>6880.61</v>
      </c>
      <c r="BD424" s="109">
        <f t="shared" si="1499"/>
        <v>35718.25</v>
      </c>
      <c r="BE424" s="112">
        <v>2500</v>
      </c>
      <c r="BF424" s="112">
        <f t="shared" si="1500"/>
        <v>45098.86</v>
      </c>
      <c r="BG424" s="109">
        <f t="shared" si="1501"/>
        <v>7196.23</v>
      </c>
      <c r="BH424" s="109">
        <f t="shared" si="1502"/>
        <v>37356.699999999997</v>
      </c>
      <c r="BI424" s="112">
        <v>2500</v>
      </c>
      <c r="BJ424" s="112">
        <f t="shared" si="1503"/>
        <v>47052.929999999993</v>
      </c>
      <c r="BK424" s="109">
        <f t="shared" si="1504"/>
        <v>7511.85</v>
      </c>
      <c r="BL424" s="109">
        <f t="shared" si="1505"/>
        <v>38995.15</v>
      </c>
      <c r="BM424" s="112">
        <v>2500</v>
      </c>
      <c r="BN424" s="112">
        <f t="shared" si="1506"/>
        <v>49007</v>
      </c>
      <c r="BO424" s="109">
        <f t="shared" si="1507"/>
        <v>7701.22</v>
      </c>
      <c r="BP424" s="109">
        <f t="shared" si="1508"/>
        <v>39978.22</v>
      </c>
      <c r="BQ424" s="109">
        <v>2500</v>
      </c>
      <c r="BR424" s="112">
        <f t="shared" si="1509"/>
        <v>50179.44</v>
      </c>
      <c r="BS424" s="110"/>
      <c r="BT424" s="75">
        <f t="shared" si="1472"/>
        <v>2.9999255444365044E-2</v>
      </c>
      <c r="BU424" s="75">
        <f t="shared" si="1472"/>
        <v>2.9999963380068495E-2</v>
      </c>
      <c r="BV424" s="75"/>
    </row>
    <row r="425" spans="1:74" ht="15" customHeight="1" x14ac:dyDescent="0.25">
      <c r="A425" s="76" t="s">
        <v>714</v>
      </c>
      <c r="B425" s="77" t="s">
        <v>715</v>
      </c>
      <c r="C425" s="112">
        <v>1744</v>
      </c>
      <c r="D425" s="112">
        <v>7152</v>
      </c>
      <c r="E425" s="112">
        <v>8896</v>
      </c>
      <c r="F425" s="112">
        <f t="shared" si="1474"/>
        <v>2092.7999999999997</v>
      </c>
      <c r="G425" s="112">
        <f t="shared" si="1474"/>
        <v>8582.4</v>
      </c>
      <c r="H425" s="112">
        <f t="shared" si="1474"/>
        <v>10675.199999999999</v>
      </c>
      <c r="I425" s="112">
        <f t="shared" si="1475"/>
        <v>2197.4399999999996</v>
      </c>
      <c r="J425" s="112">
        <f t="shared" si="1475"/>
        <v>9011.52</v>
      </c>
      <c r="K425" s="112">
        <f t="shared" si="1475"/>
        <v>11208.96</v>
      </c>
      <c r="L425" s="112">
        <f t="shared" si="1476"/>
        <v>2441.5999999999995</v>
      </c>
      <c r="M425" s="112">
        <f t="shared" si="1476"/>
        <v>10012.800000000001</v>
      </c>
      <c r="N425" s="112">
        <f t="shared" si="1476"/>
        <v>12454.4</v>
      </c>
      <c r="O425" s="112">
        <v>2441.5999999999995</v>
      </c>
      <c r="P425" s="112">
        <v>10012.800000000001</v>
      </c>
      <c r="Q425" s="112">
        <v>12454.4</v>
      </c>
      <c r="R425" s="112">
        <f t="shared" si="1477"/>
        <v>2790.7487999999994</v>
      </c>
      <c r="S425" s="112">
        <f t="shared" si="1477"/>
        <v>11444.630400000002</v>
      </c>
      <c r="T425" s="112">
        <f t="shared" si="1478"/>
        <v>14235.379199999999</v>
      </c>
      <c r="U425" s="112">
        <f t="shared" si="1479"/>
        <v>2965.1487999999995</v>
      </c>
      <c r="V425" s="112">
        <f t="shared" si="1479"/>
        <v>12159.830400000003</v>
      </c>
      <c r="W425" s="112">
        <f t="shared" si="1479"/>
        <v>15124.9792</v>
      </c>
      <c r="X425" s="112">
        <f t="shared" si="1480"/>
        <v>3226.7487999999994</v>
      </c>
      <c r="Y425" s="112">
        <f t="shared" si="1480"/>
        <v>13232.630400000002</v>
      </c>
      <c r="Z425" s="112">
        <f t="shared" si="1480"/>
        <v>16459.379199999999</v>
      </c>
      <c r="AA425" s="112">
        <v>3715</v>
      </c>
      <c r="AB425" s="112">
        <v>15235</v>
      </c>
      <c r="AC425" s="112">
        <v>18950</v>
      </c>
      <c r="AD425" s="112">
        <f t="shared" si="1481"/>
        <v>4644</v>
      </c>
      <c r="AE425" s="112">
        <f t="shared" si="1481"/>
        <v>19044</v>
      </c>
      <c r="AF425" s="112">
        <f t="shared" si="1482"/>
        <v>23688</v>
      </c>
      <c r="AG425" s="112">
        <f t="shared" si="1483"/>
        <v>5387</v>
      </c>
      <c r="AH425" s="112">
        <f t="shared" si="1483"/>
        <v>22091</v>
      </c>
      <c r="AI425" s="112">
        <f t="shared" si="1484"/>
        <v>27478</v>
      </c>
      <c r="AJ425" s="112">
        <f t="shared" si="1485"/>
        <v>5387</v>
      </c>
      <c r="AK425" s="112">
        <f t="shared" si="1485"/>
        <v>22091</v>
      </c>
      <c r="AL425" s="112">
        <f t="shared" si="1486"/>
        <v>27478</v>
      </c>
      <c r="AM425" s="112">
        <f t="shared" si="1510"/>
        <v>5387</v>
      </c>
      <c r="AN425" s="112">
        <f t="shared" si="1510"/>
        <v>22091</v>
      </c>
      <c r="AO425" s="112">
        <v>2500</v>
      </c>
      <c r="AP425" s="112">
        <f t="shared" si="1489"/>
        <v>29978</v>
      </c>
      <c r="AQ425" s="109">
        <f t="shared" si="1490"/>
        <v>5629.42</v>
      </c>
      <c r="AR425" s="109">
        <f t="shared" si="1491"/>
        <v>24608.6</v>
      </c>
      <c r="AS425" s="112">
        <v>2500</v>
      </c>
      <c r="AT425" s="112">
        <f t="shared" si="1492"/>
        <v>32738.019999999997</v>
      </c>
      <c r="AU425" s="109">
        <f t="shared" si="1493"/>
        <v>5844.9</v>
      </c>
      <c r="AV425" s="109">
        <f t="shared" si="1493"/>
        <v>25492.240000000002</v>
      </c>
      <c r="AW425" s="112">
        <v>2500</v>
      </c>
      <c r="AX425" s="112">
        <f t="shared" si="1494"/>
        <v>33837.14</v>
      </c>
      <c r="AY425" s="109">
        <f t="shared" si="1495"/>
        <v>6312.49</v>
      </c>
      <c r="AZ425" s="109">
        <f t="shared" si="1496"/>
        <v>28806.23</v>
      </c>
      <c r="BA425" s="112">
        <v>2500</v>
      </c>
      <c r="BB425" s="112">
        <f t="shared" si="1497"/>
        <v>37618.720000000001</v>
      </c>
      <c r="BC425" s="109">
        <f t="shared" si="1498"/>
        <v>6880.61</v>
      </c>
      <c r="BD425" s="109">
        <f t="shared" si="1499"/>
        <v>31398.79</v>
      </c>
      <c r="BE425" s="112">
        <v>2500</v>
      </c>
      <c r="BF425" s="112">
        <f t="shared" si="1500"/>
        <v>40779.4</v>
      </c>
      <c r="BG425" s="109">
        <f t="shared" si="1501"/>
        <v>7196.23</v>
      </c>
      <c r="BH425" s="109">
        <f t="shared" si="1502"/>
        <v>32839.1</v>
      </c>
      <c r="BI425" s="112">
        <v>2500</v>
      </c>
      <c r="BJ425" s="112">
        <f t="shared" si="1503"/>
        <v>42535.33</v>
      </c>
      <c r="BK425" s="109">
        <f t="shared" si="1504"/>
        <v>7511.85</v>
      </c>
      <c r="BL425" s="109">
        <f t="shared" si="1505"/>
        <v>34279.410000000003</v>
      </c>
      <c r="BM425" s="112">
        <v>2500</v>
      </c>
      <c r="BN425" s="112">
        <f t="shared" si="1506"/>
        <v>44291.26</v>
      </c>
      <c r="BO425" s="109">
        <f t="shared" si="1507"/>
        <v>7701.22</v>
      </c>
      <c r="BP425" s="109">
        <f t="shared" si="1508"/>
        <v>35143.599999999999</v>
      </c>
      <c r="BQ425" s="109">
        <v>2500</v>
      </c>
      <c r="BR425" s="112">
        <f t="shared" si="1509"/>
        <v>45344.82</v>
      </c>
      <c r="BS425" s="110"/>
      <c r="BT425" s="75">
        <f t="shared" si="1472"/>
        <v>2.9999255444365044E-2</v>
      </c>
      <c r="BU425" s="75">
        <f t="shared" si="1472"/>
        <v>3.0000107615609367E-2</v>
      </c>
      <c r="BV425" s="75"/>
    </row>
    <row r="426" spans="1:74" ht="15" customHeight="1" x14ac:dyDescent="0.25">
      <c r="A426" s="76" t="s">
        <v>716</v>
      </c>
      <c r="B426" s="77" t="s">
        <v>717</v>
      </c>
      <c r="C426" s="112">
        <v>1744</v>
      </c>
      <c r="D426" s="112">
        <v>8136</v>
      </c>
      <c r="E426" s="112">
        <v>9880</v>
      </c>
      <c r="F426" s="112">
        <f t="shared" si="1474"/>
        <v>2092.7999999999997</v>
      </c>
      <c r="G426" s="112">
        <f t="shared" si="1474"/>
        <v>9763.1999999999989</v>
      </c>
      <c r="H426" s="112">
        <f t="shared" si="1474"/>
        <v>11856</v>
      </c>
      <c r="I426" s="112">
        <f t="shared" si="1475"/>
        <v>2197.4399999999996</v>
      </c>
      <c r="J426" s="112">
        <f t="shared" si="1475"/>
        <v>10251.359999999999</v>
      </c>
      <c r="K426" s="112">
        <f t="shared" si="1475"/>
        <v>12448.8</v>
      </c>
      <c r="L426" s="112">
        <f t="shared" si="1476"/>
        <v>2441.5999999999995</v>
      </c>
      <c r="M426" s="112">
        <f t="shared" si="1476"/>
        <v>11390.4</v>
      </c>
      <c r="N426" s="112">
        <f t="shared" si="1476"/>
        <v>13832</v>
      </c>
      <c r="O426" s="112">
        <v>2441.5999999999995</v>
      </c>
      <c r="P426" s="112">
        <v>11390.4</v>
      </c>
      <c r="Q426" s="112">
        <v>13832</v>
      </c>
      <c r="R426" s="112">
        <f t="shared" si="1477"/>
        <v>2790.7487999999994</v>
      </c>
      <c r="S426" s="112">
        <f t="shared" si="1477"/>
        <v>13019.227199999999</v>
      </c>
      <c r="T426" s="112">
        <f t="shared" si="1478"/>
        <v>15809.976000000001</v>
      </c>
      <c r="U426" s="112">
        <f t="shared" si="1479"/>
        <v>2965.1487999999995</v>
      </c>
      <c r="V426" s="112">
        <f t="shared" si="1479"/>
        <v>13832.8272</v>
      </c>
      <c r="W426" s="112">
        <f t="shared" si="1479"/>
        <v>16797.976000000002</v>
      </c>
      <c r="X426" s="112">
        <f t="shared" si="1480"/>
        <v>3226.7487999999994</v>
      </c>
      <c r="Y426" s="112">
        <f t="shared" si="1480"/>
        <v>15053.227199999999</v>
      </c>
      <c r="Z426" s="112">
        <f t="shared" si="1480"/>
        <v>18279.976000000002</v>
      </c>
      <c r="AA426" s="112">
        <v>3715</v>
      </c>
      <c r="AB426" s="112">
        <v>17331</v>
      </c>
      <c r="AC426" s="112">
        <v>21046</v>
      </c>
      <c r="AD426" s="112">
        <f t="shared" si="1481"/>
        <v>4644</v>
      </c>
      <c r="AE426" s="112">
        <f t="shared" si="1481"/>
        <v>21664</v>
      </c>
      <c r="AF426" s="112">
        <f t="shared" si="1482"/>
        <v>26308</v>
      </c>
      <c r="AG426" s="112">
        <f t="shared" si="1483"/>
        <v>5387</v>
      </c>
      <c r="AH426" s="112">
        <f t="shared" si="1483"/>
        <v>25130</v>
      </c>
      <c r="AI426" s="112">
        <f t="shared" si="1484"/>
        <v>30517</v>
      </c>
      <c r="AJ426" s="112">
        <f t="shared" si="1485"/>
        <v>5387</v>
      </c>
      <c r="AK426" s="112">
        <f t="shared" si="1485"/>
        <v>25130</v>
      </c>
      <c r="AL426" s="112">
        <f t="shared" si="1486"/>
        <v>30517</v>
      </c>
      <c r="AM426" s="112">
        <f t="shared" si="1510"/>
        <v>5387</v>
      </c>
      <c r="AN426" s="112">
        <f t="shared" si="1510"/>
        <v>25130</v>
      </c>
      <c r="AO426" s="112">
        <v>2500</v>
      </c>
      <c r="AP426" s="112">
        <f t="shared" si="1489"/>
        <v>33017</v>
      </c>
      <c r="AQ426" s="109">
        <f t="shared" si="1490"/>
        <v>5629.42</v>
      </c>
      <c r="AR426" s="109">
        <f t="shared" si="1491"/>
        <v>27993.95</v>
      </c>
      <c r="AS426" s="112">
        <v>2500</v>
      </c>
      <c r="AT426" s="112">
        <f t="shared" si="1492"/>
        <v>36123.370000000003</v>
      </c>
      <c r="AU426" s="109">
        <f t="shared" si="1493"/>
        <v>5844.9</v>
      </c>
      <c r="AV426" s="109">
        <f t="shared" si="1493"/>
        <v>28999.15</v>
      </c>
      <c r="AW426" s="112">
        <v>2500</v>
      </c>
      <c r="AX426" s="112">
        <f t="shared" si="1494"/>
        <v>37344.050000000003</v>
      </c>
      <c r="AY426" s="109">
        <f t="shared" si="1495"/>
        <v>6312.49</v>
      </c>
      <c r="AZ426" s="109">
        <f t="shared" si="1496"/>
        <v>32769.040000000001</v>
      </c>
      <c r="BA426" s="112">
        <v>2500</v>
      </c>
      <c r="BB426" s="112">
        <f t="shared" si="1497"/>
        <v>41581.53</v>
      </c>
      <c r="BC426" s="109">
        <f t="shared" si="1498"/>
        <v>6880.61</v>
      </c>
      <c r="BD426" s="109">
        <f t="shared" si="1499"/>
        <v>35718.25</v>
      </c>
      <c r="BE426" s="112">
        <v>2500</v>
      </c>
      <c r="BF426" s="112">
        <f t="shared" si="1500"/>
        <v>45098.86</v>
      </c>
      <c r="BG426" s="109">
        <f t="shared" si="1501"/>
        <v>7196.23</v>
      </c>
      <c r="BH426" s="109">
        <f t="shared" si="1502"/>
        <v>37356.699999999997</v>
      </c>
      <c r="BI426" s="112">
        <v>2500</v>
      </c>
      <c r="BJ426" s="112">
        <f t="shared" si="1503"/>
        <v>47052.929999999993</v>
      </c>
      <c r="BK426" s="109">
        <f t="shared" si="1504"/>
        <v>7511.85</v>
      </c>
      <c r="BL426" s="109">
        <f t="shared" si="1505"/>
        <v>38995.15</v>
      </c>
      <c r="BM426" s="112">
        <v>2500</v>
      </c>
      <c r="BN426" s="112">
        <f t="shared" si="1506"/>
        <v>49007</v>
      </c>
      <c r="BO426" s="109">
        <f t="shared" si="1507"/>
        <v>7701.22</v>
      </c>
      <c r="BP426" s="109">
        <f t="shared" si="1508"/>
        <v>39978.22</v>
      </c>
      <c r="BQ426" s="109">
        <v>2500</v>
      </c>
      <c r="BR426" s="112">
        <f t="shared" si="1509"/>
        <v>50179.44</v>
      </c>
      <c r="BS426" s="110"/>
      <c r="BT426" s="75">
        <f t="shared" si="1472"/>
        <v>2.9999255444365044E-2</v>
      </c>
      <c r="BU426" s="75">
        <f t="shared" si="1472"/>
        <v>2.9999963380068495E-2</v>
      </c>
      <c r="BV426" s="75"/>
    </row>
    <row r="427" spans="1:74" ht="15" customHeight="1" x14ac:dyDescent="0.25">
      <c r="A427" s="76" t="s">
        <v>718</v>
      </c>
      <c r="B427" s="77" t="s">
        <v>719</v>
      </c>
      <c r="C427" s="112">
        <v>1744</v>
      </c>
      <c r="D427" s="112">
        <v>7152</v>
      </c>
      <c r="E427" s="112">
        <v>8896</v>
      </c>
      <c r="F427" s="112">
        <f t="shared" si="1474"/>
        <v>2092.7999999999997</v>
      </c>
      <c r="G427" s="112">
        <f t="shared" si="1474"/>
        <v>8582.4</v>
      </c>
      <c r="H427" s="112">
        <f t="shared" si="1474"/>
        <v>10675.199999999999</v>
      </c>
      <c r="I427" s="112">
        <f t="shared" si="1475"/>
        <v>2197.4399999999996</v>
      </c>
      <c r="J427" s="112">
        <f t="shared" si="1475"/>
        <v>9011.52</v>
      </c>
      <c r="K427" s="112">
        <f t="shared" si="1475"/>
        <v>11208.96</v>
      </c>
      <c r="L427" s="112">
        <f t="shared" si="1476"/>
        <v>2441.5999999999995</v>
      </c>
      <c r="M427" s="112">
        <f t="shared" si="1476"/>
        <v>10012.800000000001</v>
      </c>
      <c r="N427" s="112">
        <f t="shared" si="1476"/>
        <v>12454.4</v>
      </c>
      <c r="O427" s="112">
        <v>2441.5999999999995</v>
      </c>
      <c r="P427" s="112">
        <v>10012.800000000001</v>
      </c>
      <c r="Q427" s="112">
        <v>12454.4</v>
      </c>
      <c r="R427" s="112">
        <f t="shared" si="1477"/>
        <v>2790.7487999999994</v>
      </c>
      <c r="S427" s="112">
        <f t="shared" si="1477"/>
        <v>11444.630400000002</v>
      </c>
      <c r="T427" s="112">
        <f t="shared" si="1478"/>
        <v>14235.379199999999</v>
      </c>
      <c r="U427" s="112">
        <f t="shared" si="1479"/>
        <v>2965.1487999999995</v>
      </c>
      <c r="V427" s="112">
        <f t="shared" si="1479"/>
        <v>12159.830400000003</v>
      </c>
      <c r="W427" s="112">
        <f t="shared" si="1479"/>
        <v>15124.9792</v>
      </c>
      <c r="X427" s="112">
        <f t="shared" si="1480"/>
        <v>3226.7487999999994</v>
      </c>
      <c r="Y427" s="112">
        <f t="shared" si="1480"/>
        <v>13232.630400000002</v>
      </c>
      <c r="Z427" s="112">
        <f t="shared" si="1480"/>
        <v>16459.379199999999</v>
      </c>
      <c r="AA427" s="112">
        <v>3715</v>
      </c>
      <c r="AB427" s="112">
        <v>15235</v>
      </c>
      <c r="AC427" s="112">
        <v>18950</v>
      </c>
      <c r="AD427" s="112">
        <f t="shared" si="1481"/>
        <v>4644</v>
      </c>
      <c r="AE427" s="112">
        <f t="shared" si="1481"/>
        <v>19044</v>
      </c>
      <c r="AF427" s="112">
        <f t="shared" si="1482"/>
        <v>23688</v>
      </c>
      <c r="AG427" s="112">
        <f t="shared" si="1483"/>
        <v>5387</v>
      </c>
      <c r="AH427" s="112">
        <f t="shared" si="1483"/>
        <v>22091</v>
      </c>
      <c r="AI427" s="112">
        <f t="shared" si="1484"/>
        <v>27478</v>
      </c>
      <c r="AJ427" s="112">
        <f t="shared" si="1485"/>
        <v>5387</v>
      </c>
      <c r="AK427" s="112">
        <f t="shared" si="1485"/>
        <v>22091</v>
      </c>
      <c r="AL427" s="112">
        <f t="shared" si="1486"/>
        <v>27478</v>
      </c>
      <c r="AM427" s="112">
        <f t="shared" si="1510"/>
        <v>5387</v>
      </c>
      <c r="AN427" s="112">
        <f t="shared" si="1510"/>
        <v>22091</v>
      </c>
      <c r="AO427" s="112">
        <v>2500</v>
      </c>
      <c r="AP427" s="112">
        <f t="shared" si="1489"/>
        <v>29978</v>
      </c>
      <c r="AQ427" s="109">
        <f t="shared" si="1490"/>
        <v>5629.42</v>
      </c>
      <c r="AR427" s="109">
        <f t="shared" si="1491"/>
        <v>24608.6</v>
      </c>
      <c r="AS427" s="112">
        <v>2500</v>
      </c>
      <c r="AT427" s="112">
        <f t="shared" si="1492"/>
        <v>32738.019999999997</v>
      </c>
      <c r="AU427" s="109">
        <f t="shared" si="1493"/>
        <v>5844.9</v>
      </c>
      <c r="AV427" s="109">
        <f t="shared" si="1493"/>
        <v>25492.240000000002</v>
      </c>
      <c r="AW427" s="112">
        <v>2500</v>
      </c>
      <c r="AX427" s="112">
        <f t="shared" si="1494"/>
        <v>33837.14</v>
      </c>
      <c r="AY427" s="109">
        <f t="shared" si="1495"/>
        <v>6312.49</v>
      </c>
      <c r="AZ427" s="109">
        <f t="shared" si="1496"/>
        <v>28806.23</v>
      </c>
      <c r="BA427" s="112">
        <v>2500</v>
      </c>
      <c r="BB427" s="112">
        <f t="shared" si="1497"/>
        <v>37618.720000000001</v>
      </c>
      <c r="BC427" s="109">
        <f t="shared" si="1498"/>
        <v>6880.61</v>
      </c>
      <c r="BD427" s="109">
        <f t="shared" si="1499"/>
        <v>31398.79</v>
      </c>
      <c r="BE427" s="112">
        <v>2500</v>
      </c>
      <c r="BF427" s="112">
        <f t="shared" si="1500"/>
        <v>40779.4</v>
      </c>
      <c r="BG427" s="109">
        <f t="shared" si="1501"/>
        <v>7196.23</v>
      </c>
      <c r="BH427" s="109">
        <f t="shared" si="1502"/>
        <v>32839.1</v>
      </c>
      <c r="BI427" s="112">
        <v>2500</v>
      </c>
      <c r="BJ427" s="112">
        <f t="shared" si="1503"/>
        <v>42535.33</v>
      </c>
      <c r="BK427" s="109">
        <f t="shared" si="1504"/>
        <v>7511.85</v>
      </c>
      <c r="BL427" s="109">
        <f t="shared" si="1505"/>
        <v>34279.410000000003</v>
      </c>
      <c r="BM427" s="112">
        <v>2500</v>
      </c>
      <c r="BN427" s="112">
        <f t="shared" si="1506"/>
        <v>44291.26</v>
      </c>
      <c r="BO427" s="109">
        <f t="shared" si="1507"/>
        <v>7701.22</v>
      </c>
      <c r="BP427" s="109">
        <f t="shared" si="1508"/>
        <v>35143.599999999999</v>
      </c>
      <c r="BQ427" s="109">
        <v>2500</v>
      </c>
      <c r="BR427" s="112">
        <f t="shared" si="1509"/>
        <v>45344.82</v>
      </c>
      <c r="BS427" s="110"/>
      <c r="BT427" s="75">
        <f t="shared" si="1472"/>
        <v>2.9999255444365044E-2</v>
      </c>
      <c r="BU427" s="75">
        <f t="shared" si="1472"/>
        <v>3.0000107615609367E-2</v>
      </c>
      <c r="BV427" s="75"/>
    </row>
    <row r="428" spans="1:74" ht="15" customHeight="1" x14ac:dyDescent="0.25">
      <c r="A428" s="76" t="s">
        <v>720</v>
      </c>
      <c r="B428" s="77" t="s">
        <v>721</v>
      </c>
      <c r="C428" s="112">
        <v>1744</v>
      </c>
      <c r="D428" s="112">
        <v>8136</v>
      </c>
      <c r="E428" s="112">
        <v>9880</v>
      </c>
      <c r="F428" s="112">
        <f t="shared" si="1474"/>
        <v>2092.7999999999997</v>
      </c>
      <c r="G428" s="112">
        <f t="shared" si="1474"/>
        <v>9763.1999999999989</v>
      </c>
      <c r="H428" s="112">
        <f t="shared" si="1474"/>
        <v>11856</v>
      </c>
      <c r="I428" s="112">
        <f t="shared" si="1475"/>
        <v>2197.4399999999996</v>
      </c>
      <c r="J428" s="112">
        <f t="shared" si="1475"/>
        <v>10251.359999999999</v>
      </c>
      <c r="K428" s="112">
        <f t="shared" si="1475"/>
        <v>12448.8</v>
      </c>
      <c r="L428" s="112">
        <f t="shared" si="1476"/>
        <v>2441.5999999999995</v>
      </c>
      <c r="M428" s="112">
        <f t="shared" si="1476"/>
        <v>11390.4</v>
      </c>
      <c r="N428" s="112">
        <f t="shared" si="1476"/>
        <v>13832</v>
      </c>
      <c r="O428" s="112">
        <v>2441.5999999999995</v>
      </c>
      <c r="P428" s="112">
        <v>11390.4</v>
      </c>
      <c r="Q428" s="112">
        <v>13832</v>
      </c>
      <c r="R428" s="112">
        <f t="shared" si="1477"/>
        <v>2790.7487999999994</v>
      </c>
      <c r="S428" s="112">
        <f t="shared" si="1477"/>
        <v>13019.227199999999</v>
      </c>
      <c r="T428" s="112">
        <f t="shared" si="1478"/>
        <v>15809.976000000001</v>
      </c>
      <c r="U428" s="112">
        <f t="shared" si="1479"/>
        <v>2965.1487999999995</v>
      </c>
      <c r="V428" s="112">
        <f t="shared" si="1479"/>
        <v>13832.8272</v>
      </c>
      <c r="W428" s="112">
        <f t="shared" si="1479"/>
        <v>16797.976000000002</v>
      </c>
      <c r="X428" s="112">
        <f t="shared" si="1480"/>
        <v>3226.7487999999994</v>
      </c>
      <c r="Y428" s="112">
        <f t="shared" si="1480"/>
        <v>15053.227199999999</v>
      </c>
      <c r="Z428" s="112">
        <f t="shared" si="1480"/>
        <v>18279.976000000002</v>
      </c>
      <c r="AA428" s="112">
        <v>3715</v>
      </c>
      <c r="AB428" s="112">
        <v>17331</v>
      </c>
      <c r="AC428" s="112">
        <v>21046</v>
      </c>
      <c r="AD428" s="112">
        <f t="shared" si="1481"/>
        <v>4644</v>
      </c>
      <c r="AE428" s="112">
        <f t="shared" si="1481"/>
        <v>21664</v>
      </c>
      <c r="AF428" s="112">
        <f t="shared" si="1482"/>
        <v>26308</v>
      </c>
      <c r="AG428" s="112">
        <f t="shared" si="1483"/>
        <v>5387</v>
      </c>
      <c r="AH428" s="112">
        <f t="shared" si="1483"/>
        <v>25130</v>
      </c>
      <c r="AI428" s="112">
        <f t="shared" si="1484"/>
        <v>30517</v>
      </c>
      <c r="AJ428" s="112">
        <f t="shared" si="1485"/>
        <v>5387</v>
      </c>
      <c r="AK428" s="112">
        <f t="shared" si="1485"/>
        <v>25130</v>
      </c>
      <c r="AL428" s="112">
        <f t="shared" si="1486"/>
        <v>30517</v>
      </c>
      <c r="AM428" s="112">
        <f t="shared" si="1510"/>
        <v>5387</v>
      </c>
      <c r="AN428" s="112">
        <f t="shared" si="1510"/>
        <v>25130</v>
      </c>
      <c r="AO428" s="112">
        <v>2500</v>
      </c>
      <c r="AP428" s="112">
        <f t="shared" si="1489"/>
        <v>33017</v>
      </c>
      <c r="AQ428" s="109">
        <f t="shared" si="1490"/>
        <v>5629.42</v>
      </c>
      <c r="AR428" s="109">
        <f t="shared" si="1491"/>
        <v>27993.95</v>
      </c>
      <c r="AS428" s="112">
        <v>2500</v>
      </c>
      <c r="AT428" s="112">
        <f t="shared" si="1492"/>
        <v>36123.370000000003</v>
      </c>
      <c r="AU428" s="109">
        <f t="shared" si="1493"/>
        <v>5844.9</v>
      </c>
      <c r="AV428" s="109">
        <f t="shared" si="1493"/>
        <v>28999.15</v>
      </c>
      <c r="AW428" s="112">
        <v>2500</v>
      </c>
      <c r="AX428" s="112">
        <f t="shared" si="1494"/>
        <v>37344.050000000003</v>
      </c>
      <c r="AY428" s="109">
        <f t="shared" si="1495"/>
        <v>6312.49</v>
      </c>
      <c r="AZ428" s="109">
        <f t="shared" si="1496"/>
        <v>32769.040000000001</v>
      </c>
      <c r="BA428" s="112">
        <v>2500</v>
      </c>
      <c r="BB428" s="112">
        <f t="shared" si="1497"/>
        <v>41581.53</v>
      </c>
      <c r="BC428" s="109">
        <f t="shared" si="1498"/>
        <v>6880.61</v>
      </c>
      <c r="BD428" s="109">
        <f t="shared" si="1499"/>
        <v>35718.25</v>
      </c>
      <c r="BE428" s="112">
        <v>2500</v>
      </c>
      <c r="BF428" s="112">
        <f t="shared" si="1500"/>
        <v>45098.86</v>
      </c>
      <c r="BG428" s="109">
        <f t="shared" si="1501"/>
        <v>7196.23</v>
      </c>
      <c r="BH428" s="109">
        <f t="shared" si="1502"/>
        <v>37356.699999999997</v>
      </c>
      <c r="BI428" s="112">
        <v>2500</v>
      </c>
      <c r="BJ428" s="112">
        <f t="shared" si="1503"/>
        <v>47052.929999999993</v>
      </c>
      <c r="BK428" s="109">
        <f t="shared" si="1504"/>
        <v>7511.85</v>
      </c>
      <c r="BL428" s="109">
        <f t="shared" si="1505"/>
        <v>38995.15</v>
      </c>
      <c r="BM428" s="112">
        <v>2500</v>
      </c>
      <c r="BN428" s="112">
        <f t="shared" si="1506"/>
        <v>49007</v>
      </c>
      <c r="BO428" s="109">
        <f t="shared" si="1507"/>
        <v>7701.22</v>
      </c>
      <c r="BP428" s="109">
        <f t="shared" si="1508"/>
        <v>39978.22</v>
      </c>
      <c r="BQ428" s="109">
        <v>2500</v>
      </c>
      <c r="BR428" s="112">
        <f t="shared" si="1509"/>
        <v>50179.44</v>
      </c>
      <c r="BS428" s="110"/>
      <c r="BT428" s="75">
        <f t="shared" si="1472"/>
        <v>2.9999255444365044E-2</v>
      </c>
      <c r="BU428" s="75">
        <f t="shared" si="1472"/>
        <v>2.9999963380068495E-2</v>
      </c>
      <c r="BV428" s="75"/>
    </row>
    <row r="429" spans="1:74" ht="15" customHeight="1" x14ac:dyDescent="0.25">
      <c r="A429" s="76" t="s">
        <v>722</v>
      </c>
      <c r="B429" s="77" t="s">
        <v>723</v>
      </c>
      <c r="C429" s="112">
        <v>1744</v>
      </c>
      <c r="D429" s="112">
        <v>7152</v>
      </c>
      <c r="E429" s="112">
        <v>8896</v>
      </c>
      <c r="F429" s="112">
        <f t="shared" si="1474"/>
        <v>2092.7999999999997</v>
      </c>
      <c r="G429" s="112">
        <f t="shared" si="1474"/>
        <v>8582.4</v>
      </c>
      <c r="H429" s="112">
        <f t="shared" si="1474"/>
        <v>10675.199999999999</v>
      </c>
      <c r="I429" s="112">
        <f t="shared" si="1475"/>
        <v>2197.4399999999996</v>
      </c>
      <c r="J429" s="112">
        <f t="shared" si="1475"/>
        <v>9011.52</v>
      </c>
      <c r="K429" s="112">
        <f t="shared" si="1475"/>
        <v>11208.96</v>
      </c>
      <c r="L429" s="112">
        <f t="shared" si="1476"/>
        <v>2441.5999999999995</v>
      </c>
      <c r="M429" s="112">
        <f t="shared" si="1476"/>
        <v>10012.800000000001</v>
      </c>
      <c r="N429" s="112">
        <f t="shared" si="1476"/>
        <v>12454.4</v>
      </c>
      <c r="O429" s="112">
        <v>2441.5999999999995</v>
      </c>
      <c r="P429" s="112">
        <v>10012.800000000001</v>
      </c>
      <c r="Q429" s="112">
        <v>12454.4</v>
      </c>
      <c r="R429" s="112">
        <f t="shared" si="1477"/>
        <v>2790.7487999999994</v>
      </c>
      <c r="S429" s="112">
        <f t="shared" si="1477"/>
        <v>11444.630400000002</v>
      </c>
      <c r="T429" s="112">
        <f t="shared" si="1478"/>
        <v>14235.379199999999</v>
      </c>
      <c r="U429" s="112">
        <f t="shared" si="1479"/>
        <v>2965.1487999999995</v>
      </c>
      <c r="V429" s="112">
        <f t="shared" si="1479"/>
        <v>12159.830400000003</v>
      </c>
      <c r="W429" s="112">
        <f t="shared" si="1479"/>
        <v>15124.9792</v>
      </c>
      <c r="X429" s="112">
        <f t="shared" si="1480"/>
        <v>3226.7487999999994</v>
      </c>
      <c r="Y429" s="112">
        <f t="shared" si="1480"/>
        <v>13232.630400000002</v>
      </c>
      <c r="Z429" s="112">
        <f t="shared" si="1480"/>
        <v>16459.379199999999</v>
      </c>
      <c r="AA429" s="112">
        <v>3715</v>
      </c>
      <c r="AB429" s="112">
        <v>15235</v>
      </c>
      <c r="AC429" s="112">
        <v>18950</v>
      </c>
      <c r="AD429" s="112">
        <f t="shared" si="1481"/>
        <v>4644</v>
      </c>
      <c r="AE429" s="112">
        <f t="shared" si="1481"/>
        <v>19044</v>
      </c>
      <c r="AF429" s="112">
        <f t="shared" si="1482"/>
        <v>23688</v>
      </c>
      <c r="AG429" s="112">
        <f t="shared" si="1483"/>
        <v>5387</v>
      </c>
      <c r="AH429" s="112">
        <f t="shared" si="1483"/>
        <v>22091</v>
      </c>
      <c r="AI429" s="112">
        <f t="shared" si="1484"/>
        <v>27478</v>
      </c>
      <c r="AJ429" s="112">
        <f t="shared" si="1485"/>
        <v>5387</v>
      </c>
      <c r="AK429" s="112">
        <f t="shared" si="1485"/>
        <v>22091</v>
      </c>
      <c r="AL429" s="112">
        <f t="shared" si="1486"/>
        <v>27478</v>
      </c>
      <c r="AM429" s="112">
        <f t="shared" si="1510"/>
        <v>5387</v>
      </c>
      <c r="AN429" s="112">
        <f t="shared" si="1510"/>
        <v>22091</v>
      </c>
      <c r="AO429" s="112">
        <v>2500</v>
      </c>
      <c r="AP429" s="112">
        <f t="shared" si="1489"/>
        <v>29978</v>
      </c>
      <c r="AQ429" s="109">
        <f t="shared" si="1490"/>
        <v>5629.42</v>
      </c>
      <c r="AR429" s="109">
        <f t="shared" si="1491"/>
        <v>24608.6</v>
      </c>
      <c r="AS429" s="112">
        <v>2500</v>
      </c>
      <c r="AT429" s="112">
        <f t="shared" si="1492"/>
        <v>32738.019999999997</v>
      </c>
      <c r="AU429" s="109">
        <f t="shared" si="1493"/>
        <v>5844.9</v>
      </c>
      <c r="AV429" s="109">
        <f t="shared" si="1493"/>
        <v>25492.240000000002</v>
      </c>
      <c r="AW429" s="112">
        <v>2500</v>
      </c>
      <c r="AX429" s="112">
        <f t="shared" si="1494"/>
        <v>33837.14</v>
      </c>
      <c r="AY429" s="109">
        <f t="shared" si="1495"/>
        <v>6312.49</v>
      </c>
      <c r="AZ429" s="109">
        <f t="shared" si="1496"/>
        <v>28806.23</v>
      </c>
      <c r="BA429" s="112">
        <v>2500</v>
      </c>
      <c r="BB429" s="112">
        <f t="shared" si="1497"/>
        <v>37618.720000000001</v>
      </c>
      <c r="BC429" s="109">
        <f t="shared" si="1498"/>
        <v>6880.61</v>
      </c>
      <c r="BD429" s="109">
        <f t="shared" si="1499"/>
        <v>31398.79</v>
      </c>
      <c r="BE429" s="112">
        <v>2500</v>
      </c>
      <c r="BF429" s="112">
        <f t="shared" si="1500"/>
        <v>40779.4</v>
      </c>
      <c r="BG429" s="109">
        <f t="shared" si="1501"/>
        <v>7196.23</v>
      </c>
      <c r="BH429" s="109">
        <f t="shared" si="1502"/>
        <v>32839.1</v>
      </c>
      <c r="BI429" s="112">
        <v>2500</v>
      </c>
      <c r="BJ429" s="112">
        <f t="shared" si="1503"/>
        <v>42535.33</v>
      </c>
      <c r="BK429" s="109">
        <f t="shared" si="1504"/>
        <v>7511.85</v>
      </c>
      <c r="BL429" s="109">
        <f t="shared" si="1505"/>
        <v>34279.410000000003</v>
      </c>
      <c r="BM429" s="112">
        <v>2500</v>
      </c>
      <c r="BN429" s="112">
        <f t="shared" si="1506"/>
        <v>44291.26</v>
      </c>
      <c r="BO429" s="109">
        <f t="shared" si="1507"/>
        <v>7701.22</v>
      </c>
      <c r="BP429" s="109">
        <f t="shared" si="1508"/>
        <v>35143.599999999999</v>
      </c>
      <c r="BQ429" s="109">
        <v>2500</v>
      </c>
      <c r="BR429" s="112">
        <f t="shared" si="1509"/>
        <v>45344.82</v>
      </c>
      <c r="BS429" s="110"/>
      <c r="BT429" s="75">
        <f t="shared" ref="BT429:BU444" si="1511">+(BO429-BK429)/AY429</f>
        <v>2.9999255444365044E-2</v>
      </c>
      <c r="BU429" s="75">
        <f t="shared" si="1511"/>
        <v>3.0000107615609367E-2</v>
      </c>
      <c r="BV429" s="75"/>
    </row>
    <row r="430" spans="1:74" ht="15" customHeight="1" x14ac:dyDescent="0.25">
      <c r="A430" s="76" t="s">
        <v>724</v>
      </c>
      <c r="B430" s="77" t="s">
        <v>725</v>
      </c>
      <c r="C430" s="112">
        <v>1744</v>
      </c>
      <c r="D430" s="112">
        <v>8136</v>
      </c>
      <c r="E430" s="112">
        <v>9880</v>
      </c>
      <c r="F430" s="112">
        <f t="shared" si="1474"/>
        <v>2092.7999999999997</v>
      </c>
      <c r="G430" s="112">
        <f t="shared" si="1474"/>
        <v>9763.1999999999989</v>
      </c>
      <c r="H430" s="112">
        <f t="shared" si="1474"/>
        <v>11856</v>
      </c>
      <c r="I430" s="112">
        <f t="shared" si="1475"/>
        <v>2197.4399999999996</v>
      </c>
      <c r="J430" s="112">
        <f t="shared" si="1475"/>
        <v>10251.359999999999</v>
      </c>
      <c r="K430" s="112">
        <f t="shared" si="1475"/>
        <v>12448.8</v>
      </c>
      <c r="L430" s="112">
        <f t="shared" si="1476"/>
        <v>2441.5999999999995</v>
      </c>
      <c r="M430" s="112">
        <f t="shared" si="1476"/>
        <v>11390.4</v>
      </c>
      <c r="N430" s="112">
        <f t="shared" si="1476"/>
        <v>13832</v>
      </c>
      <c r="O430" s="112">
        <v>2441.5999999999995</v>
      </c>
      <c r="P430" s="112">
        <v>11390.4</v>
      </c>
      <c r="Q430" s="112">
        <v>13832</v>
      </c>
      <c r="R430" s="112">
        <f t="shared" si="1477"/>
        <v>2790.7487999999994</v>
      </c>
      <c r="S430" s="112">
        <f t="shared" si="1477"/>
        <v>13019.227199999999</v>
      </c>
      <c r="T430" s="112">
        <f t="shared" si="1478"/>
        <v>15809.976000000001</v>
      </c>
      <c r="U430" s="112">
        <f t="shared" si="1479"/>
        <v>2965.1487999999995</v>
      </c>
      <c r="V430" s="112">
        <f t="shared" si="1479"/>
        <v>13832.8272</v>
      </c>
      <c r="W430" s="112">
        <f t="shared" si="1479"/>
        <v>16797.976000000002</v>
      </c>
      <c r="X430" s="112">
        <f t="shared" si="1480"/>
        <v>3226.7487999999994</v>
      </c>
      <c r="Y430" s="112">
        <f t="shared" si="1480"/>
        <v>15053.227199999999</v>
      </c>
      <c r="Z430" s="112">
        <f t="shared" si="1480"/>
        <v>18279.976000000002</v>
      </c>
      <c r="AA430" s="112">
        <v>3715</v>
      </c>
      <c r="AB430" s="112">
        <v>17331</v>
      </c>
      <c r="AC430" s="112">
        <v>21046</v>
      </c>
      <c r="AD430" s="112">
        <f t="shared" si="1481"/>
        <v>4644</v>
      </c>
      <c r="AE430" s="112">
        <f t="shared" si="1481"/>
        <v>21664</v>
      </c>
      <c r="AF430" s="112">
        <f t="shared" si="1482"/>
        <v>26308</v>
      </c>
      <c r="AG430" s="112">
        <f t="shared" si="1483"/>
        <v>5387</v>
      </c>
      <c r="AH430" s="112">
        <f t="shared" si="1483"/>
        <v>25130</v>
      </c>
      <c r="AI430" s="112">
        <f t="shared" si="1484"/>
        <v>30517</v>
      </c>
      <c r="AJ430" s="112">
        <f t="shared" si="1485"/>
        <v>5387</v>
      </c>
      <c r="AK430" s="112">
        <f t="shared" si="1485"/>
        <v>25130</v>
      </c>
      <c r="AL430" s="112">
        <f t="shared" si="1486"/>
        <v>30517</v>
      </c>
      <c r="AM430" s="112">
        <f t="shared" si="1510"/>
        <v>5387</v>
      </c>
      <c r="AN430" s="112">
        <f t="shared" si="1510"/>
        <v>25130</v>
      </c>
      <c r="AO430" s="112">
        <v>2500</v>
      </c>
      <c r="AP430" s="112">
        <f t="shared" si="1489"/>
        <v>33017</v>
      </c>
      <c r="AQ430" s="109">
        <f t="shared" si="1490"/>
        <v>5629.42</v>
      </c>
      <c r="AR430" s="109">
        <f t="shared" si="1491"/>
        <v>27993.95</v>
      </c>
      <c r="AS430" s="112">
        <v>2500</v>
      </c>
      <c r="AT430" s="112">
        <f t="shared" si="1492"/>
        <v>36123.370000000003</v>
      </c>
      <c r="AU430" s="109">
        <f t="shared" si="1493"/>
        <v>5844.9</v>
      </c>
      <c r="AV430" s="109">
        <f t="shared" si="1493"/>
        <v>28999.15</v>
      </c>
      <c r="AW430" s="112">
        <v>2500</v>
      </c>
      <c r="AX430" s="112">
        <f t="shared" si="1494"/>
        <v>37344.050000000003</v>
      </c>
      <c r="AY430" s="109">
        <f t="shared" si="1495"/>
        <v>6312.49</v>
      </c>
      <c r="AZ430" s="109">
        <f t="shared" si="1496"/>
        <v>32769.040000000001</v>
      </c>
      <c r="BA430" s="112">
        <v>2500</v>
      </c>
      <c r="BB430" s="112">
        <f t="shared" si="1497"/>
        <v>41581.53</v>
      </c>
      <c r="BC430" s="109">
        <f t="shared" si="1498"/>
        <v>6880.61</v>
      </c>
      <c r="BD430" s="109">
        <f t="shared" si="1499"/>
        <v>35718.25</v>
      </c>
      <c r="BE430" s="112">
        <v>2500</v>
      </c>
      <c r="BF430" s="112">
        <f t="shared" si="1500"/>
        <v>45098.86</v>
      </c>
      <c r="BG430" s="109">
        <f t="shared" si="1501"/>
        <v>7196.23</v>
      </c>
      <c r="BH430" s="109">
        <f t="shared" si="1502"/>
        <v>37356.699999999997</v>
      </c>
      <c r="BI430" s="112">
        <v>2500</v>
      </c>
      <c r="BJ430" s="112">
        <f t="shared" si="1503"/>
        <v>47052.929999999993</v>
      </c>
      <c r="BK430" s="109">
        <f t="shared" si="1504"/>
        <v>7511.85</v>
      </c>
      <c r="BL430" s="109">
        <f t="shared" si="1505"/>
        <v>38995.15</v>
      </c>
      <c r="BM430" s="112">
        <v>2500</v>
      </c>
      <c r="BN430" s="112">
        <f t="shared" si="1506"/>
        <v>49007</v>
      </c>
      <c r="BO430" s="109">
        <f t="shared" si="1507"/>
        <v>7701.22</v>
      </c>
      <c r="BP430" s="109">
        <f t="shared" si="1508"/>
        <v>39978.22</v>
      </c>
      <c r="BQ430" s="109">
        <v>2500</v>
      </c>
      <c r="BR430" s="112">
        <f t="shared" si="1509"/>
        <v>50179.44</v>
      </c>
      <c r="BS430" s="110"/>
      <c r="BT430" s="75">
        <f t="shared" si="1511"/>
        <v>2.9999255444365044E-2</v>
      </c>
      <c r="BU430" s="75">
        <f t="shared" si="1511"/>
        <v>2.9999963380068495E-2</v>
      </c>
      <c r="BV430" s="75"/>
    </row>
    <row r="431" spans="1:74" ht="15" customHeight="1" x14ac:dyDescent="0.25">
      <c r="A431" s="76" t="s">
        <v>726</v>
      </c>
      <c r="B431" s="77" t="s">
        <v>727</v>
      </c>
      <c r="C431" s="112">
        <v>1744</v>
      </c>
      <c r="D431" s="112">
        <v>7152</v>
      </c>
      <c r="E431" s="112">
        <v>8896</v>
      </c>
      <c r="F431" s="112">
        <f t="shared" si="1474"/>
        <v>2092.7999999999997</v>
      </c>
      <c r="G431" s="112">
        <f t="shared" si="1474"/>
        <v>8582.4</v>
      </c>
      <c r="H431" s="112">
        <f t="shared" si="1474"/>
        <v>10675.199999999999</v>
      </c>
      <c r="I431" s="112">
        <f t="shared" si="1475"/>
        <v>2197.4399999999996</v>
      </c>
      <c r="J431" s="112">
        <f t="shared" si="1475"/>
        <v>9011.52</v>
      </c>
      <c r="K431" s="112">
        <f t="shared" si="1475"/>
        <v>11208.96</v>
      </c>
      <c r="L431" s="112">
        <f t="shared" si="1476"/>
        <v>2441.5999999999995</v>
      </c>
      <c r="M431" s="112">
        <f t="shared" si="1476"/>
        <v>10012.800000000001</v>
      </c>
      <c r="N431" s="112">
        <f t="shared" si="1476"/>
        <v>12454.4</v>
      </c>
      <c r="O431" s="112">
        <v>2441.5999999999995</v>
      </c>
      <c r="P431" s="112">
        <v>10012.800000000001</v>
      </c>
      <c r="Q431" s="112">
        <v>12454.4</v>
      </c>
      <c r="R431" s="112">
        <f t="shared" si="1477"/>
        <v>2790.7487999999994</v>
      </c>
      <c r="S431" s="112">
        <f t="shared" si="1477"/>
        <v>11444.630400000002</v>
      </c>
      <c r="T431" s="112">
        <f t="shared" si="1478"/>
        <v>14235.379199999999</v>
      </c>
      <c r="U431" s="112">
        <f t="shared" si="1479"/>
        <v>2965.1487999999995</v>
      </c>
      <c r="V431" s="112">
        <f t="shared" si="1479"/>
        <v>12159.830400000003</v>
      </c>
      <c r="W431" s="112">
        <f t="shared" si="1479"/>
        <v>15124.9792</v>
      </c>
      <c r="X431" s="112">
        <f t="shared" si="1480"/>
        <v>3226.7487999999994</v>
      </c>
      <c r="Y431" s="112">
        <f t="shared" si="1480"/>
        <v>13232.630400000002</v>
      </c>
      <c r="Z431" s="112">
        <f t="shared" si="1480"/>
        <v>16459.379199999999</v>
      </c>
      <c r="AA431" s="112">
        <v>3715</v>
      </c>
      <c r="AB431" s="112">
        <v>15235</v>
      </c>
      <c r="AC431" s="112">
        <v>18950</v>
      </c>
      <c r="AD431" s="112">
        <f t="shared" si="1481"/>
        <v>4644</v>
      </c>
      <c r="AE431" s="112">
        <f t="shared" si="1481"/>
        <v>19044</v>
      </c>
      <c r="AF431" s="112">
        <f t="shared" si="1482"/>
        <v>23688</v>
      </c>
      <c r="AG431" s="112">
        <f t="shared" si="1483"/>
        <v>5387</v>
      </c>
      <c r="AH431" s="112">
        <f t="shared" si="1483"/>
        <v>22091</v>
      </c>
      <c r="AI431" s="112">
        <f t="shared" si="1484"/>
        <v>27478</v>
      </c>
      <c r="AJ431" s="112">
        <f t="shared" si="1485"/>
        <v>5387</v>
      </c>
      <c r="AK431" s="112">
        <f t="shared" si="1485"/>
        <v>22091</v>
      </c>
      <c r="AL431" s="112">
        <f t="shared" si="1486"/>
        <v>27478</v>
      </c>
      <c r="AM431" s="112">
        <f t="shared" si="1510"/>
        <v>5387</v>
      </c>
      <c r="AN431" s="112">
        <f t="shared" si="1510"/>
        <v>22091</v>
      </c>
      <c r="AO431" s="112">
        <v>2500</v>
      </c>
      <c r="AP431" s="112">
        <f t="shared" si="1489"/>
        <v>29978</v>
      </c>
      <c r="AQ431" s="109">
        <f t="shared" si="1490"/>
        <v>5629.42</v>
      </c>
      <c r="AR431" s="109">
        <f t="shared" si="1491"/>
        <v>24608.6</v>
      </c>
      <c r="AS431" s="112">
        <v>2500</v>
      </c>
      <c r="AT431" s="112">
        <f t="shared" si="1492"/>
        <v>32738.019999999997</v>
      </c>
      <c r="AU431" s="109">
        <f t="shared" si="1493"/>
        <v>5844.9</v>
      </c>
      <c r="AV431" s="109">
        <f t="shared" si="1493"/>
        <v>25492.240000000002</v>
      </c>
      <c r="AW431" s="112">
        <v>2500</v>
      </c>
      <c r="AX431" s="112">
        <f t="shared" si="1494"/>
        <v>33837.14</v>
      </c>
      <c r="AY431" s="109">
        <f t="shared" si="1495"/>
        <v>6312.49</v>
      </c>
      <c r="AZ431" s="109">
        <f t="shared" si="1496"/>
        <v>28806.23</v>
      </c>
      <c r="BA431" s="112">
        <v>2500</v>
      </c>
      <c r="BB431" s="112">
        <f t="shared" si="1497"/>
        <v>37618.720000000001</v>
      </c>
      <c r="BC431" s="109">
        <f t="shared" si="1498"/>
        <v>6880.61</v>
      </c>
      <c r="BD431" s="109">
        <f t="shared" si="1499"/>
        <v>31398.79</v>
      </c>
      <c r="BE431" s="112">
        <v>2500</v>
      </c>
      <c r="BF431" s="112">
        <f t="shared" si="1500"/>
        <v>40779.4</v>
      </c>
      <c r="BG431" s="109">
        <f t="shared" si="1501"/>
        <v>7196.23</v>
      </c>
      <c r="BH431" s="109">
        <f t="shared" si="1502"/>
        <v>32839.1</v>
      </c>
      <c r="BI431" s="112">
        <v>2500</v>
      </c>
      <c r="BJ431" s="112">
        <f t="shared" si="1503"/>
        <v>42535.33</v>
      </c>
      <c r="BK431" s="109">
        <f t="shared" si="1504"/>
        <v>7511.85</v>
      </c>
      <c r="BL431" s="109">
        <f t="shared" si="1505"/>
        <v>34279.410000000003</v>
      </c>
      <c r="BM431" s="112">
        <v>2500</v>
      </c>
      <c r="BN431" s="112">
        <f t="shared" si="1506"/>
        <v>44291.26</v>
      </c>
      <c r="BO431" s="109">
        <f t="shared" si="1507"/>
        <v>7701.22</v>
      </c>
      <c r="BP431" s="109">
        <f t="shared" si="1508"/>
        <v>35143.599999999999</v>
      </c>
      <c r="BQ431" s="109">
        <v>2500</v>
      </c>
      <c r="BR431" s="112">
        <f t="shared" si="1509"/>
        <v>45344.82</v>
      </c>
      <c r="BS431" s="110"/>
      <c r="BT431" s="75">
        <f t="shared" si="1511"/>
        <v>2.9999255444365044E-2</v>
      </c>
      <c r="BU431" s="75">
        <f t="shared" si="1511"/>
        <v>3.0000107615609367E-2</v>
      </c>
      <c r="BV431" s="75"/>
    </row>
    <row r="432" spans="1:74" ht="15" customHeight="1" x14ac:dyDescent="0.25">
      <c r="A432" s="76" t="s">
        <v>728</v>
      </c>
      <c r="B432" s="77" t="s">
        <v>729</v>
      </c>
      <c r="C432" s="112">
        <v>1744</v>
      </c>
      <c r="D432" s="112">
        <v>8136</v>
      </c>
      <c r="E432" s="112">
        <v>9880</v>
      </c>
      <c r="F432" s="112">
        <f t="shared" si="1474"/>
        <v>2092.7999999999997</v>
      </c>
      <c r="G432" s="112">
        <f t="shared" si="1474"/>
        <v>9763.1999999999989</v>
      </c>
      <c r="H432" s="112">
        <f t="shared" si="1474"/>
        <v>11856</v>
      </c>
      <c r="I432" s="112">
        <f t="shared" si="1475"/>
        <v>2197.4399999999996</v>
      </c>
      <c r="J432" s="112">
        <f t="shared" si="1475"/>
        <v>10251.359999999999</v>
      </c>
      <c r="K432" s="112">
        <f t="shared" si="1475"/>
        <v>12448.8</v>
      </c>
      <c r="L432" s="112">
        <f t="shared" si="1476"/>
        <v>2441.5999999999995</v>
      </c>
      <c r="M432" s="112">
        <f t="shared" si="1476"/>
        <v>11390.4</v>
      </c>
      <c r="N432" s="112">
        <f t="shared" si="1476"/>
        <v>13832</v>
      </c>
      <c r="O432" s="112">
        <v>2441.5999999999995</v>
      </c>
      <c r="P432" s="112">
        <v>11390.4</v>
      </c>
      <c r="Q432" s="112">
        <v>13832</v>
      </c>
      <c r="R432" s="112">
        <f t="shared" si="1477"/>
        <v>2790.7487999999994</v>
      </c>
      <c r="S432" s="112">
        <f t="shared" si="1477"/>
        <v>13019.227199999999</v>
      </c>
      <c r="T432" s="112">
        <f t="shared" si="1478"/>
        <v>15809.976000000001</v>
      </c>
      <c r="U432" s="112">
        <f t="shared" si="1479"/>
        <v>2965.1487999999995</v>
      </c>
      <c r="V432" s="112">
        <f t="shared" si="1479"/>
        <v>13832.8272</v>
      </c>
      <c r="W432" s="112">
        <f t="shared" si="1479"/>
        <v>16797.976000000002</v>
      </c>
      <c r="X432" s="112">
        <f t="shared" si="1480"/>
        <v>3226.7487999999994</v>
      </c>
      <c r="Y432" s="112">
        <f t="shared" si="1480"/>
        <v>15053.227199999999</v>
      </c>
      <c r="Z432" s="112">
        <f t="shared" si="1480"/>
        <v>18279.976000000002</v>
      </c>
      <c r="AA432" s="112">
        <v>3715</v>
      </c>
      <c r="AB432" s="112">
        <v>17331</v>
      </c>
      <c r="AC432" s="112">
        <v>21046</v>
      </c>
      <c r="AD432" s="112">
        <f t="shared" si="1481"/>
        <v>4644</v>
      </c>
      <c r="AE432" s="112">
        <f t="shared" si="1481"/>
        <v>21664</v>
      </c>
      <c r="AF432" s="112">
        <f t="shared" si="1482"/>
        <v>26308</v>
      </c>
      <c r="AG432" s="112">
        <f t="shared" si="1483"/>
        <v>5387</v>
      </c>
      <c r="AH432" s="112">
        <f t="shared" si="1483"/>
        <v>25130</v>
      </c>
      <c r="AI432" s="112">
        <f t="shared" si="1484"/>
        <v>30517</v>
      </c>
      <c r="AJ432" s="112">
        <f t="shared" si="1485"/>
        <v>5387</v>
      </c>
      <c r="AK432" s="112">
        <f t="shared" si="1485"/>
        <v>25130</v>
      </c>
      <c r="AL432" s="112">
        <f t="shared" si="1486"/>
        <v>30517</v>
      </c>
      <c r="AM432" s="112">
        <f t="shared" ref="AM432:AM437" si="1512">AJ432+2500</f>
        <v>7887</v>
      </c>
      <c r="AN432" s="112">
        <f t="shared" si="1510"/>
        <v>25130</v>
      </c>
      <c r="AO432" s="112"/>
      <c r="AP432" s="112">
        <f t="shared" si="1489"/>
        <v>33017</v>
      </c>
      <c r="AQ432" s="109">
        <f t="shared" si="1490"/>
        <v>8241.92</v>
      </c>
      <c r="AR432" s="109">
        <f t="shared" si="1491"/>
        <v>27993.95</v>
      </c>
      <c r="AS432" s="112"/>
      <c r="AT432" s="112">
        <f t="shared" si="1492"/>
        <v>36235.870000000003</v>
      </c>
      <c r="AU432" s="109">
        <f t="shared" si="1493"/>
        <v>8557.4</v>
      </c>
      <c r="AV432" s="109">
        <f t="shared" si="1493"/>
        <v>28999.15</v>
      </c>
      <c r="AW432" s="112"/>
      <c r="AX432" s="112">
        <f t="shared" si="1494"/>
        <v>37556.550000000003</v>
      </c>
      <c r="AY432" s="109">
        <f t="shared" si="1495"/>
        <v>9241.99</v>
      </c>
      <c r="AZ432" s="109">
        <f t="shared" si="1496"/>
        <v>32769.040000000001</v>
      </c>
      <c r="BA432" s="112"/>
      <c r="BB432" s="112">
        <f t="shared" si="1497"/>
        <v>42011.03</v>
      </c>
      <c r="BC432" s="109">
        <f t="shared" si="1498"/>
        <v>10073.77</v>
      </c>
      <c r="BD432" s="109">
        <f t="shared" si="1499"/>
        <v>35718.25</v>
      </c>
      <c r="BE432" s="112"/>
      <c r="BF432" s="112">
        <f t="shared" si="1500"/>
        <v>45792.020000000004</v>
      </c>
      <c r="BG432" s="109">
        <f t="shared" si="1501"/>
        <v>10535.87</v>
      </c>
      <c r="BH432" s="109">
        <f t="shared" si="1502"/>
        <v>37356.699999999997</v>
      </c>
      <c r="BI432" s="112"/>
      <c r="BJ432" s="112">
        <f t="shared" si="1503"/>
        <v>47892.57</v>
      </c>
      <c r="BK432" s="109">
        <f t="shared" si="1504"/>
        <v>10997.97</v>
      </c>
      <c r="BL432" s="109">
        <f t="shared" si="1505"/>
        <v>38995.15</v>
      </c>
      <c r="BM432" s="112"/>
      <c r="BN432" s="112">
        <f t="shared" si="1506"/>
        <v>49993.120000000003</v>
      </c>
      <c r="BO432" s="109">
        <f t="shared" si="1507"/>
        <v>11275.23</v>
      </c>
      <c r="BP432" s="109">
        <f t="shared" si="1508"/>
        <v>39978.22</v>
      </c>
      <c r="BQ432" s="109"/>
      <c r="BR432" s="112">
        <f t="shared" si="1509"/>
        <v>51253.45</v>
      </c>
      <c r="BS432" s="110"/>
      <c r="BT432" s="75">
        <f t="shared" si="1511"/>
        <v>3.0000032460541531E-2</v>
      </c>
      <c r="BU432" s="75">
        <f t="shared" si="1511"/>
        <v>2.9999963380068495E-2</v>
      </c>
      <c r="BV432" s="75"/>
    </row>
    <row r="433" spans="1:74" ht="15" customHeight="1" x14ac:dyDescent="0.25">
      <c r="A433" s="76" t="s">
        <v>730</v>
      </c>
      <c r="B433" s="77" t="s">
        <v>731</v>
      </c>
      <c r="C433" s="112">
        <v>1744</v>
      </c>
      <c r="D433" s="112">
        <v>7152</v>
      </c>
      <c r="E433" s="112">
        <v>8896</v>
      </c>
      <c r="F433" s="112">
        <f t="shared" si="1474"/>
        <v>2092.7999999999997</v>
      </c>
      <c r="G433" s="112">
        <f t="shared" si="1474"/>
        <v>8582.4</v>
      </c>
      <c r="H433" s="112">
        <f t="shared" si="1474"/>
        <v>10675.199999999999</v>
      </c>
      <c r="I433" s="112">
        <f t="shared" si="1475"/>
        <v>2197.4399999999996</v>
      </c>
      <c r="J433" s="112">
        <f t="shared" si="1475"/>
        <v>9011.52</v>
      </c>
      <c r="K433" s="112">
        <f t="shared" si="1475"/>
        <v>11208.96</v>
      </c>
      <c r="L433" s="112">
        <f t="shared" si="1476"/>
        <v>2441.5999999999995</v>
      </c>
      <c r="M433" s="112">
        <f t="shared" si="1476"/>
        <v>10012.800000000001</v>
      </c>
      <c r="N433" s="112">
        <f t="shared" si="1476"/>
        <v>12454.4</v>
      </c>
      <c r="O433" s="112">
        <v>2441.5999999999995</v>
      </c>
      <c r="P433" s="112">
        <v>10012.800000000001</v>
      </c>
      <c r="Q433" s="112">
        <v>12454.4</v>
      </c>
      <c r="R433" s="112">
        <f t="shared" si="1477"/>
        <v>2790.7487999999994</v>
      </c>
      <c r="S433" s="112">
        <f t="shared" si="1477"/>
        <v>11444.630400000002</v>
      </c>
      <c r="T433" s="112">
        <f t="shared" si="1478"/>
        <v>14235.379199999999</v>
      </c>
      <c r="U433" s="112">
        <f t="shared" si="1479"/>
        <v>2965.1487999999995</v>
      </c>
      <c r="V433" s="112">
        <f t="shared" si="1479"/>
        <v>12159.830400000003</v>
      </c>
      <c r="W433" s="112">
        <f t="shared" si="1479"/>
        <v>15124.9792</v>
      </c>
      <c r="X433" s="112">
        <f t="shared" si="1480"/>
        <v>3226.7487999999994</v>
      </c>
      <c r="Y433" s="112">
        <f t="shared" si="1480"/>
        <v>13232.630400000002</v>
      </c>
      <c r="Z433" s="112">
        <f t="shared" si="1480"/>
        <v>16459.379199999999</v>
      </c>
      <c r="AA433" s="112">
        <v>3715</v>
      </c>
      <c r="AB433" s="112">
        <v>15235</v>
      </c>
      <c r="AC433" s="112">
        <v>18950</v>
      </c>
      <c r="AD433" s="112">
        <f t="shared" si="1481"/>
        <v>4644</v>
      </c>
      <c r="AE433" s="112">
        <f t="shared" si="1481"/>
        <v>19044</v>
      </c>
      <c r="AF433" s="112">
        <f t="shared" si="1482"/>
        <v>23688</v>
      </c>
      <c r="AG433" s="112">
        <f t="shared" si="1483"/>
        <v>5387</v>
      </c>
      <c r="AH433" s="112">
        <f t="shared" si="1483"/>
        <v>22091</v>
      </c>
      <c r="AI433" s="112">
        <f t="shared" si="1484"/>
        <v>27478</v>
      </c>
      <c r="AJ433" s="112">
        <f t="shared" si="1485"/>
        <v>5387</v>
      </c>
      <c r="AK433" s="112">
        <f t="shared" si="1485"/>
        <v>22091</v>
      </c>
      <c r="AL433" s="112">
        <f t="shared" si="1486"/>
        <v>27478</v>
      </c>
      <c r="AM433" s="112">
        <f t="shared" si="1512"/>
        <v>7887</v>
      </c>
      <c r="AN433" s="112">
        <f t="shared" si="1510"/>
        <v>22091</v>
      </c>
      <c r="AO433" s="112"/>
      <c r="AP433" s="112">
        <f t="shared" si="1489"/>
        <v>29978</v>
      </c>
      <c r="AQ433" s="109">
        <f t="shared" si="1490"/>
        <v>8241.92</v>
      </c>
      <c r="AR433" s="109">
        <f t="shared" si="1491"/>
        <v>24608.6</v>
      </c>
      <c r="AS433" s="112"/>
      <c r="AT433" s="112">
        <f t="shared" si="1492"/>
        <v>32850.519999999997</v>
      </c>
      <c r="AU433" s="109">
        <f t="shared" si="1493"/>
        <v>8557.4</v>
      </c>
      <c r="AV433" s="109">
        <f t="shared" si="1493"/>
        <v>25492.240000000002</v>
      </c>
      <c r="AW433" s="112"/>
      <c r="AX433" s="112">
        <f t="shared" si="1494"/>
        <v>34049.64</v>
      </c>
      <c r="AY433" s="109">
        <f t="shared" si="1495"/>
        <v>9241.99</v>
      </c>
      <c r="AZ433" s="109">
        <f t="shared" si="1496"/>
        <v>28806.23</v>
      </c>
      <c r="BA433" s="112"/>
      <c r="BB433" s="112">
        <f t="shared" si="1497"/>
        <v>38048.22</v>
      </c>
      <c r="BC433" s="109">
        <f t="shared" si="1498"/>
        <v>10073.77</v>
      </c>
      <c r="BD433" s="109">
        <f t="shared" si="1499"/>
        <v>31398.79</v>
      </c>
      <c r="BE433" s="112"/>
      <c r="BF433" s="112">
        <f t="shared" si="1500"/>
        <v>41472.559999999998</v>
      </c>
      <c r="BG433" s="109">
        <f t="shared" si="1501"/>
        <v>10535.87</v>
      </c>
      <c r="BH433" s="109">
        <f t="shared" si="1502"/>
        <v>32839.1</v>
      </c>
      <c r="BI433" s="112"/>
      <c r="BJ433" s="112">
        <f t="shared" si="1503"/>
        <v>43374.97</v>
      </c>
      <c r="BK433" s="109">
        <f t="shared" si="1504"/>
        <v>10997.97</v>
      </c>
      <c r="BL433" s="109">
        <f t="shared" si="1505"/>
        <v>34279.410000000003</v>
      </c>
      <c r="BM433" s="112"/>
      <c r="BN433" s="112">
        <f t="shared" si="1506"/>
        <v>45277.380000000005</v>
      </c>
      <c r="BO433" s="109">
        <f t="shared" si="1507"/>
        <v>11275.23</v>
      </c>
      <c r="BP433" s="109">
        <f t="shared" si="1508"/>
        <v>35143.599999999999</v>
      </c>
      <c r="BQ433" s="109"/>
      <c r="BR433" s="112">
        <f t="shared" si="1509"/>
        <v>46418.83</v>
      </c>
      <c r="BS433" s="110"/>
      <c r="BT433" s="75">
        <f t="shared" si="1511"/>
        <v>3.0000032460541531E-2</v>
      </c>
      <c r="BU433" s="75">
        <f t="shared" si="1511"/>
        <v>3.0000107615609367E-2</v>
      </c>
      <c r="BV433" s="75"/>
    </row>
    <row r="434" spans="1:74" ht="15" customHeight="1" x14ac:dyDescent="0.25">
      <c r="A434" s="76" t="s">
        <v>732</v>
      </c>
      <c r="B434" s="77" t="s">
        <v>733</v>
      </c>
      <c r="C434" s="112">
        <v>1744</v>
      </c>
      <c r="D434" s="112">
        <v>8136</v>
      </c>
      <c r="E434" s="112">
        <v>9880</v>
      </c>
      <c r="F434" s="112">
        <f t="shared" si="1474"/>
        <v>2092.7999999999997</v>
      </c>
      <c r="G434" s="112">
        <f t="shared" si="1474"/>
        <v>9763.1999999999989</v>
      </c>
      <c r="H434" s="112">
        <f t="shared" si="1474"/>
        <v>11856</v>
      </c>
      <c r="I434" s="112">
        <f t="shared" si="1475"/>
        <v>2197.4399999999996</v>
      </c>
      <c r="J434" s="112">
        <f t="shared" si="1475"/>
        <v>10251.359999999999</v>
      </c>
      <c r="K434" s="112">
        <f t="shared" si="1475"/>
        <v>12448.8</v>
      </c>
      <c r="L434" s="112">
        <f t="shared" si="1476"/>
        <v>2441.5999999999995</v>
      </c>
      <c r="M434" s="112">
        <f t="shared" si="1476"/>
        <v>11390.4</v>
      </c>
      <c r="N434" s="112">
        <f t="shared" si="1476"/>
        <v>13832</v>
      </c>
      <c r="O434" s="112">
        <v>2441.5999999999995</v>
      </c>
      <c r="P434" s="112">
        <v>11390.4</v>
      </c>
      <c r="Q434" s="112">
        <v>13832</v>
      </c>
      <c r="R434" s="112">
        <f t="shared" si="1477"/>
        <v>2790.7487999999994</v>
      </c>
      <c r="S434" s="112">
        <f t="shared" si="1477"/>
        <v>13019.227199999999</v>
      </c>
      <c r="T434" s="112">
        <f t="shared" si="1478"/>
        <v>15809.976000000001</v>
      </c>
      <c r="U434" s="112">
        <f t="shared" si="1479"/>
        <v>2965.1487999999995</v>
      </c>
      <c r="V434" s="112">
        <f t="shared" si="1479"/>
        <v>13832.8272</v>
      </c>
      <c r="W434" s="112">
        <f t="shared" si="1479"/>
        <v>16797.976000000002</v>
      </c>
      <c r="X434" s="112">
        <f t="shared" si="1480"/>
        <v>3226.7487999999994</v>
      </c>
      <c r="Y434" s="112">
        <f t="shared" si="1480"/>
        <v>15053.227199999999</v>
      </c>
      <c r="Z434" s="112">
        <f t="shared" si="1480"/>
        <v>18279.976000000002</v>
      </c>
      <c r="AA434" s="112">
        <v>3715</v>
      </c>
      <c r="AB434" s="112">
        <v>17331</v>
      </c>
      <c r="AC434" s="112">
        <v>21046</v>
      </c>
      <c r="AD434" s="112">
        <f t="shared" si="1481"/>
        <v>4644</v>
      </c>
      <c r="AE434" s="112">
        <f t="shared" si="1481"/>
        <v>21664</v>
      </c>
      <c r="AF434" s="112">
        <f t="shared" si="1482"/>
        <v>26308</v>
      </c>
      <c r="AG434" s="112">
        <f t="shared" si="1483"/>
        <v>5387</v>
      </c>
      <c r="AH434" s="112">
        <f t="shared" si="1483"/>
        <v>25130</v>
      </c>
      <c r="AI434" s="112">
        <f t="shared" si="1484"/>
        <v>30517</v>
      </c>
      <c r="AJ434" s="112">
        <f t="shared" si="1485"/>
        <v>5387</v>
      </c>
      <c r="AK434" s="112">
        <f t="shared" si="1485"/>
        <v>25130</v>
      </c>
      <c r="AL434" s="112">
        <f t="shared" si="1486"/>
        <v>30517</v>
      </c>
      <c r="AM434" s="112">
        <f t="shared" si="1512"/>
        <v>7887</v>
      </c>
      <c r="AN434" s="112">
        <f t="shared" si="1510"/>
        <v>25130</v>
      </c>
      <c r="AO434" s="112"/>
      <c r="AP434" s="112">
        <f t="shared" si="1489"/>
        <v>33017</v>
      </c>
      <c r="AQ434" s="109">
        <f t="shared" si="1490"/>
        <v>8241.92</v>
      </c>
      <c r="AR434" s="109">
        <f t="shared" si="1491"/>
        <v>27993.95</v>
      </c>
      <c r="AS434" s="112"/>
      <c r="AT434" s="112">
        <f t="shared" si="1492"/>
        <v>36235.870000000003</v>
      </c>
      <c r="AU434" s="109">
        <f t="shared" si="1493"/>
        <v>8557.4</v>
      </c>
      <c r="AV434" s="109">
        <f t="shared" si="1493"/>
        <v>28999.15</v>
      </c>
      <c r="AW434" s="112"/>
      <c r="AX434" s="112">
        <f t="shared" si="1494"/>
        <v>37556.550000000003</v>
      </c>
      <c r="AY434" s="109">
        <f t="shared" si="1495"/>
        <v>9241.99</v>
      </c>
      <c r="AZ434" s="109">
        <f t="shared" si="1496"/>
        <v>32769.040000000001</v>
      </c>
      <c r="BA434" s="112"/>
      <c r="BB434" s="112">
        <f t="shared" si="1497"/>
        <v>42011.03</v>
      </c>
      <c r="BC434" s="109">
        <f t="shared" si="1498"/>
        <v>10073.77</v>
      </c>
      <c r="BD434" s="109">
        <f t="shared" si="1499"/>
        <v>35718.25</v>
      </c>
      <c r="BE434" s="112"/>
      <c r="BF434" s="112">
        <f t="shared" si="1500"/>
        <v>45792.020000000004</v>
      </c>
      <c r="BG434" s="109">
        <f t="shared" si="1501"/>
        <v>10535.87</v>
      </c>
      <c r="BH434" s="109">
        <f t="shared" si="1502"/>
        <v>37356.699999999997</v>
      </c>
      <c r="BI434" s="112"/>
      <c r="BJ434" s="112">
        <f t="shared" si="1503"/>
        <v>47892.57</v>
      </c>
      <c r="BK434" s="109">
        <f t="shared" si="1504"/>
        <v>10997.97</v>
      </c>
      <c r="BL434" s="109">
        <f t="shared" si="1505"/>
        <v>38995.15</v>
      </c>
      <c r="BM434" s="112"/>
      <c r="BN434" s="112">
        <f t="shared" si="1506"/>
        <v>49993.120000000003</v>
      </c>
      <c r="BO434" s="109">
        <f t="shared" si="1507"/>
        <v>11275.23</v>
      </c>
      <c r="BP434" s="109">
        <f t="shared" si="1508"/>
        <v>39978.22</v>
      </c>
      <c r="BQ434" s="109"/>
      <c r="BR434" s="112">
        <f t="shared" si="1509"/>
        <v>51253.45</v>
      </c>
      <c r="BS434" s="110"/>
      <c r="BT434" s="75">
        <f t="shared" si="1511"/>
        <v>3.0000032460541531E-2</v>
      </c>
      <c r="BU434" s="75">
        <f t="shared" si="1511"/>
        <v>2.9999963380068495E-2</v>
      </c>
      <c r="BV434" s="75"/>
    </row>
    <row r="435" spans="1:74" ht="15" customHeight="1" x14ac:dyDescent="0.25">
      <c r="A435" s="76" t="s">
        <v>734</v>
      </c>
      <c r="B435" s="77" t="s">
        <v>735</v>
      </c>
      <c r="C435" s="112">
        <v>1744</v>
      </c>
      <c r="D435" s="112">
        <v>7152</v>
      </c>
      <c r="E435" s="112">
        <v>8896</v>
      </c>
      <c r="F435" s="112">
        <f t="shared" si="1474"/>
        <v>2092.7999999999997</v>
      </c>
      <c r="G435" s="112">
        <f t="shared" si="1474"/>
        <v>8582.4</v>
      </c>
      <c r="H435" s="112">
        <f t="shared" si="1474"/>
        <v>10675.199999999999</v>
      </c>
      <c r="I435" s="112">
        <f t="shared" si="1475"/>
        <v>2197.4399999999996</v>
      </c>
      <c r="J435" s="112">
        <f t="shared" si="1475"/>
        <v>9011.52</v>
      </c>
      <c r="K435" s="112">
        <f t="shared" si="1475"/>
        <v>11208.96</v>
      </c>
      <c r="L435" s="112">
        <f t="shared" si="1476"/>
        <v>2441.5999999999995</v>
      </c>
      <c r="M435" s="112">
        <f t="shared" si="1476"/>
        <v>10012.800000000001</v>
      </c>
      <c r="N435" s="112">
        <f t="shared" si="1476"/>
        <v>12454.4</v>
      </c>
      <c r="O435" s="112">
        <v>2441.5999999999995</v>
      </c>
      <c r="P435" s="112">
        <v>10012.800000000001</v>
      </c>
      <c r="Q435" s="112">
        <v>12454.4</v>
      </c>
      <c r="R435" s="112">
        <f t="shared" si="1477"/>
        <v>2790.7487999999994</v>
      </c>
      <c r="S435" s="112">
        <f t="shared" si="1477"/>
        <v>11444.630400000002</v>
      </c>
      <c r="T435" s="112">
        <f t="shared" si="1478"/>
        <v>14235.379199999999</v>
      </c>
      <c r="U435" s="112">
        <f t="shared" si="1479"/>
        <v>2965.1487999999995</v>
      </c>
      <c r="V435" s="112">
        <f t="shared" si="1479"/>
        <v>12159.830400000003</v>
      </c>
      <c r="W435" s="112">
        <f t="shared" si="1479"/>
        <v>15124.9792</v>
      </c>
      <c r="X435" s="112">
        <f t="shared" si="1480"/>
        <v>3226.7487999999994</v>
      </c>
      <c r="Y435" s="112">
        <f t="shared" si="1480"/>
        <v>13232.630400000002</v>
      </c>
      <c r="Z435" s="112">
        <f t="shared" si="1480"/>
        <v>16459.379199999999</v>
      </c>
      <c r="AA435" s="112">
        <v>3715</v>
      </c>
      <c r="AB435" s="112">
        <v>15235</v>
      </c>
      <c r="AC435" s="112">
        <v>18950</v>
      </c>
      <c r="AD435" s="112">
        <f t="shared" si="1481"/>
        <v>4644</v>
      </c>
      <c r="AE435" s="112">
        <f t="shared" si="1481"/>
        <v>19044</v>
      </c>
      <c r="AF435" s="112">
        <f t="shared" si="1482"/>
        <v>23688</v>
      </c>
      <c r="AG435" s="112">
        <f t="shared" si="1483"/>
        <v>5387</v>
      </c>
      <c r="AH435" s="112">
        <f t="shared" si="1483"/>
        <v>22091</v>
      </c>
      <c r="AI435" s="112">
        <f t="shared" si="1484"/>
        <v>27478</v>
      </c>
      <c r="AJ435" s="112">
        <f t="shared" si="1485"/>
        <v>5387</v>
      </c>
      <c r="AK435" s="112">
        <f t="shared" si="1485"/>
        <v>22091</v>
      </c>
      <c r="AL435" s="112">
        <f t="shared" si="1486"/>
        <v>27478</v>
      </c>
      <c r="AM435" s="112">
        <f t="shared" si="1512"/>
        <v>7887</v>
      </c>
      <c r="AN435" s="112">
        <f t="shared" si="1510"/>
        <v>22091</v>
      </c>
      <c r="AO435" s="112"/>
      <c r="AP435" s="112">
        <f t="shared" si="1489"/>
        <v>29978</v>
      </c>
      <c r="AQ435" s="109">
        <f t="shared" si="1490"/>
        <v>8241.92</v>
      </c>
      <c r="AR435" s="109">
        <f t="shared" si="1491"/>
        <v>24608.6</v>
      </c>
      <c r="AS435" s="112"/>
      <c r="AT435" s="112">
        <f t="shared" si="1492"/>
        <v>32850.519999999997</v>
      </c>
      <c r="AU435" s="109">
        <f t="shared" si="1493"/>
        <v>8557.4</v>
      </c>
      <c r="AV435" s="109">
        <f t="shared" si="1493"/>
        <v>25492.240000000002</v>
      </c>
      <c r="AW435" s="112"/>
      <c r="AX435" s="112">
        <f t="shared" si="1494"/>
        <v>34049.64</v>
      </c>
      <c r="AY435" s="109">
        <f t="shared" si="1495"/>
        <v>9241.99</v>
      </c>
      <c r="AZ435" s="109">
        <f t="shared" si="1496"/>
        <v>28806.23</v>
      </c>
      <c r="BA435" s="112"/>
      <c r="BB435" s="112">
        <f t="shared" si="1497"/>
        <v>38048.22</v>
      </c>
      <c r="BC435" s="109">
        <f t="shared" si="1498"/>
        <v>10073.77</v>
      </c>
      <c r="BD435" s="109">
        <f t="shared" si="1499"/>
        <v>31398.79</v>
      </c>
      <c r="BE435" s="112"/>
      <c r="BF435" s="112">
        <f t="shared" si="1500"/>
        <v>41472.559999999998</v>
      </c>
      <c r="BG435" s="109">
        <f t="shared" si="1501"/>
        <v>10535.87</v>
      </c>
      <c r="BH435" s="109">
        <f t="shared" si="1502"/>
        <v>32839.1</v>
      </c>
      <c r="BI435" s="112"/>
      <c r="BJ435" s="112">
        <f t="shared" si="1503"/>
        <v>43374.97</v>
      </c>
      <c r="BK435" s="109">
        <f t="shared" si="1504"/>
        <v>10997.97</v>
      </c>
      <c r="BL435" s="109">
        <f t="shared" si="1505"/>
        <v>34279.410000000003</v>
      </c>
      <c r="BM435" s="112"/>
      <c r="BN435" s="112">
        <f t="shared" si="1506"/>
        <v>45277.380000000005</v>
      </c>
      <c r="BO435" s="109">
        <f t="shared" si="1507"/>
        <v>11275.23</v>
      </c>
      <c r="BP435" s="109">
        <f t="shared" si="1508"/>
        <v>35143.599999999999</v>
      </c>
      <c r="BQ435" s="109"/>
      <c r="BR435" s="112">
        <f t="shared" si="1509"/>
        <v>46418.83</v>
      </c>
      <c r="BS435" s="110"/>
      <c r="BT435" s="75">
        <f t="shared" si="1511"/>
        <v>3.0000032460541531E-2</v>
      </c>
      <c r="BU435" s="75">
        <f t="shared" si="1511"/>
        <v>3.0000107615609367E-2</v>
      </c>
      <c r="BV435" s="75"/>
    </row>
    <row r="436" spans="1:74" ht="15" customHeight="1" x14ac:dyDescent="0.25">
      <c r="A436" s="76" t="s">
        <v>736</v>
      </c>
      <c r="B436" s="77" t="s">
        <v>737</v>
      </c>
      <c r="C436" s="112">
        <v>1744</v>
      </c>
      <c r="D436" s="112">
        <v>8136</v>
      </c>
      <c r="E436" s="112">
        <v>9880</v>
      </c>
      <c r="F436" s="112">
        <f t="shared" si="1474"/>
        <v>2092.7999999999997</v>
      </c>
      <c r="G436" s="112">
        <f t="shared" si="1474"/>
        <v>9763.1999999999989</v>
      </c>
      <c r="H436" s="112">
        <f t="shared" si="1474"/>
        <v>11856</v>
      </c>
      <c r="I436" s="112">
        <f t="shared" si="1475"/>
        <v>2197.4399999999996</v>
      </c>
      <c r="J436" s="112">
        <f t="shared" si="1475"/>
        <v>10251.359999999999</v>
      </c>
      <c r="K436" s="112">
        <f t="shared" si="1475"/>
        <v>12448.8</v>
      </c>
      <c r="L436" s="112">
        <f t="shared" si="1476"/>
        <v>2441.5999999999995</v>
      </c>
      <c r="M436" s="112">
        <f t="shared" si="1476"/>
        <v>11390.4</v>
      </c>
      <c r="N436" s="112">
        <f t="shared" si="1476"/>
        <v>13832</v>
      </c>
      <c r="O436" s="112">
        <v>2441.5999999999995</v>
      </c>
      <c r="P436" s="112">
        <v>11390.4</v>
      </c>
      <c r="Q436" s="112">
        <v>13832</v>
      </c>
      <c r="R436" s="112">
        <f t="shared" si="1477"/>
        <v>2790.7487999999994</v>
      </c>
      <c r="S436" s="112">
        <f t="shared" si="1477"/>
        <v>13019.227199999999</v>
      </c>
      <c r="T436" s="112">
        <f t="shared" si="1478"/>
        <v>15809.976000000001</v>
      </c>
      <c r="U436" s="112">
        <f t="shared" si="1479"/>
        <v>2965.1487999999995</v>
      </c>
      <c r="V436" s="112">
        <f t="shared" si="1479"/>
        <v>13832.8272</v>
      </c>
      <c r="W436" s="112">
        <f t="shared" si="1479"/>
        <v>16797.976000000002</v>
      </c>
      <c r="X436" s="112">
        <f t="shared" si="1480"/>
        <v>3226.7487999999994</v>
      </c>
      <c r="Y436" s="112">
        <f t="shared" si="1480"/>
        <v>15053.227199999999</v>
      </c>
      <c r="Z436" s="112">
        <f t="shared" si="1480"/>
        <v>18279.976000000002</v>
      </c>
      <c r="AA436" s="112">
        <v>3715</v>
      </c>
      <c r="AB436" s="112">
        <v>17331</v>
      </c>
      <c r="AC436" s="112">
        <v>21046</v>
      </c>
      <c r="AD436" s="112">
        <f t="shared" si="1481"/>
        <v>4644</v>
      </c>
      <c r="AE436" s="112">
        <f t="shared" si="1481"/>
        <v>21664</v>
      </c>
      <c r="AF436" s="112">
        <f t="shared" si="1482"/>
        <v>26308</v>
      </c>
      <c r="AG436" s="112">
        <f t="shared" si="1483"/>
        <v>5387</v>
      </c>
      <c r="AH436" s="112">
        <f t="shared" si="1483"/>
        <v>25130</v>
      </c>
      <c r="AI436" s="112">
        <f t="shared" si="1484"/>
        <v>30517</v>
      </c>
      <c r="AJ436" s="112">
        <f t="shared" si="1485"/>
        <v>5387</v>
      </c>
      <c r="AK436" s="112">
        <f t="shared" si="1485"/>
        <v>25130</v>
      </c>
      <c r="AL436" s="112">
        <f t="shared" si="1486"/>
        <v>30517</v>
      </c>
      <c r="AM436" s="112">
        <f t="shared" si="1512"/>
        <v>7887</v>
      </c>
      <c r="AN436" s="112">
        <f t="shared" si="1510"/>
        <v>25130</v>
      </c>
      <c r="AO436" s="112"/>
      <c r="AP436" s="112">
        <f t="shared" si="1489"/>
        <v>33017</v>
      </c>
      <c r="AQ436" s="109">
        <f t="shared" si="1490"/>
        <v>8241.92</v>
      </c>
      <c r="AR436" s="109">
        <f t="shared" si="1491"/>
        <v>27993.95</v>
      </c>
      <c r="AS436" s="112"/>
      <c r="AT436" s="112">
        <f t="shared" si="1492"/>
        <v>36235.870000000003</v>
      </c>
      <c r="AU436" s="109">
        <f t="shared" si="1493"/>
        <v>8557.4</v>
      </c>
      <c r="AV436" s="109">
        <f t="shared" si="1493"/>
        <v>28999.15</v>
      </c>
      <c r="AW436" s="112"/>
      <c r="AX436" s="112">
        <f t="shared" si="1494"/>
        <v>37556.550000000003</v>
      </c>
      <c r="AY436" s="109">
        <f t="shared" si="1495"/>
        <v>9241.99</v>
      </c>
      <c r="AZ436" s="109">
        <f t="shared" si="1496"/>
        <v>32769.040000000001</v>
      </c>
      <c r="BA436" s="112"/>
      <c r="BB436" s="112">
        <f t="shared" si="1497"/>
        <v>42011.03</v>
      </c>
      <c r="BC436" s="109">
        <f t="shared" si="1498"/>
        <v>10073.77</v>
      </c>
      <c r="BD436" s="109">
        <f t="shared" si="1499"/>
        <v>35718.25</v>
      </c>
      <c r="BE436" s="112"/>
      <c r="BF436" s="112">
        <f t="shared" si="1500"/>
        <v>45792.020000000004</v>
      </c>
      <c r="BG436" s="109">
        <f t="shared" si="1501"/>
        <v>10535.87</v>
      </c>
      <c r="BH436" s="109">
        <f t="shared" si="1502"/>
        <v>37356.699999999997</v>
      </c>
      <c r="BI436" s="112"/>
      <c r="BJ436" s="112">
        <f t="shared" si="1503"/>
        <v>47892.57</v>
      </c>
      <c r="BK436" s="109">
        <f t="shared" si="1504"/>
        <v>10997.97</v>
      </c>
      <c r="BL436" s="109">
        <f t="shared" si="1505"/>
        <v>38995.15</v>
      </c>
      <c r="BM436" s="112"/>
      <c r="BN436" s="112">
        <f t="shared" si="1506"/>
        <v>49993.120000000003</v>
      </c>
      <c r="BO436" s="109">
        <f t="shared" si="1507"/>
        <v>11275.23</v>
      </c>
      <c r="BP436" s="109">
        <f t="shared" si="1508"/>
        <v>39978.22</v>
      </c>
      <c r="BQ436" s="109"/>
      <c r="BR436" s="112">
        <f t="shared" si="1509"/>
        <v>51253.45</v>
      </c>
      <c r="BS436" s="110"/>
      <c r="BT436" s="75">
        <f t="shared" si="1511"/>
        <v>3.0000032460541531E-2</v>
      </c>
      <c r="BU436" s="75">
        <f t="shared" si="1511"/>
        <v>2.9999963380068495E-2</v>
      </c>
      <c r="BV436" s="75"/>
    </row>
    <row r="437" spans="1:74" ht="15" customHeight="1" x14ac:dyDescent="0.25">
      <c r="A437" s="76" t="s">
        <v>738</v>
      </c>
      <c r="B437" s="77" t="s">
        <v>739</v>
      </c>
      <c r="C437" s="112">
        <v>1744</v>
      </c>
      <c r="D437" s="112">
        <v>7152</v>
      </c>
      <c r="E437" s="112">
        <v>8896</v>
      </c>
      <c r="F437" s="112">
        <f t="shared" si="1474"/>
        <v>2092.7999999999997</v>
      </c>
      <c r="G437" s="112">
        <f t="shared" si="1474"/>
        <v>8582.4</v>
      </c>
      <c r="H437" s="112">
        <f t="shared" si="1474"/>
        <v>10675.199999999999</v>
      </c>
      <c r="I437" s="112">
        <f t="shared" si="1475"/>
        <v>2197.4399999999996</v>
      </c>
      <c r="J437" s="112">
        <f t="shared" si="1475"/>
        <v>9011.52</v>
      </c>
      <c r="K437" s="112">
        <f t="shared" si="1475"/>
        <v>11208.96</v>
      </c>
      <c r="L437" s="112">
        <f t="shared" si="1476"/>
        <v>2441.5999999999995</v>
      </c>
      <c r="M437" s="112">
        <f t="shared" si="1476"/>
        <v>10012.800000000001</v>
      </c>
      <c r="N437" s="112">
        <f t="shared" si="1476"/>
        <v>12454.4</v>
      </c>
      <c r="O437" s="112">
        <v>2441.5999999999995</v>
      </c>
      <c r="P437" s="112">
        <v>10012.800000000001</v>
      </c>
      <c r="Q437" s="112">
        <v>12454.4</v>
      </c>
      <c r="R437" s="112">
        <f t="shared" si="1477"/>
        <v>2790.7487999999994</v>
      </c>
      <c r="S437" s="112">
        <f t="shared" si="1477"/>
        <v>11444.630400000002</v>
      </c>
      <c r="T437" s="112">
        <f t="shared" si="1478"/>
        <v>14235.379199999999</v>
      </c>
      <c r="U437" s="112">
        <f t="shared" si="1479"/>
        <v>2965.1487999999995</v>
      </c>
      <c r="V437" s="112">
        <f t="shared" si="1479"/>
        <v>12159.830400000003</v>
      </c>
      <c r="W437" s="112">
        <f t="shared" si="1479"/>
        <v>15124.9792</v>
      </c>
      <c r="X437" s="112">
        <f t="shared" si="1480"/>
        <v>3226.7487999999994</v>
      </c>
      <c r="Y437" s="112">
        <f t="shared" si="1480"/>
        <v>13232.630400000002</v>
      </c>
      <c r="Z437" s="112">
        <f t="shared" si="1480"/>
        <v>16459.379199999999</v>
      </c>
      <c r="AA437" s="112">
        <v>3715</v>
      </c>
      <c r="AB437" s="112">
        <v>15235</v>
      </c>
      <c r="AC437" s="112">
        <v>18950</v>
      </c>
      <c r="AD437" s="112">
        <f t="shared" si="1481"/>
        <v>4644</v>
      </c>
      <c r="AE437" s="112">
        <f t="shared" si="1481"/>
        <v>19044</v>
      </c>
      <c r="AF437" s="112">
        <f t="shared" si="1482"/>
        <v>23688</v>
      </c>
      <c r="AG437" s="112">
        <f t="shared" si="1483"/>
        <v>5387</v>
      </c>
      <c r="AH437" s="112">
        <f t="shared" si="1483"/>
        <v>22091</v>
      </c>
      <c r="AI437" s="112">
        <f t="shared" si="1484"/>
        <v>27478</v>
      </c>
      <c r="AJ437" s="112">
        <f t="shared" si="1485"/>
        <v>5387</v>
      </c>
      <c r="AK437" s="112">
        <f t="shared" si="1485"/>
        <v>22091</v>
      </c>
      <c r="AL437" s="112">
        <f t="shared" si="1486"/>
        <v>27478</v>
      </c>
      <c r="AM437" s="112">
        <f t="shared" si="1512"/>
        <v>7887</v>
      </c>
      <c r="AN437" s="112">
        <f t="shared" si="1510"/>
        <v>22091</v>
      </c>
      <c r="AO437" s="112"/>
      <c r="AP437" s="112">
        <f t="shared" si="1489"/>
        <v>29978</v>
      </c>
      <c r="AQ437" s="109">
        <f t="shared" si="1490"/>
        <v>8241.92</v>
      </c>
      <c r="AR437" s="109">
        <f t="shared" si="1491"/>
        <v>24608.6</v>
      </c>
      <c r="AS437" s="112"/>
      <c r="AT437" s="112">
        <f t="shared" si="1492"/>
        <v>32850.519999999997</v>
      </c>
      <c r="AU437" s="109">
        <f t="shared" si="1493"/>
        <v>8557.4</v>
      </c>
      <c r="AV437" s="109">
        <f t="shared" si="1493"/>
        <v>25492.240000000002</v>
      </c>
      <c r="AW437" s="112"/>
      <c r="AX437" s="112">
        <f t="shared" si="1494"/>
        <v>34049.64</v>
      </c>
      <c r="AY437" s="109">
        <f t="shared" si="1495"/>
        <v>9241.99</v>
      </c>
      <c r="AZ437" s="109">
        <f t="shared" si="1496"/>
        <v>28806.23</v>
      </c>
      <c r="BA437" s="112"/>
      <c r="BB437" s="112">
        <f t="shared" si="1497"/>
        <v>38048.22</v>
      </c>
      <c r="BC437" s="109">
        <f t="shared" si="1498"/>
        <v>10073.77</v>
      </c>
      <c r="BD437" s="109">
        <f t="shared" si="1499"/>
        <v>31398.79</v>
      </c>
      <c r="BE437" s="112"/>
      <c r="BF437" s="112">
        <f t="shared" si="1500"/>
        <v>41472.559999999998</v>
      </c>
      <c r="BG437" s="109">
        <f t="shared" si="1501"/>
        <v>10535.87</v>
      </c>
      <c r="BH437" s="109">
        <f t="shared" si="1502"/>
        <v>32839.1</v>
      </c>
      <c r="BI437" s="112"/>
      <c r="BJ437" s="112">
        <f t="shared" si="1503"/>
        <v>43374.97</v>
      </c>
      <c r="BK437" s="109">
        <f t="shared" si="1504"/>
        <v>10997.97</v>
      </c>
      <c r="BL437" s="109">
        <f t="shared" si="1505"/>
        <v>34279.410000000003</v>
      </c>
      <c r="BM437" s="112"/>
      <c r="BN437" s="112">
        <f t="shared" si="1506"/>
        <v>45277.380000000005</v>
      </c>
      <c r="BO437" s="109">
        <f t="shared" si="1507"/>
        <v>11275.23</v>
      </c>
      <c r="BP437" s="109">
        <f t="shared" si="1508"/>
        <v>35143.599999999999</v>
      </c>
      <c r="BQ437" s="109"/>
      <c r="BR437" s="112">
        <f t="shared" si="1509"/>
        <v>46418.83</v>
      </c>
      <c r="BS437" s="110"/>
      <c r="BT437" s="75">
        <f t="shared" si="1511"/>
        <v>3.0000032460541531E-2</v>
      </c>
      <c r="BU437" s="75">
        <f t="shared" si="1511"/>
        <v>3.0000107615609367E-2</v>
      </c>
      <c r="BV437" s="75"/>
    </row>
    <row r="438" spans="1:74" ht="15" customHeight="1" x14ac:dyDescent="0.25">
      <c r="A438" s="76" t="s">
        <v>740</v>
      </c>
      <c r="B438" s="77" t="s">
        <v>741</v>
      </c>
      <c r="C438" s="112">
        <v>1744</v>
      </c>
      <c r="D438" s="112">
        <v>8136</v>
      </c>
      <c r="E438" s="112">
        <v>9880</v>
      </c>
      <c r="F438" s="112">
        <f t="shared" ref="F438:H453" si="1513">C438*1.2</f>
        <v>2092.7999999999997</v>
      </c>
      <c r="G438" s="112">
        <f t="shared" si="1513"/>
        <v>9763.1999999999989</v>
      </c>
      <c r="H438" s="112">
        <f t="shared" si="1513"/>
        <v>11856</v>
      </c>
      <c r="I438" s="112">
        <f t="shared" ref="I438:K453" si="1514">F438+C438*0.06</f>
        <v>2197.4399999999996</v>
      </c>
      <c r="J438" s="112">
        <f t="shared" si="1514"/>
        <v>10251.359999999999</v>
      </c>
      <c r="K438" s="112">
        <f t="shared" si="1514"/>
        <v>12448.8</v>
      </c>
      <c r="L438" s="112">
        <f t="shared" ref="L438:N453" si="1515">I438+C438*0.14</f>
        <v>2441.5999999999995</v>
      </c>
      <c r="M438" s="112">
        <f t="shared" si="1515"/>
        <v>11390.4</v>
      </c>
      <c r="N438" s="112">
        <f t="shared" si="1515"/>
        <v>13832</v>
      </c>
      <c r="O438" s="112">
        <v>2441.5999999999995</v>
      </c>
      <c r="P438" s="112">
        <v>11390.4</v>
      </c>
      <c r="Q438" s="112">
        <v>13832</v>
      </c>
      <c r="R438" s="112">
        <f t="shared" ref="R438:S453" si="1516">+L438*1.143</f>
        <v>2790.7487999999994</v>
      </c>
      <c r="S438" s="112">
        <f t="shared" si="1516"/>
        <v>13019.227199999999</v>
      </c>
      <c r="T438" s="112">
        <f t="shared" si="1478"/>
        <v>15809.976000000001</v>
      </c>
      <c r="U438" s="112">
        <f t="shared" ref="U438:W453" si="1517">+R438+(C438*0.1)</f>
        <v>2965.1487999999995</v>
      </c>
      <c r="V438" s="112">
        <f t="shared" si="1517"/>
        <v>13832.8272</v>
      </c>
      <c r="W438" s="112">
        <f t="shared" si="1517"/>
        <v>16797.976000000002</v>
      </c>
      <c r="X438" s="112">
        <f t="shared" ref="X438:Z453" si="1518">+U438+(C438*0.15)</f>
        <v>3226.7487999999994</v>
      </c>
      <c r="Y438" s="112">
        <f t="shared" si="1518"/>
        <v>15053.227199999999</v>
      </c>
      <c r="Z438" s="112">
        <f t="shared" si="1518"/>
        <v>18279.976000000002</v>
      </c>
      <c r="AA438" s="112">
        <v>3715</v>
      </c>
      <c r="AB438" s="112">
        <v>17331</v>
      </c>
      <c r="AC438" s="112">
        <v>21046</v>
      </c>
      <c r="AD438" s="112">
        <f t="shared" ref="AD438:AE453" si="1519">+ROUND(AA438*(1+0.25),0)</f>
        <v>4644</v>
      </c>
      <c r="AE438" s="112">
        <f t="shared" si="1519"/>
        <v>21664</v>
      </c>
      <c r="AF438" s="112">
        <f t="shared" si="1482"/>
        <v>26308</v>
      </c>
      <c r="AG438" s="112">
        <f t="shared" ref="AG438:AH453" si="1520">+ROUND(AD438+AA438*0.2,0)</f>
        <v>5387</v>
      </c>
      <c r="AH438" s="112">
        <f t="shared" si="1520"/>
        <v>25130</v>
      </c>
      <c r="AI438" s="112">
        <f t="shared" si="1484"/>
        <v>30517</v>
      </c>
      <c r="AJ438" s="112">
        <f t="shared" ref="AJ438:AK453" si="1521">AG438</f>
        <v>5387</v>
      </c>
      <c r="AK438" s="112">
        <f t="shared" si="1521"/>
        <v>25130</v>
      </c>
      <c r="AL438" s="112">
        <f t="shared" si="1486"/>
        <v>30517</v>
      </c>
      <c r="AM438" s="112">
        <f t="shared" ref="AM438:AN453" si="1522">AJ438</f>
        <v>5387</v>
      </c>
      <c r="AN438" s="112">
        <f t="shared" si="1522"/>
        <v>25130</v>
      </c>
      <c r="AO438" s="112">
        <v>2500</v>
      </c>
      <c r="AP438" s="112">
        <f t="shared" si="1489"/>
        <v>33017</v>
      </c>
      <c r="AQ438" s="109">
        <f t="shared" si="1490"/>
        <v>5629.42</v>
      </c>
      <c r="AR438" s="109">
        <f t="shared" si="1491"/>
        <v>27993.95</v>
      </c>
      <c r="AS438" s="112">
        <v>2500</v>
      </c>
      <c r="AT438" s="112">
        <f t="shared" si="1492"/>
        <v>36123.370000000003</v>
      </c>
      <c r="AU438" s="109">
        <f t="shared" ref="AU438:AV453" si="1523">ROUND(AQ438+(AM438*4%),2)</f>
        <v>5844.9</v>
      </c>
      <c r="AV438" s="109">
        <f t="shared" si="1523"/>
        <v>28999.15</v>
      </c>
      <c r="AW438" s="112">
        <v>2500</v>
      </c>
      <c r="AX438" s="112">
        <f t="shared" si="1494"/>
        <v>37344.050000000003</v>
      </c>
      <c r="AY438" s="109">
        <f t="shared" si="1495"/>
        <v>6312.49</v>
      </c>
      <c r="AZ438" s="109">
        <f t="shared" si="1496"/>
        <v>32769.040000000001</v>
      </c>
      <c r="BA438" s="112">
        <v>2500</v>
      </c>
      <c r="BB438" s="112">
        <f t="shared" si="1497"/>
        <v>41581.53</v>
      </c>
      <c r="BC438" s="109">
        <f t="shared" si="1498"/>
        <v>6880.61</v>
      </c>
      <c r="BD438" s="109">
        <f t="shared" si="1499"/>
        <v>35718.25</v>
      </c>
      <c r="BE438" s="112">
        <v>2500</v>
      </c>
      <c r="BF438" s="112">
        <f t="shared" si="1500"/>
        <v>45098.86</v>
      </c>
      <c r="BG438" s="109">
        <f t="shared" si="1501"/>
        <v>7196.23</v>
      </c>
      <c r="BH438" s="109">
        <f t="shared" si="1502"/>
        <v>37356.699999999997</v>
      </c>
      <c r="BI438" s="112">
        <v>2500</v>
      </c>
      <c r="BJ438" s="112">
        <f t="shared" si="1503"/>
        <v>47052.929999999993</v>
      </c>
      <c r="BK438" s="109">
        <f t="shared" si="1504"/>
        <v>7511.85</v>
      </c>
      <c r="BL438" s="109">
        <f t="shared" si="1505"/>
        <v>38995.15</v>
      </c>
      <c r="BM438" s="112">
        <v>2500</v>
      </c>
      <c r="BN438" s="112">
        <f t="shared" si="1506"/>
        <v>49007</v>
      </c>
      <c r="BO438" s="109">
        <f t="shared" si="1507"/>
        <v>7701.22</v>
      </c>
      <c r="BP438" s="109">
        <f t="shared" si="1508"/>
        <v>39978.22</v>
      </c>
      <c r="BQ438" s="109">
        <v>2500</v>
      </c>
      <c r="BR438" s="112">
        <f t="shared" si="1509"/>
        <v>50179.44</v>
      </c>
      <c r="BS438" s="110"/>
      <c r="BT438" s="75">
        <f t="shared" si="1511"/>
        <v>2.9999255444365044E-2</v>
      </c>
      <c r="BU438" s="75">
        <f t="shared" si="1511"/>
        <v>2.9999963380068495E-2</v>
      </c>
      <c r="BV438" s="75"/>
    </row>
    <row r="439" spans="1:74" ht="15" customHeight="1" x14ac:dyDescent="0.25">
      <c r="A439" s="76" t="s">
        <v>742</v>
      </c>
      <c r="B439" s="77" t="s">
        <v>743</v>
      </c>
      <c r="C439" s="112">
        <v>1744</v>
      </c>
      <c r="D439" s="112">
        <v>7152</v>
      </c>
      <c r="E439" s="112">
        <v>8896</v>
      </c>
      <c r="F439" s="112">
        <f t="shared" si="1513"/>
        <v>2092.7999999999997</v>
      </c>
      <c r="G439" s="112">
        <f t="shared" si="1513"/>
        <v>8582.4</v>
      </c>
      <c r="H439" s="112">
        <f t="shared" si="1513"/>
        <v>10675.199999999999</v>
      </c>
      <c r="I439" s="112">
        <f t="shared" si="1514"/>
        <v>2197.4399999999996</v>
      </c>
      <c r="J439" s="112">
        <f t="shared" si="1514"/>
        <v>9011.52</v>
      </c>
      <c r="K439" s="112">
        <f t="shared" si="1514"/>
        <v>11208.96</v>
      </c>
      <c r="L439" s="112">
        <f t="shared" si="1515"/>
        <v>2441.5999999999995</v>
      </c>
      <c r="M439" s="112">
        <f t="shared" si="1515"/>
        <v>10012.800000000001</v>
      </c>
      <c r="N439" s="112">
        <f t="shared" si="1515"/>
        <v>12454.4</v>
      </c>
      <c r="O439" s="112">
        <v>2441.5999999999995</v>
      </c>
      <c r="P439" s="112">
        <v>10012.800000000001</v>
      </c>
      <c r="Q439" s="112">
        <v>12454.4</v>
      </c>
      <c r="R439" s="112">
        <f t="shared" si="1516"/>
        <v>2790.7487999999994</v>
      </c>
      <c r="S439" s="112">
        <f t="shared" si="1516"/>
        <v>11444.630400000002</v>
      </c>
      <c r="T439" s="112">
        <f t="shared" si="1478"/>
        <v>14235.379199999999</v>
      </c>
      <c r="U439" s="112">
        <f t="shared" si="1517"/>
        <v>2965.1487999999995</v>
      </c>
      <c r="V439" s="112">
        <f t="shared" si="1517"/>
        <v>12159.830400000003</v>
      </c>
      <c r="W439" s="112">
        <f t="shared" si="1517"/>
        <v>15124.9792</v>
      </c>
      <c r="X439" s="112">
        <f t="shared" si="1518"/>
        <v>3226.7487999999994</v>
      </c>
      <c r="Y439" s="112">
        <f t="shared" si="1518"/>
        <v>13232.630400000002</v>
      </c>
      <c r="Z439" s="112">
        <f t="shared" si="1518"/>
        <v>16459.379199999999</v>
      </c>
      <c r="AA439" s="112">
        <v>3715</v>
      </c>
      <c r="AB439" s="112">
        <v>15235</v>
      </c>
      <c r="AC439" s="112">
        <v>18950</v>
      </c>
      <c r="AD439" s="112">
        <f t="shared" si="1519"/>
        <v>4644</v>
      </c>
      <c r="AE439" s="112">
        <f t="shared" si="1519"/>
        <v>19044</v>
      </c>
      <c r="AF439" s="112">
        <f t="shared" si="1482"/>
        <v>23688</v>
      </c>
      <c r="AG439" s="112">
        <f t="shared" si="1520"/>
        <v>5387</v>
      </c>
      <c r="AH439" s="112">
        <f t="shared" si="1520"/>
        <v>22091</v>
      </c>
      <c r="AI439" s="112">
        <f t="shared" si="1484"/>
        <v>27478</v>
      </c>
      <c r="AJ439" s="112">
        <f t="shared" si="1521"/>
        <v>5387</v>
      </c>
      <c r="AK439" s="112">
        <f t="shared" si="1521"/>
        <v>22091</v>
      </c>
      <c r="AL439" s="112">
        <f t="shared" si="1486"/>
        <v>27478</v>
      </c>
      <c r="AM439" s="112">
        <f t="shared" si="1522"/>
        <v>5387</v>
      </c>
      <c r="AN439" s="112">
        <f t="shared" si="1522"/>
        <v>22091</v>
      </c>
      <c r="AO439" s="112">
        <v>2500</v>
      </c>
      <c r="AP439" s="112">
        <f t="shared" si="1489"/>
        <v>29978</v>
      </c>
      <c r="AQ439" s="109">
        <f t="shared" si="1490"/>
        <v>5629.42</v>
      </c>
      <c r="AR439" s="109">
        <f t="shared" si="1491"/>
        <v>24608.6</v>
      </c>
      <c r="AS439" s="112">
        <v>2500</v>
      </c>
      <c r="AT439" s="112">
        <f t="shared" si="1492"/>
        <v>32738.019999999997</v>
      </c>
      <c r="AU439" s="109">
        <f t="shared" si="1523"/>
        <v>5844.9</v>
      </c>
      <c r="AV439" s="109">
        <f t="shared" si="1523"/>
        <v>25492.240000000002</v>
      </c>
      <c r="AW439" s="112">
        <v>2500</v>
      </c>
      <c r="AX439" s="112">
        <f t="shared" si="1494"/>
        <v>33837.14</v>
      </c>
      <c r="AY439" s="109">
        <f t="shared" si="1495"/>
        <v>6312.49</v>
      </c>
      <c r="AZ439" s="109">
        <f t="shared" si="1496"/>
        <v>28806.23</v>
      </c>
      <c r="BA439" s="112">
        <v>2500</v>
      </c>
      <c r="BB439" s="112">
        <f t="shared" si="1497"/>
        <v>37618.720000000001</v>
      </c>
      <c r="BC439" s="109">
        <f t="shared" si="1498"/>
        <v>6880.61</v>
      </c>
      <c r="BD439" s="109">
        <f t="shared" si="1499"/>
        <v>31398.79</v>
      </c>
      <c r="BE439" s="112">
        <v>2500</v>
      </c>
      <c r="BF439" s="112">
        <f t="shared" si="1500"/>
        <v>40779.4</v>
      </c>
      <c r="BG439" s="109">
        <f t="shared" si="1501"/>
        <v>7196.23</v>
      </c>
      <c r="BH439" s="109">
        <f t="shared" si="1502"/>
        <v>32839.1</v>
      </c>
      <c r="BI439" s="112">
        <v>2500</v>
      </c>
      <c r="BJ439" s="112">
        <f t="shared" si="1503"/>
        <v>42535.33</v>
      </c>
      <c r="BK439" s="109">
        <f t="shared" si="1504"/>
        <v>7511.85</v>
      </c>
      <c r="BL439" s="109">
        <f t="shared" si="1505"/>
        <v>34279.410000000003</v>
      </c>
      <c r="BM439" s="112">
        <v>2500</v>
      </c>
      <c r="BN439" s="112">
        <f t="shared" si="1506"/>
        <v>44291.26</v>
      </c>
      <c r="BO439" s="109">
        <f t="shared" si="1507"/>
        <v>7701.22</v>
      </c>
      <c r="BP439" s="109">
        <f t="shared" si="1508"/>
        <v>35143.599999999999</v>
      </c>
      <c r="BQ439" s="109">
        <v>2500</v>
      </c>
      <c r="BR439" s="112">
        <f t="shared" si="1509"/>
        <v>45344.82</v>
      </c>
      <c r="BS439" s="110"/>
      <c r="BT439" s="75">
        <f t="shared" si="1511"/>
        <v>2.9999255444365044E-2</v>
      </c>
      <c r="BU439" s="75">
        <f t="shared" si="1511"/>
        <v>3.0000107615609367E-2</v>
      </c>
      <c r="BV439" s="75"/>
    </row>
    <row r="440" spans="1:74" ht="15" customHeight="1" x14ac:dyDescent="0.25">
      <c r="A440" s="76" t="s">
        <v>744</v>
      </c>
      <c r="B440" s="77" t="s">
        <v>745</v>
      </c>
      <c r="C440" s="112">
        <v>1744</v>
      </c>
      <c r="D440" s="112">
        <v>8136</v>
      </c>
      <c r="E440" s="112">
        <v>9880</v>
      </c>
      <c r="F440" s="112">
        <f t="shared" si="1513"/>
        <v>2092.7999999999997</v>
      </c>
      <c r="G440" s="112">
        <f t="shared" si="1513"/>
        <v>9763.1999999999989</v>
      </c>
      <c r="H440" s="112">
        <f t="shared" si="1513"/>
        <v>11856</v>
      </c>
      <c r="I440" s="112">
        <f t="shared" si="1514"/>
        <v>2197.4399999999996</v>
      </c>
      <c r="J440" s="112">
        <f t="shared" si="1514"/>
        <v>10251.359999999999</v>
      </c>
      <c r="K440" s="112">
        <f t="shared" si="1514"/>
        <v>12448.8</v>
      </c>
      <c r="L440" s="112">
        <f t="shared" si="1515"/>
        <v>2441.5999999999995</v>
      </c>
      <c r="M440" s="112">
        <f t="shared" si="1515"/>
        <v>11390.4</v>
      </c>
      <c r="N440" s="112">
        <f t="shared" si="1515"/>
        <v>13832</v>
      </c>
      <c r="O440" s="112">
        <v>2441.5999999999995</v>
      </c>
      <c r="P440" s="112">
        <v>11390.4</v>
      </c>
      <c r="Q440" s="112">
        <v>13832</v>
      </c>
      <c r="R440" s="112">
        <f t="shared" si="1516"/>
        <v>2790.7487999999994</v>
      </c>
      <c r="S440" s="112">
        <f t="shared" si="1516"/>
        <v>13019.227199999999</v>
      </c>
      <c r="T440" s="112">
        <f t="shared" si="1478"/>
        <v>15809.976000000001</v>
      </c>
      <c r="U440" s="112">
        <f t="shared" si="1517"/>
        <v>2965.1487999999995</v>
      </c>
      <c r="V440" s="112">
        <f t="shared" si="1517"/>
        <v>13832.8272</v>
      </c>
      <c r="W440" s="112">
        <f t="shared" si="1517"/>
        <v>16797.976000000002</v>
      </c>
      <c r="X440" s="112">
        <f t="shared" si="1518"/>
        <v>3226.7487999999994</v>
      </c>
      <c r="Y440" s="112">
        <f t="shared" si="1518"/>
        <v>15053.227199999999</v>
      </c>
      <c r="Z440" s="112">
        <f t="shared" si="1518"/>
        <v>18279.976000000002</v>
      </c>
      <c r="AA440" s="112">
        <v>3715</v>
      </c>
      <c r="AB440" s="112">
        <v>17331</v>
      </c>
      <c r="AC440" s="112">
        <v>21046</v>
      </c>
      <c r="AD440" s="112">
        <f t="shared" si="1519"/>
        <v>4644</v>
      </c>
      <c r="AE440" s="112">
        <f t="shared" si="1519"/>
        <v>21664</v>
      </c>
      <c r="AF440" s="112">
        <f t="shared" si="1482"/>
        <v>26308</v>
      </c>
      <c r="AG440" s="112">
        <f t="shared" si="1520"/>
        <v>5387</v>
      </c>
      <c r="AH440" s="112">
        <f t="shared" si="1520"/>
        <v>25130</v>
      </c>
      <c r="AI440" s="112">
        <f t="shared" si="1484"/>
        <v>30517</v>
      </c>
      <c r="AJ440" s="112">
        <f t="shared" si="1521"/>
        <v>5387</v>
      </c>
      <c r="AK440" s="112">
        <f t="shared" si="1521"/>
        <v>25130</v>
      </c>
      <c r="AL440" s="112">
        <f t="shared" si="1486"/>
        <v>30517</v>
      </c>
      <c r="AM440" s="112">
        <f t="shared" si="1522"/>
        <v>5387</v>
      </c>
      <c r="AN440" s="112">
        <f t="shared" si="1522"/>
        <v>25130</v>
      </c>
      <c r="AO440" s="112">
        <v>2500</v>
      </c>
      <c r="AP440" s="112">
        <f t="shared" si="1489"/>
        <v>33017</v>
      </c>
      <c r="AQ440" s="109">
        <f t="shared" si="1490"/>
        <v>5629.42</v>
      </c>
      <c r="AR440" s="109">
        <f t="shared" si="1491"/>
        <v>27993.95</v>
      </c>
      <c r="AS440" s="112">
        <v>2500</v>
      </c>
      <c r="AT440" s="112">
        <f t="shared" si="1492"/>
        <v>36123.370000000003</v>
      </c>
      <c r="AU440" s="109">
        <f t="shared" si="1523"/>
        <v>5844.9</v>
      </c>
      <c r="AV440" s="109">
        <f t="shared" si="1523"/>
        <v>28999.15</v>
      </c>
      <c r="AW440" s="112">
        <v>2500</v>
      </c>
      <c r="AX440" s="112">
        <f t="shared" si="1494"/>
        <v>37344.050000000003</v>
      </c>
      <c r="AY440" s="109">
        <f t="shared" si="1495"/>
        <v>6312.49</v>
      </c>
      <c r="AZ440" s="109">
        <f t="shared" si="1496"/>
        <v>32769.040000000001</v>
      </c>
      <c r="BA440" s="112">
        <v>2500</v>
      </c>
      <c r="BB440" s="112">
        <f t="shared" si="1497"/>
        <v>41581.53</v>
      </c>
      <c r="BC440" s="109">
        <f t="shared" si="1498"/>
        <v>6880.61</v>
      </c>
      <c r="BD440" s="109">
        <f t="shared" si="1499"/>
        <v>35718.25</v>
      </c>
      <c r="BE440" s="112">
        <v>2500</v>
      </c>
      <c r="BF440" s="112">
        <f t="shared" si="1500"/>
        <v>45098.86</v>
      </c>
      <c r="BG440" s="109">
        <f t="shared" si="1501"/>
        <v>7196.23</v>
      </c>
      <c r="BH440" s="109">
        <f t="shared" si="1502"/>
        <v>37356.699999999997</v>
      </c>
      <c r="BI440" s="112">
        <v>2500</v>
      </c>
      <c r="BJ440" s="112">
        <f t="shared" si="1503"/>
        <v>47052.929999999993</v>
      </c>
      <c r="BK440" s="109">
        <f t="shared" si="1504"/>
        <v>7511.85</v>
      </c>
      <c r="BL440" s="109">
        <f t="shared" si="1505"/>
        <v>38995.15</v>
      </c>
      <c r="BM440" s="112">
        <v>2500</v>
      </c>
      <c r="BN440" s="112">
        <f t="shared" si="1506"/>
        <v>49007</v>
      </c>
      <c r="BO440" s="109">
        <f t="shared" si="1507"/>
        <v>7701.22</v>
      </c>
      <c r="BP440" s="109">
        <f t="shared" si="1508"/>
        <v>39978.22</v>
      </c>
      <c r="BQ440" s="109">
        <v>2500</v>
      </c>
      <c r="BR440" s="112">
        <f t="shared" si="1509"/>
        <v>50179.44</v>
      </c>
      <c r="BS440" s="110"/>
      <c r="BT440" s="75">
        <f t="shared" si="1511"/>
        <v>2.9999255444365044E-2</v>
      </c>
      <c r="BU440" s="75">
        <f t="shared" si="1511"/>
        <v>2.9999963380068495E-2</v>
      </c>
      <c r="BV440" s="75"/>
    </row>
    <row r="441" spans="1:74" ht="15" customHeight="1" x14ac:dyDescent="0.25">
      <c r="A441" s="76" t="s">
        <v>746</v>
      </c>
      <c r="B441" s="77" t="s">
        <v>747</v>
      </c>
      <c r="C441" s="112">
        <v>1744</v>
      </c>
      <c r="D441" s="112">
        <v>7152</v>
      </c>
      <c r="E441" s="112">
        <v>8896</v>
      </c>
      <c r="F441" s="112">
        <f t="shared" si="1513"/>
        <v>2092.7999999999997</v>
      </c>
      <c r="G441" s="112">
        <f t="shared" si="1513"/>
        <v>8582.4</v>
      </c>
      <c r="H441" s="112">
        <f t="shared" si="1513"/>
        <v>10675.199999999999</v>
      </c>
      <c r="I441" s="112">
        <f t="shared" si="1514"/>
        <v>2197.4399999999996</v>
      </c>
      <c r="J441" s="112">
        <f t="shared" si="1514"/>
        <v>9011.52</v>
      </c>
      <c r="K441" s="112">
        <f t="shared" si="1514"/>
        <v>11208.96</v>
      </c>
      <c r="L441" s="112">
        <f t="shared" si="1515"/>
        <v>2441.5999999999995</v>
      </c>
      <c r="M441" s="112">
        <f t="shared" si="1515"/>
        <v>10012.800000000001</v>
      </c>
      <c r="N441" s="112">
        <f t="shared" si="1515"/>
        <v>12454.4</v>
      </c>
      <c r="O441" s="112">
        <v>2441.5999999999995</v>
      </c>
      <c r="P441" s="112">
        <v>10012.800000000001</v>
      </c>
      <c r="Q441" s="112">
        <v>12454.4</v>
      </c>
      <c r="R441" s="112">
        <f t="shared" si="1516"/>
        <v>2790.7487999999994</v>
      </c>
      <c r="S441" s="112">
        <f t="shared" si="1516"/>
        <v>11444.630400000002</v>
      </c>
      <c r="T441" s="112">
        <f t="shared" si="1478"/>
        <v>14235.379199999999</v>
      </c>
      <c r="U441" s="112">
        <f t="shared" si="1517"/>
        <v>2965.1487999999995</v>
      </c>
      <c r="V441" s="112">
        <f t="shared" si="1517"/>
        <v>12159.830400000003</v>
      </c>
      <c r="W441" s="112">
        <f t="shared" si="1517"/>
        <v>15124.9792</v>
      </c>
      <c r="X441" s="112">
        <f t="shared" si="1518"/>
        <v>3226.7487999999994</v>
      </c>
      <c r="Y441" s="112">
        <f t="shared" si="1518"/>
        <v>13232.630400000002</v>
      </c>
      <c r="Z441" s="112">
        <f t="shared" si="1518"/>
        <v>16459.379199999999</v>
      </c>
      <c r="AA441" s="112">
        <v>3715</v>
      </c>
      <c r="AB441" s="112">
        <v>15235</v>
      </c>
      <c r="AC441" s="112">
        <v>18950</v>
      </c>
      <c r="AD441" s="112">
        <f t="shared" si="1519"/>
        <v>4644</v>
      </c>
      <c r="AE441" s="112">
        <f t="shared" si="1519"/>
        <v>19044</v>
      </c>
      <c r="AF441" s="112">
        <f t="shared" si="1482"/>
        <v>23688</v>
      </c>
      <c r="AG441" s="112">
        <f t="shared" si="1520"/>
        <v>5387</v>
      </c>
      <c r="AH441" s="112">
        <f t="shared" si="1520"/>
        <v>22091</v>
      </c>
      <c r="AI441" s="112">
        <f t="shared" si="1484"/>
        <v>27478</v>
      </c>
      <c r="AJ441" s="112">
        <f t="shared" si="1521"/>
        <v>5387</v>
      </c>
      <c r="AK441" s="112">
        <f t="shared" si="1521"/>
        <v>22091</v>
      </c>
      <c r="AL441" s="112">
        <f t="shared" si="1486"/>
        <v>27478</v>
      </c>
      <c r="AM441" s="112">
        <f t="shared" si="1522"/>
        <v>5387</v>
      </c>
      <c r="AN441" s="112">
        <f t="shared" si="1522"/>
        <v>22091</v>
      </c>
      <c r="AO441" s="112">
        <v>2500</v>
      </c>
      <c r="AP441" s="112">
        <f t="shared" si="1489"/>
        <v>29978</v>
      </c>
      <c r="AQ441" s="109">
        <f t="shared" si="1490"/>
        <v>5629.42</v>
      </c>
      <c r="AR441" s="109">
        <f t="shared" si="1491"/>
        <v>24608.6</v>
      </c>
      <c r="AS441" s="112">
        <v>2500</v>
      </c>
      <c r="AT441" s="112">
        <f t="shared" si="1492"/>
        <v>32738.019999999997</v>
      </c>
      <c r="AU441" s="109">
        <f t="shared" si="1523"/>
        <v>5844.9</v>
      </c>
      <c r="AV441" s="109">
        <f t="shared" si="1523"/>
        <v>25492.240000000002</v>
      </c>
      <c r="AW441" s="112">
        <v>2500</v>
      </c>
      <c r="AX441" s="112">
        <f t="shared" si="1494"/>
        <v>33837.14</v>
      </c>
      <c r="AY441" s="109">
        <f t="shared" si="1495"/>
        <v>6312.49</v>
      </c>
      <c r="AZ441" s="109">
        <f t="shared" si="1496"/>
        <v>28806.23</v>
      </c>
      <c r="BA441" s="112">
        <v>2500</v>
      </c>
      <c r="BB441" s="112">
        <f t="shared" si="1497"/>
        <v>37618.720000000001</v>
      </c>
      <c r="BC441" s="109">
        <f t="shared" si="1498"/>
        <v>6880.61</v>
      </c>
      <c r="BD441" s="109">
        <f t="shared" si="1499"/>
        <v>31398.79</v>
      </c>
      <c r="BE441" s="112">
        <v>2500</v>
      </c>
      <c r="BF441" s="112">
        <f t="shared" si="1500"/>
        <v>40779.4</v>
      </c>
      <c r="BG441" s="109">
        <f t="shared" si="1501"/>
        <v>7196.23</v>
      </c>
      <c r="BH441" s="109">
        <f t="shared" si="1502"/>
        <v>32839.1</v>
      </c>
      <c r="BI441" s="112">
        <v>2500</v>
      </c>
      <c r="BJ441" s="112">
        <f t="shared" si="1503"/>
        <v>42535.33</v>
      </c>
      <c r="BK441" s="109">
        <f t="shared" si="1504"/>
        <v>7511.85</v>
      </c>
      <c r="BL441" s="109">
        <f t="shared" si="1505"/>
        <v>34279.410000000003</v>
      </c>
      <c r="BM441" s="112">
        <v>2500</v>
      </c>
      <c r="BN441" s="112">
        <f t="shared" si="1506"/>
        <v>44291.26</v>
      </c>
      <c r="BO441" s="109">
        <f t="shared" si="1507"/>
        <v>7701.22</v>
      </c>
      <c r="BP441" s="109">
        <f t="shared" si="1508"/>
        <v>35143.599999999999</v>
      </c>
      <c r="BQ441" s="109">
        <v>2500</v>
      </c>
      <c r="BR441" s="112">
        <f t="shared" si="1509"/>
        <v>45344.82</v>
      </c>
      <c r="BS441" s="110"/>
      <c r="BT441" s="75">
        <f t="shared" si="1511"/>
        <v>2.9999255444365044E-2</v>
      </c>
      <c r="BU441" s="75">
        <f t="shared" si="1511"/>
        <v>3.0000107615609367E-2</v>
      </c>
      <c r="BV441" s="75"/>
    </row>
    <row r="442" spans="1:74" ht="15" customHeight="1" x14ac:dyDescent="0.25">
      <c r="A442" s="76" t="s">
        <v>748</v>
      </c>
      <c r="B442" s="77" t="s">
        <v>749</v>
      </c>
      <c r="C442" s="112">
        <v>1744</v>
      </c>
      <c r="D442" s="112">
        <v>8136</v>
      </c>
      <c r="E442" s="112">
        <v>9880</v>
      </c>
      <c r="F442" s="112">
        <f t="shared" si="1513"/>
        <v>2092.7999999999997</v>
      </c>
      <c r="G442" s="112">
        <f t="shared" si="1513"/>
        <v>9763.1999999999989</v>
      </c>
      <c r="H442" s="112">
        <f t="shared" si="1513"/>
        <v>11856</v>
      </c>
      <c r="I442" s="112">
        <f t="shared" si="1514"/>
        <v>2197.4399999999996</v>
      </c>
      <c r="J442" s="112">
        <f t="shared" si="1514"/>
        <v>10251.359999999999</v>
      </c>
      <c r="K442" s="112">
        <f t="shared" si="1514"/>
        <v>12448.8</v>
      </c>
      <c r="L442" s="112">
        <f t="shared" si="1515"/>
        <v>2441.5999999999995</v>
      </c>
      <c r="M442" s="112">
        <f t="shared" si="1515"/>
        <v>11390.4</v>
      </c>
      <c r="N442" s="112">
        <f t="shared" si="1515"/>
        <v>13832</v>
      </c>
      <c r="O442" s="112">
        <v>2441.5999999999995</v>
      </c>
      <c r="P442" s="112">
        <v>11390.4</v>
      </c>
      <c r="Q442" s="112">
        <v>13832</v>
      </c>
      <c r="R442" s="112">
        <f t="shared" si="1516"/>
        <v>2790.7487999999994</v>
      </c>
      <c r="S442" s="112">
        <f t="shared" si="1516"/>
        <v>13019.227199999999</v>
      </c>
      <c r="T442" s="112">
        <f t="shared" si="1478"/>
        <v>15809.976000000001</v>
      </c>
      <c r="U442" s="112">
        <f t="shared" si="1517"/>
        <v>2965.1487999999995</v>
      </c>
      <c r="V442" s="112">
        <f t="shared" si="1517"/>
        <v>13832.8272</v>
      </c>
      <c r="W442" s="112">
        <f t="shared" si="1517"/>
        <v>16797.976000000002</v>
      </c>
      <c r="X442" s="112">
        <f t="shared" si="1518"/>
        <v>3226.7487999999994</v>
      </c>
      <c r="Y442" s="112">
        <f t="shared" si="1518"/>
        <v>15053.227199999999</v>
      </c>
      <c r="Z442" s="112">
        <f t="shared" si="1518"/>
        <v>18279.976000000002</v>
      </c>
      <c r="AA442" s="112">
        <v>3715</v>
      </c>
      <c r="AB442" s="112">
        <v>17331</v>
      </c>
      <c r="AC442" s="112">
        <v>21046</v>
      </c>
      <c r="AD442" s="112">
        <f t="shared" si="1519"/>
        <v>4644</v>
      </c>
      <c r="AE442" s="112">
        <f t="shared" si="1519"/>
        <v>21664</v>
      </c>
      <c r="AF442" s="112">
        <f t="shared" si="1482"/>
        <v>26308</v>
      </c>
      <c r="AG442" s="112">
        <f t="shared" si="1520"/>
        <v>5387</v>
      </c>
      <c r="AH442" s="112">
        <f t="shared" si="1520"/>
        <v>25130</v>
      </c>
      <c r="AI442" s="112">
        <f t="shared" si="1484"/>
        <v>30517</v>
      </c>
      <c r="AJ442" s="112">
        <f t="shared" si="1521"/>
        <v>5387</v>
      </c>
      <c r="AK442" s="112">
        <f t="shared" si="1521"/>
        <v>25130</v>
      </c>
      <c r="AL442" s="112">
        <f t="shared" si="1486"/>
        <v>30517</v>
      </c>
      <c r="AM442" s="112">
        <f t="shared" si="1522"/>
        <v>5387</v>
      </c>
      <c r="AN442" s="112">
        <f t="shared" si="1522"/>
        <v>25130</v>
      </c>
      <c r="AO442" s="112">
        <v>2500</v>
      </c>
      <c r="AP442" s="112">
        <f t="shared" si="1489"/>
        <v>33017</v>
      </c>
      <c r="AQ442" s="109">
        <f t="shared" si="1490"/>
        <v>5629.42</v>
      </c>
      <c r="AR442" s="109">
        <f t="shared" si="1491"/>
        <v>27993.95</v>
      </c>
      <c r="AS442" s="112">
        <v>2500</v>
      </c>
      <c r="AT442" s="112">
        <f t="shared" si="1492"/>
        <v>36123.370000000003</v>
      </c>
      <c r="AU442" s="109">
        <f t="shared" si="1523"/>
        <v>5844.9</v>
      </c>
      <c r="AV442" s="109">
        <f t="shared" si="1523"/>
        <v>28999.15</v>
      </c>
      <c r="AW442" s="112">
        <v>2500</v>
      </c>
      <c r="AX442" s="112">
        <f t="shared" si="1494"/>
        <v>37344.050000000003</v>
      </c>
      <c r="AY442" s="109">
        <f t="shared" si="1495"/>
        <v>6312.49</v>
      </c>
      <c r="AZ442" s="109">
        <f t="shared" si="1496"/>
        <v>32769.040000000001</v>
      </c>
      <c r="BA442" s="112">
        <v>2500</v>
      </c>
      <c r="BB442" s="112">
        <f t="shared" si="1497"/>
        <v>41581.53</v>
      </c>
      <c r="BC442" s="109">
        <f t="shared" si="1498"/>
        <v>6880.61</v>
      </c>
      <c r="BD442" s="109">
        <f t="shared" si="1499"/>
        <v>35718.25</v>
      </c>
      <c r="BE442" s="112">
        <v>2500</v>
      </c>
      <c r="BF442" s="112">
        <f t="shared" si="1500"/>
        <v>45098.86</v>
      </c>
      <c r="BG442" s="109">
        <f t="shared" si="1501"/>
        <v>7196.23</v>
      </c>
      <c r="BH442" s="109">
        <f t="shared" si="1502"/>
        <v>37356.699999999997</v>
      </c>
      <c r="BI442" s="112">
        <v>2500</v>
      </c>
      <c r="BJ442" s="112">
        <f t="shared" si="1503"/>
        <v>47052.929999999993</v>
      </c>
      <c r="BK442" s="109">
        <f t="shared" si="1504"/>
        <v>7511.85</v>
      </c>
      <c r="BL442" s="109">
        <f t="shared" si="1505"/>
        <v>38995.15</v>
      </c>
      <c r="BM442" s="112">
        <v>2500</v>
      </c>
      <c r="BN442" s="112">
        <f t="shared" si="1506"/>
        <v>49007</v>
      </c>
      <c r="BO442" s="109">
        <f t="shared" si="1507"/>
        <v>7701.22</v>
      </c>
      <c r="BP442" s="109">
        <f t="shared" si="1508"/>
        <v>39978.22</v>
      </c>
      <c r="BQ442" s="109">
        <v>2500</v>
      </c>
      <c r="BR442" s="112">
        <f t="shared" si="1509"/>
        <v>50179.44</v>
      </c>
      <c r="BS442" s="110"/>
      <c r="BT442" s="75">
        <f t="shared" si="1511"/>
        <v>2.9999255444365044E-2</v>
      </c>
      <c r="BU442" s="75">
        <f t="shared" si="1511"/>
        <v>2.9999963380068495E-2</v>
      </c>
      <c r="BV442" s="75"/>
    </row>
    <row r="443" spans="1:74" ht="15" customHeight="1" x14ac:dyDescent="0.25">
      <c r="A443" s="76" t="s">
        <v>750</v>
      </c>
      <c r="B443" s="77" t="s">
        <v>751</v>
      </c>
      <c r="C443" s="112">
        <v>1744</v>
      </c>
      <c r="D443" s="112">
        <v>7152</v>
      </c>
      <c r="E443" s="112">
        <v>8896</v>
      </c>
      <c r="F443" s="112">
        <f t="shared" si="1513"/>
        <v>2092.7999999999997</v>
      </c>
      <c r="G443" s="112">
        <f t="shared" si="1513"/>
        <v>8582.4</v>
      </c>
      <c r="H443" s="112">
        <f t="shared" si="1513"/>
        <v>10675.199999999999</v>
      </c>
      <c r="I443" s="112">
        <f t="shared" si="1514"/>
        <v>2197.4399999999996</v>
      </c>
      <c r="J443" s="112">
        <f t="shared" si="1514"/>
        <v>9011.52</v>
      </c>
      <c r="K443" s="112">
        <f t="shared" si="1514"/>
        <v>11208.96</v>
      </c>
      <c r="L443" s="112">
        <f t="shared" si="1515"/>
        <v>2441.5999999999995</v>
      </c>
      <c r="M443" s="112">
        <f t="shared" si="1515"/>
        <v>10012.800000000001</v>
      </c>
      <c r="N443" s="112">
        <f t="shared" si="1515"/>
        <v>12454.4</v>
      </c>
      <c r="O443" s="112">
        <v>2441.5999999999995</v>
      </c>
      <c r="P443" s="112">
        <v>10012.800000000001</v>
      </c>
      <c r="Q443" s="112">
        <v>12454.4</v>
      </c>
      <c r="R443" s="112">
        <f t="shared" si="1516"/>
        <v>2790.7487999999994</v>
      </c>
      <c r="S443" s="112">
        <f t="shared" si="1516"/>
        <v>11444.630400000002</v>
      </c>
      <c r="T443" s="112">
        <f t="shared" si="1478"/>
        <v>14235.379199999999</v>
      </c>
      <c r="U443" s="112">
        <f t="shared" si="1517"/>
        <v>2965.1487999999995</v>
      </c>
      <c r="V443" s="112">
        <f t="shared" si="1517"/>
        <v>12159.830400000003</v>
      </c>
      <c r="W443" s="112">
        <f t="shared" si="1517"/>
        <v>15124.9792</v>
      </c>
      <c r="X443" s="112">
        <f t="shared" si="1518"/>
        <v>3226.7487999999994</v>
      </c>
      <c r="Y443" s="112">
        <f t="shared" si="1518"/>
        <v>13232.630400000002</v>
      </c>
      <c r="Z443" s="112">
        <f t="shared" si="1518"/>
        <v>16459.379199999999</v>
      </c>
      <c r="AA443" s="112">
        <v>3715</v>
      </c>
      <c r="AB443" s="112">
        <v>15235</v>
      </c>
      <c r="AC443" s="112">
        <v>18950</v>
      </c>
      <c r="AD443" s="112">
        <f t="shared" si="1519"/>
        <v>4644</v>
      </c>
      <c r="AE443" s="112">
        <f t="shared" si="1519"/>
        <v>19044</v>
      </c>
      <c r="AF443" s="112">
        <f t="shared" si="1482"/>
        <v>23688</v>
      </c>
      <c r="AG443" s="112">
        <f t="shared" si="1520"/>
        <v>5387</v>
      </c>
      <c r="AH443" s="112">
        <f t="shared" si="1520"/>
        <v>22091</v>
      </c>
      <c r="AI443" s="112">
        <f t="shared" si="1484"/>
        <v>27478</v>
      </c>
      <c r="AJ443" s="112">
        <f t="shared" si="1521"/>
        <v>5387</v>
      </c>
      <c r="AK443" s="112">
        <f t="shared" si="1521"/>
        <v>22091</v>
      </c>
      <c r="AL443" s="112">
        <f t="shared" si="1486"/>
        <v>27478</v>
      </c>
      <c r="AM443" s="112">
        <f t="shared" si="1522"/>
        <v>5387</v>
      </c>
      <c r="AN443" s="112">
        <f t="shared" si="1522"/>
        <v>22091</v>
      </c>
      <c r="AO443" s="112">
        <v>2500</v>
      </c>
      <c r="AP443" s="112">
        <f t="shared" si="1489"/>
        <v>29978</v>
      </c>
      <c r="AQ443" s="109">
        <f t="shared" si="1490"/>
        <v>5629.42</v>
      </c>
      <c r="AR443" s="109">
        <f t="shared" si="1491"/>
        <v>24608.6</v>
      </c>
      <c r="AS443" s="112">
        <v>2500</v>
      </c>
      <c r="AT443" s="112">
        <f t="shared" si="1492"/>
        <v>32738.019999999997</v>
      </c>
      <c r="AU443" s="109">
        <f t="shared" si="1523"/>
        <v>5844.9</v>
      </c>
      <c r="AV443" s="109">
        <f t="shared" si="1523"/>
        <v>25492.240000000002</v>
      </c>
      <c r="AW443" s="112">
        <v>2500</v>
      </c>
      <c r="AX443" s="112">
        <f t="shared" si="1494"/>
        <v>33837.14</v>
      </c>
      <c r="AY443" s="109">
        <f t="shared" si="1495"/>
        <v>6312.49</v>
      </c>
      <c r="AZ443" s="109">
        <f t="shared" si="1496"/>
        <v>28806.23</v>
      </c>
      <c r="BA443" s="112">
        <v>2500</v>
      </c>
      <c r="BB443" s="112">
        <f t="shared" si="1497"/>
        <v>37618.720000000001</v>
      </c>
      <c r="BC443" s="109">
        <f t="shared" si="1498"/>
        <v>6880.61</v>
      </c>
      <c r="BD443" s="109">
        <f t="shared" si="1499"/>
        <v>31398.79</v>
      </c>
      <c r="BE443" s="112">
        <v>2500</v>
      </c>
      <c r="BF443" s="112">
        <f t="shared" si="1500"/>
        <v>40779.4</v>
      </c>
      <c r="BG443" s="109">
        <f t="shared" si="1501"/>
        <v>7196.23</v>
      </c>
      <c r="BH443" s="109">
        <f t="shared" si="1502"/>
        <v>32839.1</v>
      </c>
      <c r="BI443" s="112">
        <v>2500</v>
      </c>
      <c r="BJ443" s="112">
        <f t="shared" si="1503"/>
        <v>42535.33</v>
      </c>
      <c r="BK443" s="109">
        <f t="shared" si="1504"/>
        <v>7511.85</v>
      </c>
      <c r="BL443" s="109">
        <f t="shared" si="1505"/>
        <v>34279.410000000003</v>
      </c>
      <c r="BM443" s="112">
        <v>2500</v>
      </c>
      <c r="BN443" s="112">
        <f t="shared" si="1506"/>
        <v>44291.26</v>
      </c>
      <c r="BO443" s="109">
        <f t="shared" si="1507"/>
        <v>7701.22</v>
      </c>
      <c r="BP443" s="109">
        <f t="shared" si="1508"/>
        <v>35143.599999999999</v>
      </c>
      <c r="BQ443" s="109">
        <v>2500</v>
      </c>
      <c r="BR443" s="112">
        <f t="shared" si="1509"/>
        <v>45344.82</v>
      </c>
      <c r="BS443" s="110"/>
      <c r="BT443" s="75">
        <f t="shared" si="1511"/>
        <v>2.9999255444365044E-2</v>
      </c>
      <c r="BU443" s="75">
        <f t="shared" si="1511"/>
        <v>3.0000107615609367E-2</v>
      </c>
      <c r="BV443" s="75"/>
    </row>
    <row r="444" spans="1:74" ht="15" customHeight="1" x14ac:dyDescent="0.25">
      <c r="A444" s="76" t="s">
        <v>752</v>
      </c>
      <c r="B444" s="77" t="s">
        <v>753</v>
      </c>
      <c r="C444" s="112">
        <v>1744</v>
      </c>
      <c r="D444" s="112">
        <v>8136</v>
      </c>
      <c r="E444" s="112">
        <v>9880</v>
      </c>
      <c r="F444" s="112">
        <f t="shared" si="1513"/>
        <v>2092.7999999999997</v>
      </c>
      <c r="G444" s="112">
        <f t="shared" si="1513"/>
        <v>9763.1999999999989</v>
      </c>
      <c r="H444" s="112">
        <f t="shared" si="1513"/>
        <v>11856</v>
      </c>
      <c r="I444" s="112">
        <f t="shared" si="1514"/>
        <v>2197.4399999999996</v>
      </c>
      <c r="J444" s="112">
        <f t="shared" si="1514"/>
        <v>10251.359999999999</v>
      </c>
      <c r="K444" s="112">
        <f t="shared" si="1514"/>
        <v>12448.8</v>
      </c>
      <c r="L444" s="112">
        <f t="shared" si="1515"/>
        <v>2441.5999999999995</v>
      </c>
      <c r="M444" s="112">
        <f t="shared" si="1515"/>
        <v>11390.4</v>
      </c>
      <c r="N444" s="112">
        <f t="shared" si="1515"/>
        <v>13832</v>
      </c>
      <c r="O444" s="112">
        <v>2441.5999999999995</v>
      </c>
      <c r="P444" s="112">
        <v>11390.4</v>
      </c>
      <c r="Q444" s="112">
        <v>13832</v>
      </c>
      <c r="R444" s="112">
        <f t="shared" si="1516"/>
        <v>2790.7487999999994</v>
      </c>
      <c r="S444" s="112">
        <f t="shared" si="1516"/>
        <v>13019.227199999999</v>
      </c>
      <c r="T444" s="112">
        <f t="shared" si="1478"/>
        <v>15809.976000000001</v>
      </c>
      <c r="U444" s="112">
        <f t="shared" si="1517"/>
        <v>2965.1487999999995</v>
      </c>
      <c r="V444" s="112">
        <f t="shared" si="1517"/>
        <v>13832.8272</v>
      </c>
      <c r="W444" s="112">
        <f t="shared" si="1517"/>
        <v>16797.976000000002</v>
      </c>
      <c r="X444" s="112">
        <f t="shared" si="1518"/>
        <v>3226.7487999999994</v>
      </c>
      <c r="Y444" s="112">
        <f t="shared" si="1518"/>
        <v>15053.227199999999</v>
      </c>
      <c r="Z444" s="112">
        <f t="shared" si="1518"/>
        <v>18279.976000000002</v>
      </c>
      <c r="AA444" s="112">
        <v>3715</v>
      </c>
      <c r="AB444" s="112">
        <v>17331</v>
      </c>
      <c r="AC444" s="112">
        <v>21046</v>
      </c>
      <c r="AD444" s="112">
        <f t="shared" si="1519"/>
        <v>4644</v>
      </c>
      <c r="AE444" s="112">
        <f t="shared" si="1519"/>
        <v>21664</v>
      </c>
      <c r="AF444" s="112">
        <f t="shared" si="1482"/>
        <v>26308</v>
      </c>
      <c r="AG444" s="112">
        <f t="shared" si="1520"/>
        <v>5387</v>
      </c>
      <c r="AH444" s="112">
        <f t="shared" si="1520"/>
        <v>25130</v>
      </c>
      <c r="AI444" s="112">
        <f t="shared" si="1484"/>
        <v>30517</v>
      </c>
      <c r="AJ444" s="112">
        <f t="shared" si="1521"/>
        <v>5387</v>
      </c>
      <c r="AK444" s="112">
        <f t="shared" si="1521"/>
        <v>25130</v>
      </c>
      <c r="AL444" s="112">
        <f t="shared" si="1486"/>
        <v>30517</v>
      </c>
      <c r="AM444" s="112">
        <f t="shared" si="1522"/>
        <v>5387</v>
      </c>
      <c r="AN444" s="112">
        <f t="shared" si="1522"/>
        <v>25130</v>
      </c>
      <c r="AO444" s="112">
        <v>2500</v>
      </c>
      <c r="AP444" s="112">
        <f t="shared" si="1489"/>
        <v>33017</v>
      </c>
      <c r="AQ444" s="109">
        <f t="shared" si="1490"/>
        <v>5629.42</v>
      </c>
      <c r="AR444" s="109">
        <f t="shared" si="1491"/>
        <v>27993.95</v>
      </c>
      <c r="AS444" s="112">
        <v>2500</v>
      </c>
      <c r="AT444" s="112">
        <f t="shared" si="1492"/>
        <v>36123.370000000003</v>
      </c>
      <c r="AU444" s="109">
        <f t="shared" si="1523"/>
        <v>5844.9</v>
      </c>
      <c r="AV444" s="109">
        <f t="shared" si="1523"/>
        <v>28999.15</v>
      </c>
      <c r="AW444" s="112">
        <v>2500</v>
      </c>
      <c r="AX444" s="112">
        <f t="shared" si="1494"/>
        <v>37344.050000000003</v>
      </c>
      <c r="AY444" s="109">
        <f t="shared" si="1495"/>
        <v>6312.49</v>
      </c>
      <c r="AZ444" s="109">
        <f t="shared" si="1496"/>
        <v>32769.040000000001</v>
      </c>
      <c r="BA444" s="112">
        <v>2500</v>
      </c>
      <c r="BB444" s="112">
        <f t="shared" si="1497"/>
        <v>41581.53</v>
      </c>
      <c r="BC444" s="109">
        <f t="shared" si="1498"/>
        <v>6880.61</v>
      </c>
      <c r="BD444" s="109">
        <f t="shared" si="1499"/>
        <v>35718.25</v>
      </c>
      <c r="BE444" s="112">
        <v>2500</v>
      </c>
      <c r="BF444" s="112">
        <f t="shared" si="1500"/>
        <v>45098.86</v>
      </c>
      <c r="BG444" s="109">
        <f t="shared" si="1501"/>
        <v>7196.23</v>
      </c>
      <c r="BH444" s="109">
        <f t="shared" si="1502"/>
        <v>37356.699999999997</v>
      </c>
      <c r="BI444" s="112">
        <v>2500</v>
      </c>
      <c r="BJ444" s="112">
        <f t="shared" si="1503"/>
        <v>47052.929999999993</v>
      </c>
      <c r="BK444" s="109">
        <f t="shared" si="1504"/>
        <v>7511.85</v>
      </c>
      <c r="BL444" s="109">
        <f t="shared" si="1505"/>
        <v>38995.15</v>
      </c>
      <c r="BM444" s="112">
        <v>2500</v>
      </c>
      <c r="BN444" s="112">
        <f t="shared" si="1506"/>
        <v>49007</v>
      </c>
      <c r="BO444" s="109">
        <f t="shared" si="1507"/>
        <v>7701.22</v>
      </c>
      <c r="BP444" s="109">
        <f t="shared" si="1508"/>
        <v>39978.22</v>
      </c>
      <c r="BQ444" s="109">
        <v>2500</v>
      </c>
      <c r="BR444" s="112">
        <f t="shared" si="1509"/>
        <v>50179.44</v>
      </c>
      <c r="BS444" s="110"/>
      <c r="BT444" s="75">
        <f t="shared" si="1511"/>
        <v>2.9999255444365044E-2</v>
      </c>
      <c r="BU444" s="75">
        <f t="shared" si="1511"/>
        <v>2.9999963380068495E-2</v>
      </c>
      <c r="BV444" s="75"/>
    </row>
    <row r="445" spans="1:74" ht="15" customHeight="1" x14ac:dyDescent="0.25">
      <c r="A445" s="76" t="s">
        <v>754</v>
      </c>
      <c r="B445" s="77" t="s">
        <v>755</v>
      </c>
      <c r="C445" s="112">
        <v>1744</v>
      </c>
      <c r="D445" s="112">
        <v>7152</v>
      </c>
      <c r="E445" s="112">
        <v>8896</v>
      </c>
      <c r="F445" s="112">
        <f t="shared" si="1513"/>
        <v>2092.7999999999997</v>
      </c>
      <c r="G445" s="112">
        <f t="shared" si="1513"/>
        <v>8582.4</v>
      </c>
      <c r="H445" s="112">
        <f t="shared" si="1513"/>
        <v>10675.199999999999</v>
      </c>
      <c r="I445" s="112">
        <f t="shared" si="1514"/>
        <v>2197.4399999999996</v>
      </c>
      <c r="J445" s="112">
        <f t="shared" si="1514"/>
        <v>9011.52</v>
      </c>
      <c r="K445" s="112">
        <f t="shared" si="1514"/>
        <v>11208.96</v>
      </c>
      <c r="L445" s="112">
        <f t="shared" si="1515"/>
        <v>2441.5999999999995</v>
      </c>
      <c r="M445" s="112">
        <f t="shared" si="1515"/>
        <v>10012.800000000001</v>
      </c>
      <c r="N445" s="112">
        <f t="shared" si="1515"/>
        <v>12454.4</v>
      </c>
      <c r="O445" s="112">
        <v>2441.5999999999995</v>
      </c>
      <c r="P445" s="112">
        <v>10012.800000000001</v>
      </c>
      <c r="Q445" s="112">
        <v>12454.4</v>
      </c>
      <c r="R445" s="112">
        <f t="shared" si="1516"/>
        <v>2790.7487999999994</v>
      </c>
      <c r="S445" s="112">
        <f t="shared" si="1516"/>
        <v>11444.630400000002</v>
      </c>
      <c r="T445" s="112">
        <f t="shared" si="1478"/>
        <v>14235.379199999999</v>
      </c>
      <c r="U445" s="112">
        <f t="shared" si="1517"/>
        <v>2965.1487999999995</v>
      </c>
      <c r="V445" s="112">
        <f t="shared" si="1517"/>
        <v>12159.830400000003</v>
      </c>
      <c r="W445" s="112">
        <f t="shared" si="1517"/>
        <v>15124.9792</v>
      </c>
      <c r="X445" s="112">
        <f t="shared" si="1518"/>
        <v>3226.7487999999994</v>
      </c>
      <c r="Y445" s="112">
        <f t="shared" si="1518"/>
        <v>13232.630400000002</v>
      </c>
      <c r="Z445" s="112">
        <f t="shared" si="1518"/>
        <v>16459.379199999999</v>
      </c>
      <c r="AA445" s="112">
        <v>3715</v>
      </c>
      <c r="AB445" s="112">
        <v>15235</v>
      </c>
      <c r="AC445" s="112">
        <v>18950</v>
      </c>
      <c r="AD445" s="112">
        <f t="shared" si="1519"/>
        <v>4644</v>
      </c>
      <c r="AE445" s="112">
        <f t="shared" si="1519"/>
        <v>19044</v>
      </c>
      <c r="AF445" s="112">
        <f t="shared" si="1482"/>
        <v>23688</v>
      </c>
      <c r="AG445" s="112">
        <f t="shared" si="1520"/>
        <v>5387</v>
      </c>
      <c r="AH445" s="112">
        <f t="shared" si="1520"/>
        <v>22091</v>
      </c>
      <c r="AI445" s="112">
        <f t="shared" si="1484"/>
        <v>27478</v>
      </c>
      <c r="AJ445" s="112">
        <f t="shared" si="1521"/>
        <v>5387</v>
      </c>
      <c r="AK445" s="112">
        <f t="shared" si="1521"/>
        <v>22091</v>
      </c>
      <c r="AL445" s="112">
        <f t="shared" si="1486"/>
        <v>27478</v>
      </c>
      <c r="AM445" s="112">
        <f t="shared" si="1522"/>
        <v>5387</v>
      </c>
      <c r="AN445" s="112">
        <f t="shared" si="1522"/>
        <v>22091</v>
      </c>
      <c r="AO445" s="112">
        <v>2500</v>
      </c>
      <c r="AP445" s="112">
        <f t="shared" si="1489"/>
        <v>29978</v>
      </c>
      <c r="AQ445" s="109">
        <f t="shared" si="1490"/>
        <v>5629.42</v>
      </c>
      <c r="AR445" s="109">
        <f t="shared" si="1491"/>
        <v>24608.6</v>
      </c>
      <c r="AS445" s="112">
        <v>2500</v>
      </c>
      <c r="AT445" s="112">
        <f t="shared" si="1492"/>
        <v>32738.019999999997</v>
      </c>
      <c r="AU445" s="109">
        <f t="shared" si="1523"/>
        <v>5844.9</v>
      </c>
      <c r="AV445" s="109">
        <f t="shared" si="1523"/>
        <v>25492.240000000002</v>
      </c>
      <c r="AW445" s="112">
        <v>2500</v>
      </c>
      <c r="AX445" s="112">
        <f t="shared" si="1494"/>
        <v>33837.14</v>
      </c>
      <c r="AY445" s="109">
        <f t="shared" si="1495"/>
        <v>6312.49</v>
      </c>
      <c r="AZ445" s="109">
        <f t="shared" si="1496"/>
        <v>28806.23</v>
      </c>
      <c r="BA445" s="112">
        <v>2500</v>
      </c>
      <c r="BB445" s="112">
        <f t="shared" si="1497"/>
        <v>37618.720000000001</v>
      </c>
      <c r="BC445" s="109">
        <f t="shared" si="1498"/>
        <v>6880.61</v>
      </c>
      <c r="BD445" s="109">
        <f t="shared" si="1499"/>
        <v>31398.79</v>
      </c>
      <c r="BE445" s="112">
        <v>2500</v>
      </c>
      <c r="BF445" s="112">
        <f t="shared" si="1500"/>
        <v>40779.4</v>
      </c>
      <c r="BG445" s="109">
        <f t="shared" si="1501"/>
        <v>7196.23</v>
      </c>
      <c r="BH445" s="109">
        <f t="shared" si="1502"/>
        <v>32839.1</v>
      </c>
      <c r="BI445" s="112">
        <v>2500</v>
      </c>
      <c r="BJ445" s="112">
        <f t="shared" si="1503"/>
        <v>42535.33</v>
      </c>
      <c r="BK445" s="109">
        <f t="shared" si="1504"/>
        <v>7511.85</v>
      </c>
      <c r="BL445" s="109">
        <f t="shared" si="1505"/>
        <v>34279.410000000003</v>
      </c>
      <c r="BM445" s="112">
        <v>2500</v>
      </c>
      <c r="BN445" s="112">
        <f t="shared" si="1506"/>
        <v>44291.26</v>
      </c>
      <c r="BO445" s="109">
        <f t="shared" si="1507"/>
        <v>7701.22</v>
      </c>
      <c r="BP445" s="109">
        <f t="shared" si="1508"/>
        <v>35143.599999999999</v>
      </c>
      <c r="BQ445" s="109">
        <v>2500</v>
      </c>
      <c r="BR445" s="112">
        <f t="shared" si="1509"/>
        <v>45344.82</v>
      </c>
      <c r="BS445" s="110"/>
      <c r="BT445" s="75">
        <f t="shared" ref="BT445:BU453" si="1524">+(BO445-BK445)/AY445</f>
        <v>2.9999255444365044E-2</v>
      </c>
      <c r="BU445" s="75">
        <f t="shared" si="1524"/>
        <v>3.0000107615609367E-2</v>
      </c>
      <c r="BV445" s="75"/>
    </row>
    <row r="446" spans="1:74" ht="15" customHeight="1" x14ac:dyDescent="0.25">
      <c r="A446" s="76" t="s">
        <v>756</v>
      </c>
      <c r="B446" s="77" t="s">
        <v>757</v>
      </c>
      <c r="C446" s="112">
        <v>1744</v>
      </c>
      <c r="D446" s="112">
        <v>8136</v>
      </c>
      <c r="E446" s="112">
        <v>9880</v>
      </c>
      <c r="F446" s="112">
        <f t="shared" si="1513"/>
        <v>2092.7999999999997</v>
      </c>
      <c r="G446" s="112">
        <f t="shared" si="1513"/>
        <v>9763.1999999999989</v>
      </c>
      <c r="H446" s="112">
        <f t="shared" si="1513"/>
        <v>11856</v>
      </c>
      <c r="I446" s="112">
        <f t="shared" si="1514"/>
        <v>2197.4399999999996</v>
      </c>
      <c r="J446" s="112">
        <f t="shared" si="1514"/>
        <v>10251.359999999999</v>
      </c>
      <c r="K446" s="112">
        <f t="shared" si="1514"/>
        <v>12448.8</v>
      </c>
      <c r="L446" s="112">
        <f t="shared" si="1515"/>
        <v>2441.5999999999995</v>
      </c>
      <c r="M446" s="112">
        <f t="shared" si="1515"/>
        <v>11390.4</v>
      </c>
      <c r="N446" s="112">
        <f t="shared" si="1515"/>
        <v>13832</v>
      </c>
      <c r="O446" s="112">
        <v>2441.5999999999995</v>
      </c>
      <c r="P446" s="112">
        <v>11390.4</v>
      </c>
      <c r="Q446" s="112">
        <v>13832</v>
      </c>
      <c r="R446" s="112">
        <f t="shared" si="1516"/>
        <v>2790.7487999999994</v>
      </c>
      <c r="S446" s="112">
        <f t="shared" si="1516"/>
        <v>13019.227199999999</v>
      </c>
      <c r="T446" s="112">
        <f t="shared" si="1478"/>
        <v>15809.976000000001</v>
      </c>
      <c r="U446" s="112">
        <f t="shared" si="1517"/>
        <v>2965.1487999999995</v>
      </c>
      <c r="V446" s="112">
        <f t="shared" si="1517"/>
        <v>13832.8272</v>
      </c>
      <c r="W446" s="112">
        <f t="shared" si="1517"/>
        <v>16797.976000000002</v>
      </c>
      <c r="X446" s="112">
        <f t="shared" si="1518"/>
        <v>3226.7487999999994</v>
      </c>
      <c r="Y446" s="112">
        <f t="shared" si="1518"/>
        <v>15053.227199999999</v>
      </c>
      <c r="Z446" s="112">
        <f t="shared" si="1518"/>
        <v>18279.976000000002</v>
      </c>
      <c r="AA446" s="112">
        <v>3715</v>
      </c>
      <c r="AB446" s="112">
        <v>17331</v>
      </c>
      <c r="AC446" s="112">
        <v>21046</v>
      </c>
      <c r="AD446" s="112">
        <f t="shared" si="1519"/>
        <v>4644</v>
      </c>
      <c r="AE446" s="112">
        <f t="shared" si="1519"/>
        <v>21664</v>
      </c>
      <c r="AF446" s="112">
        <f t="shared" si="1482"/>
        <v>26308</v>
      </c>
      <c r="AG446" s="112">
        <f t="shared" si="1520"/>
        <v>5387</v>
      </c>
      <c r="AH446" s="112">
        <f t="shared" si="1520"/>
        <v>25130</v>
      </c>
      <c r="AI446" s="112">
        <f t="shared" si="1484"/>
        <v>30517</v>
      </c>
      <c r="AJ446" s="112">
        <f t="shared" si="1521"/>
        <v>5387</v>
      </c>
      <c r="AK446" s="112">
        <f t="shared" si="1521"/>
        <v>25130</v>
      </c>
      <c r="AL446" s="112">
        <f t="shared" si="1486"/>
        <v>30517</v>
      </c>
      <c r="AM446" s="112">
        <f t="shared" si="1522"/>
        <v>5387</v>
      </c>
      <c r="AN446" s="112">
        <f t="shared" si="1522"/>
        <v>25130</v>
      </c>
      <c r="AO446" s="112">
        <v>2500</v>
      </c>
      <c r="AP446" s="112">
        <f t="shared" si="1489"/>
        <v>33017</v>
      </c>
      <c r="AQ446" s="109">
        <f t="shared" si="1490"/>
        <v>5629.42</v>
      </c>
      <c r="AR446" s="109">
        <f t="shared" si="1491"/>
        <v>27993.95</v>
      </c>
      <c r="AS446" s="112">
        <v>2500</v>
      </c>
      <c r="AT446" s="112">
        <f t="shared" si="1492"/>
        <v>36123.370000000003</v>
      </c>
      <c r="AU446" s="109">
        <f t="shared" si="1523"/>
        <v>5844.9</v>
      </c>
      <c r="AV446" s="109">
        <f t="shared" si="1523"/>
        <v>28999.15</v>
      </c>
      <c r="AW446" s="112">
        <v>2500</v>
      </c>
      <c r="AX446" s="112">
        <f t="shared" si="1494"/>
        <v>37344.050000000003</v>
      </c>
      <c r="AY446" s="109">
        <f t="shared" si="1495"/>
        <v>6312.49</v>
      </c>
      <c r="AZ446" s="109">
        <f t="shared" si="1496"/>
        <v>32769.040000000001</v>
      </c>
      <c r="BA446" s="112">
        <v>2500</v>
      </c>
      <c r="BB446" s="112">
        <f t="shared" si="1497"/>
        <v>41581.53</v>
      </c>
      <c r="BC446" s="109">
        <f t="shared" si="1498"/>
        <v>6880.61</v>
      </c>
      <c r="BD446" s="109">
        <f t="shared" si="1499"/>
        <v>35718.25</v>
      </c>
      <c r="BE446" s="112">
        <v>2500</v>
      </c>
      <c r="BF446" s="112">
        <f t="shared" si="1500"/>
        <v>45098.86</v>
      </c>
      <c r="BG446" s="109">
        <f t="shared" si="1501"/>
        <v>7196.23</v>
      </c>
      <c r="BH446" s="109">
        <f t="shared" si="1502"/>
        <v>37356.699999999997</v>
      </c>
      <c r="BI446" s="112">
        <v>2500</v>
      </c>
      <c r="BJ446" s="112">
        <f t="shared" si="1503"/>
        <v>47052.929999999993</v>
      </c>
      <c r="BK446" s="109">
        <f t="shared" si="1504"/>
        <v>7511.85</v>
      </c>
      <c r="BL446" s="109">
        <f t="shared" si="1505"/>
        <v>38995.15</v>
      </c>
      <c r="BM446" s="112">
        <v>2500</v>
      </c>
      <c r="BN446" s="112">
        <f t="shared" si="1506"/>
        <v>49007</v>
      </c>
      <c r="BO446" s="109">
        <f t="shared" si="1507"/>
        <v>7701.22</v>
      </c>
      <c r="BP446" s="109">
        <f t="shared" si="1508"/>
        <v>39978.22</v>
      </c>
      <c r="BQ446" s="109">
        <v>2500</v>
      </c>
      <c r="BR446" s="112">
        <f t="shared" si="1509"/>
        <v>50179.44</v>
      </c>
      <c r="BS446" s="110"/>
      <c r="BT446" s="75">
        <f t="shared" si="1524"/>
        <v>2.9999255444365044E-2</v>
      </c>
      <c r="BU446" s="75">
        <f t="shared" si="1524"/>
        <v>2.9999963380068495E-2</v>
      </c>
      <c r="BV446" s="75"/>
    </row>
    <row r="447" spans="1:74" ht="15" customHeight="1" x14ac:dyDescent="0.25">
      <c r="A447" s="76" t="s">
        <v>758</v>
      </c>
      <c r="B447" s="77" t="s">
        <v>759</v>
      </c>
      <c r="C447" s="112">
        <v>1744</v>
      </c>
      <c r="D447" s="112">
        <v>7152</v>
      </c>
      <c r="E447" s="112">
        <v>8896</v>
      </c>
      <c r="F447" s="112">
        <f t="shared" si="1513"/>
        <v>2092.7999999999997</v>
      </c>
      <c r="G447" s="112">
        <f t="shared" si="1513"/>
        <v>8582.4</v>
      </c>
      <c r="H447" s="112">
        <f t="shared" si="1513"/>
        <v>10675.199999999999</v>
      </c>
      <c r="I447" s="112">
        <f t="shared" si="1514"/>
        <v>2197.4399999999996</v>
      </c>
      <c r="J447" s="112">
        <f t="shared" si="1514"/>
        <v>9011.52</v>
      </c>
      <c r="K447" s="112">
        <f t="shared" si="1514"/>
        <v>11208.96</v>
      </c>
      <c r="L447" s="112">
        <f t="shared" si="1515"/>
        <v>2441.5999999999995</v>
      </c>
      <c r="M447" s="112">
        <f t="shared" si="1515"/>
        <v>10012.800000000001</v>
      </c>
      <c r="N447" s="112">
        <f t="shared" si="1515"/>
        <v>12454.4</v>
      </c>
      <c r="O447" s="112">
        <v>2441.5999999999995</v>
      </c>
      <c r="P447" s="112">
        <v>10012.800000000001</v>
      </c>
      <c r="Q447" s="112">
        <v>12454.4</v>
      </c>
      <c r="R447" s="112">
        <f t="shared" si="1516"/>
        <v>2790.7487999999994</v>
      </c>
      <c r="S447" s="112">
        <f t="shared" si="1516"/>
        <v>11444.630400000002</v>
      </c>
      <c r="T447" s="112">
        <f t="shared" si="1478"/>
        <v>14235.379199999999</v>
      </c>
      <c r="U447" s="112">
        <f t="shared" si="1517"/>
        <v>2965.1487999999995</v>
      </c>
      <c r="V447" s="112">
        <f t="shared" si="1517"/>
        <v>12159.830400000003</v>
      </c>
      <c r="W447" s="112">
        <f t="shared" si="1517"/>
        <v>15124.9792</v>
      </c>
      <c r="X447" s="112">
        <f t="shared" si="1518"/>
        <v>3226.7487999999994</v>
      </c>
      <c r="Y447" s="112">
        <f t="shared" si="1518"/>
        <v>13232.630400000002</v>
      </c>
      <c r="Z447" s="112">
        <f t="shared" si="1518"/>
        <v>16459.379199999999</v>
      </c>
      <c r="AA447" s="112">
        <v>3715</v>
      </c>
      <c r="AB447" s="112">
        <v>15235</v>
      </c>
      <c r="AC447" s="112">
        <v>18950</v>
      </c>
      <c r="AD447" s="112">
        <f t="shared" si="1519"/>
        <v>4644</v>
      </c>
      <c r="AE447" s="112">
        <f t="shared" si="1519"/>
        <v>19044</v>
      </c>
      <c r="AF447" s="112">
        <f t="shared" si="1482"/>
        <v>23688</v>
      </c>
      <c r="AG447" s="112">
        <f t="shared" si="1520"/>
        <v>5387</v>
      </c>
      <c r="AH447" s="112">
        <f t="shared" si="1520"/>
        <v>22091</v>
      </c>
      <c r="AI447" s="112">
        <f t="shared" si="1484"/>
        <v>27478</v>
      </c>
      <c r="AJ447" s="112">
        <f t="shared" si="1521"/>
        <v>5387</v>
      </c>
      <c r="AK447" s="112">
        <f t="shared" si="1521"/>
        <v>22091</v>
      </c>
      <c r="AL447" s="112">
        <f t="shared" si="1486"/>
        <v>27478</v>
      </c>
      <c r="AM447" s="112">
        <f t="shared" si="1522"/>
        <v>5387</v>
      </c>
      <c r="AN447" s="112">
        <f t="shared" si="1522"/>
        <v>22091</v>
      </c>
      <c r="AO447" s="112">
        <v>2500</v>
      </c>
      <c r="AP447" s="112">
        <f t="shared" si="1489"/>
        <v>29978</v>
      </c>
      <c r="AQ447" s="109">
        <f t="shared" si="1490"/>
        <v>5629.42</v>
      </c>
      <c r="AR447" s="109">
        <f t="shared" si="1491"/>
        <v>24608.6</v>
      </c>
      <c r="AS447" s="112">
        <v>2500</v>
      </c>
      <c r="AT447" s="112">
        <f t="shared" si="1492"/>
        <v>32738.019999999997</v>
      </c>
      <c r="AU447" s="109">
        <f t="shared" si="1523"/>
        <v>5844.9</v>
      </c>
      <c r="AV447" s="109">
        <f t="shared" si="1523"/>
        <v>25492.240000000002</v>
      </c>
      <c r="AW447" s="112">
        <v>2500</v>
      </c>
      <c r="AX447" s="112">
        <f t="shared" si="1494"/>
        <v>33837.14</v>
      </c>
      <c r="AY447" s="109">
        <f t="shared" si="1495"/>
        <v>6312.49</v>
      </c>
      <c r="AZ447" s="109">
        <f t="shared" si="1496"/>
        <v>28806.23</v>
      </c>
      <c r="BA447" s="112">
        <v>2500</v>
      </c>
      <c r="BB447" s="112">
        <f t="shared" si="1497"/>
        <v>37618.720000000001</v>
      </c>
      <c r="BC447" s="109">
        <f t="shared" si="1498"/>
        <v>6880.61</v>
      </c>
      <c r="BD447" s="109">
        <f t="shared" si="1499"/>
        <v>31398.79</v>
      </c>
      <c r="BE447" s="112">
        <v>2500</v>
      </c>
      <c r="BF447" s="112">
        <f t="shared" si="1500"/>
        <v>40779.4</v>
      </c>
      <c r="BG447" s="109">
        <f t="shared" si="1501"/>
        <v>7196.23</v>
      </c>
      <c r="BH447" s="109">
        <f t="shared" si="1502"/>
        <v>32839.1</v>
      </c>
      <c r="BI447" s="112">
        <v>2500</v>
      </c>
      <c r="BJ447" s="112">
        <f t="shared" si="1503"/>
        <v>42535.33</v>
      </c>
      <c r="BK447" s="109">
        <f t="shared" si="1504"/>
        <v>7511.85</v>
      </c>
      <c r="BL447" s="109">
        <f t="shared" si="1505"/>
        <v>34279.410000000003</v>
      </c>
      <c r="BM447" s="112">
        <v>2500</v>
      </c>
      <c r="BN447" s="112">
        <f t="shared" si="1506"/>
        <v>44291.26</v>
      </c>
      <c r="BO447" s="109">
        <f t="shared" si="1507"/>
        <v>7701.22</v>
      </c>
      <c r="BP447" s="109">
        <f t="shared" si="1508"/>
        <v>35143.599999999999</v>
      </c>
      <c r="BQ447" s="109">
        <v>2500</v>
      </c>
      <c r="BR447" s="112">
        <f t="shared" si="1509"/>
        <v>45344.82</v>
      </c>
      <c r="BS447" s="110"/>
      <c r="BT447" s="75">
        <f t="shared" si="1524"/>
        <v>2.9999255444365044E-2</v>
      </c>
      <c r="BU447" s="75">
        <f t="shared" si="1524"/>
        <v>3.0000107615609367E-2</v>
      </c>
      <c r="BV447" s="75"/>
    </row>
    <row r="448" spans="1:74" ht="15" customHeight="1" x14ac:dyDescent="0.25">
      <c r="A448" s="76" t="s">
        <v>760</v>
      </c>
      <c r="B448" s="77" t="s">
        <v>761</v>
      </c>
      <c r="C448" s="112">
        <v>1744</v>
      </c>
      <c r="D448" s="112">
        <v>8136</v>
      </c>
      <c r="E448" s="112">
        <v>9880</v>
      </c>
      <c r="F448" s="112">
        <f t="shared" si="1513"/>
        <v>2092.7999999999997</v>
      </c>
      <c r="G448" s="112">
        <f t="shared" si="1513"/>
        <v>9763.1999999999989</v>
      </c>
      <c r="H448" s="112">
        <f t="shared" si="1513"/>
        <v>11856</v>
      </c>
      <c r="I448" s="112">
        <f t="shared" si="1514"/>
        <v>2197.4399999999996</v>
      </c>
      <c r="J448" s="112">
        <f t="shared" si="1514"/>
        <v>10251.359999999999</v>
      </c>
      <c r="K448" s="112">
        <f t="shared" si="1514"/>
        <v>12448.8</v>
      </c>
      <c r="L448" s="112">
        <f t="shared" si="1515"/>
        <v>2441.5999999999995</v>
      </c>
      <c r="M448" s="112">
        <f t="shared" si="1515"/>
        <v>11390.4</v>
      </c>
      <c r="N448" s="112">
        <f t="shared" si="1515"/>
        <v>13832</v>
      </c>
      <c r="O448" s="112">
        <v>2441.5999999999995</v>
      </c>
      <c r="P448" s="112">
        <v>11390.4</v>
      </c>
      <c r="Q448" s="112">
        <v>13832</v>
      </c>
      <c r="R448" s="112">
        <f t="shared" si="1516"/>
        <v>2790.7487999999994</v>
      </c>
      <c r="S448" s="112">
        <f t="shared" si="1516"/>
        <v>13019.227199999999</v>
      </c>
      <c r="T448" s="112">
        <f t="shared" si="1478"/>
        <v>15809.976000000001</v>
      </c>
      <c r="U448" s="112">
        <f t="shared" si="1517"/>
        <v>2965.1487999999995</v>
      </c>
      <c r="V448" s="112">
        <f t="shared" si="1517"/>
        <v>13832.8272</v>
      </c>
      <c r="W448" s="112">
        <f t="shared" si="1517"/>
        <v>16797.976000000002</v>
      </c>
      <c r="X448" s="112">
        <f t="shared" si="1518"/>
        <v>3226.7487999999994</v>
      </c>
      <c r="Y448" s="112">
        <f t="shared" si="1518"/>
        <v>15053.227199999999</v>
      </c>
      <c r="Z448" s="112">
        <f t="shared" si="1518"/>
        <v>18279.976000000002</v>
      </c>
      <c r="AA448" s="112">
        <v>3715</v>
      </c>
      <c r="AB448" s="112">
        <v>17331</v>
      </c>
      <c r="AC448" s="112">
        <v>21046</v>
      </c>
      <c r="AD448" s="112">
        <f t="shared" si="1519"/>
        <v>4644</v>
      </c>
      <c r="AE448" s="112">
        <f t="shared" si="1519"/>
        <v>21664</v>
      </c>
      <c r="AF448" s="112">
        <f t="shared" si="1482"/>
        <v>26308</v>
      </c>
      <c r="AG448" s="112">
        <f t="shared" si="1520"/>
        <v>5387</v>
      </c>
      <c r="AH448" s="112">
        <f t="shared" si="1520"/>
        <v>25130</v>
      </c>
      <c r="AI448" s="112">
        <f t="shared" si="1484"/>
        <v>30517</v>
      </c>
      <c r="AJ448" s="112">
        <f t="shared" si="1521"/>
        <v>5387</v>
      </c>
      <c r="AK448" s="112">
        <f t="shared" si="1521"/>
        <v>25130</v>
      </c>
      <c r="AL448" s="112">
        <f t="shared" si="1486"/>
        <v>30517</v>
      </c>
      <c r="AM448" s="112">
        <f t="shared" si="1522"/>
        <v>5387</v>
      </c>
      <c r="AN448" s="112">
        <f t="shared" si="1522"/>
        <v>25130</v>
      </c>
      <c r="AO448" s="112">
        <v>2500</v>
      </c>
      <c r="AP448" s="112">
        <f t="shared" si="1489"/>
        <v>33017</v>
      </c>
      <c r="AQ448" s="109">
        <f t="shared" si="1490"/>
        <v>5629.42</v>
      </c>
      <c r="AR448" s="109">
        <f t="shared" si="1491"/>
        <v>27993.95</v>
      </c>
      <c r="AS448" s="112">
        <v>2500</v>
      </c>
      <c r="AT448" s="112">
        <f t="shared" si="1492"/>
        <v>36123.370000000003</v>
      </c>
      <c r="AU448" s="109">
        <f t="shared" si="1523"/>
        <v>5844.9</v>
      </c>
      <c r="AV448" s="109">
        <f t="shared" si="1523"/>
        <v>28999.15</v>
      </c>
      <c r="AW448" s="112">
        <v>2500</v>
      </c>
      <c r="AX448" s="112">
        <f t="shared" si="1494"/>
        <v>37344.050000000003</v>
      </c>
      <c r="AY448" s="109">
        <f t="shared" si="1495"/>
        <v>6312.49</v>
      </c>
      <c r="AZ448" s="109">
        <f t="shared" si="1496"/>
        <v>32769.040000000001</v>
      </c>
      <c r="BA448" s="112">
        <v>2500</v>
      </c>
      <c r="BB448" s="112">
        <f t="shared" si="1497"/>
        <v>41581.53</v>
      </c>
      <c r="BC448" s="109">
        <f t="shared" si="1498"/>
        <v>6880.61</v>
      </c>
      <c r="BD448" s="109">
        <f t="shared" si="1499"/>
        <v>35718.25</v>
      </c>
      <c r="BE448" s="112">
        <v>2500</v>
      </c>
      <c r="BF448" s="112">
        <f t="shared" si="1500"/>
        <v>45098.86</v>
      </c>
      <c r="BG448" s="109">
        <f t="shared" si="1501"/>
        <v>7196.23</v>
      </c>
      <c r="BH448" s="109">
        <f t="shared" si="1502"/>
        <v>37356.699999999997</v>
      </c>
      <c r="BI448" s="112">
        <v>2500</v>
      </c>
      <c r="BJ448" s="112">
        <f t="shared" si="1503"/>
        <v>47052.929999999993</v>
      </c>
      <c r="BK448" s="109">
        <f t="shared" si="1504"/>
        <v>7511.85</v>
      </c>
      <c r="BL448" s="109">
        <f t="shared" si="1505"/>
        <v>38995.15</v>
      </c>
      <c r="BM448" s="112">
        <v>2500</v>
      </c>
      <c r="BN448" s="112">
        <f t="shared" si="1506"/>
        <v>49007</v>
      </c>
      <c r="BO448" s="109">
        <f t="shared" si="1507"/>
        <v>7701.22</v>
      </c>
      <c r="BP448" s="109">
        <f t="shared" si="1508"/>
        <v>39978.22</v>
      </c>
      <c r="BQ448" s="109">
        <v>2500</v>
      </c>
      <c r="BR448" s="112">
        <f t="shared" si="1509"/>
        <v>50179.44</v>
      </c>
      <c r="BS448" s="110"/>
      <c r="BT448" s="75">
        <f t="shared" si="1524"/>
        <v>2.9999255444365044E-2</v>
      </c>
      <c r="BU448" s="75">
        <f t="shared" si="1524"/>
        <v>2.9999963380068495E-2</v>
      </c>
      <c r="BV448" s="75"/>
    </row>
    <row r="449" spans="1:75" ht="30" customHeight="1" x14ac:dyDescent="0.25">
      <c r="A449" s="76" t="s">
        <v>762</v>
      </c>
      <c r="B449" s="77" t="s">
        <v>763</v>
      </c>
      <c r="C449" s="112">
        <v>1744</v>
      </c>
      <c r="D449" s="112">
        <v>7152</v>
      </c>
      <c r="E449" s="112">
        <v>8896</v>
      </c>
      <c r="F449" s="112">
        <f t="shared" si="1513"/>
        <v>2092.7999999999997</v>
      </c>
      <c r="G449" s="112">
        <f t="shared" si="1513"/>
        <v>8582.4</v>
      </c>
      <c r="H449" s="112">
        <f t="shared" si="1513"/>
        <v>10675.199999999999</v>
      </c>
      <c r="I449" s="112">
        <f t="shared" si="1514"/>
        <v>2197.4399999999996</v>
      </c>
      <c r="J449" s="112">
        <f t="shared" si="1514"/>
        <v>9011.52</v>
      </c>
      <c r="K449" s="112">
        <f t="shared" si="1514"/>
        <v>11208.96</v>
      </c>
      <c r="L449" s="112">
        <f t="shared" si="1515"/>
        <v>2441.5999999999995</v>
      </c>
      <c r="M449" s="112">
        <f t="shared" si="1515"/>
        <v>10012.800000000001</v>
      </c>
      <c r="N449" s="112">
        <f t="shared" si="1515"/>
        <v>12454.4</v>
      </c>
      <c r="O449" s="112">
        <v>2441.5999999999995</v>
      </c>
      <c r="P449" s="112">
        <v>10012.800000000001</v>
      </c>
      <c r="Q449" s="112">
        <v>12454.4</v>
      </c>
      <c r="R449" s="112">
        <f t="shared" si="1516"/>
        <v>2790.7487999999994</v>
      </c>
      <c r="S449" s="112">
        <f t="shared" si="1516"/>
        <v>11444.630400000002</v>
      </c>
      <c r="T449" s="112">
        <f t="shared" si="1478"/>
        <v>14235.379199999999</v>
      </c>
      <c r="U449" s="112">
        <f t="shared" si="1517"/>
        <v>2965.1487999999995</v>
      </c>
      <c r="V449" s="112">
        <f t="shared" si="1517"/>
        <v>12159.830400000003</v>
      </c>
      <c r="W449" s="112">
        <f t="shared" si="1517"/>
        <v>15124.9792</v>
      </c>
      <c r="X449" s="112">
        <f t="shared" si="1518"/>
        <v>3226.7487999999994</v>
      </c>
      <c r="Y449" s="112">
        <f t="shared" si="1518"/>
        <v>13232.630400000002</v>
      </c>
      <c r="Z449" s="112">
        <f t="shared" si="1518"/>
        <v>16459.379199999999</v>
      </c>
      <c r="AA449" s="112">
        <v>3715</v>
      </c>
      <c r="AB449" s="112">
        <v>15235</v>
      </c>
      <c r="AC449" s="112">
        <v>18950</v>
      </c>
      <c r="AD449" s="112">
        <f t="shared" si="1519"/>
        <v>4644</v>
      </c>
      <c r="AE449" s="112">
        <f t="shared" si="1519"/>
        <v>19044</v>
      </c>
      <c r="AF449" s="112">
        <f t="shared" si="1482"/>
        <v>23688</v>
      </c>
      <c r="AG449" s="112">
        <f t="shared" si="1520"/>
        <v>5387</v>
      </c>
      <c r="AH449" s="112">
        <f t="shared" si="1520"/>
        <v>22091</v>
      </c>
      <c r="AI449" s="112">
        <f t="shared" si="1484"/>
        <v>27478</v>
      </c>
      <c r="AJ449" s="112">
        <f t="shared" si="1521"/>
        <v>5387</v>
      </c>
      <c r="AK449" s="112">
        <f t="shared" si="1521"/>
        <v>22091</v>
      </c>
      <c r="AL449" s="112">
        <f t="shared" si="1486"/>
        <v>27478</v>
      </c>
      <c r="AM449" s="112">
        <f t="shared" si="1522"/>
        <v>5387</v>
      </c>
      <c r="AN449" s="112">
        <f t="shared" si="1522"/>
        <v>22091</v>
      </c>
      <c r="AO449" s="112">
        <v>2500</v>
      </c>
      <c r="AP449" s="112">
        <f t="shared" si="1489"/>
        <v>29978</v>
      </c>
      <c r="AQ449" s="109">
        <f t="shared" si="1490"/>
        <v>5629.42</v>
      </c>
      <c r="AR449" s="109">
        <f t="shared" si="1491"/>
        <v>24608.6</v>
      </c>
      <c r="AS449" s="112">
        <v>2500</v>
      </c>
      <c r="AT449" s="112">
        <f t="shared" si="1492"/>
        <v>32738.019999999997</v>
      </c>
      <c r="AU449" s="109">
        <f t="shared" si="1523"/>
        <v>5844.9</v>
      </c>
      <c r="AV449" s="109">
        <f t="shared" si="1523"/>
        <v>25492.240000000002</v>
      </c>
      <c r="AW449" s="112">
        <v>2500</v>
      </c>
      <c r="AX449" s="112">
        <f t="shared" si="1494"/>
        <v>33837.14</v>
      </c>
      <c r="AY449" s="109">
        <f t="shared" si="1495"/>
        <v>6312.49</v>
      </c>
      <c r="AZ449" s="109">
        <f t="shared" si="1496"/>
        <v>28806.23</v>
      </c>
      <c r="BA449" s="112">
        <v>2500</v>
      </c>
      <c r="BB449" s="112">
        <f t="shared" si="1497"/>
        <v>37618.720000000001</v>
      </c>
      <c r="BC449" s="109">
        <f t="shared" si="1498"/>
        <v>6880.61</v>
      </c>
      <c r="BD449" s="109">
        <f t="shared" si="1499"/>
        <v>31398.79</v>
      </c>
      <c r="BE449" s="112">
        <v>2500</v>
      </c>
      <c r="BF449" s="112">
        <f t="shared" si="1500"/>
        <v>40779.4</v>
      </c>
      <c r="BG449" s="109">
        <f t="shared" si="1501"/>
        <v>7196.23</v>
      </c>
      <c r="BH449" s="109">
        <f t="shared" si="1502"/>
        <v>32839.1</v>
      </c>
      <c r="BI449" s="112">
        <v>2500</v>
      </c>
      <c r="BJ449" s="112">
        <f t="shared" si="1503"/>
        <v>42535.33</v>
      </c>
      <c r="BK449" s="109">
        <f t="shared" si="1504"/>
        <v>7511.85</v>
      </c>
      <c r="BL449" s="109">
        <f t="shared" si="1505"/>
        <v>34279.410000000003</v>
      </c>
      <c r="BM449" s="112">
        <v>2500</v>
      </c>
      <c r="BN449" s="112">
        <f t="shared" si="1506"/>
        <v>44291.26</v>
      </c>
      <c r="BO449" s="109">
        <f t="shared" si="1507"/>
        <v>7701.22</v>
      </c>
      <c r="BP449" s="109">
        <f t="shared" si="1508"/>
        <v>35143.599999999999</v>
      </c>
      <c r="BQ449" s="109">
        <v>2500</v>
      </c>
      <c r="BR449" s="112">
        <f t="shared" si="1509"/>
        <v>45344.82</v>
      </c>
      <c r="BS449" s="110"/>
      <c r="BT449" s="75">
        <f t="shared" si="1524"/>
        <v>2.9999255444365044E-2</v>
      </c>
      <c r="BU449" s="75">
        <f t="shared" si="1524"/>
        <v>3.0000107615609367E-2</v>
      </c>
      <c r="BV449" s="75"/>
    </row>
    <row r="450" spans="1:75" ht="30" customHeight="1" x14ac:dyDescent="0.25">
      <c r="A450" s="76" t="s">
        <v>764</v>
      </c>
      <c r="B450" s="77" t="s">
        <v>765</v>
      </c>
      <c r="C450" s="112">
        <v>1744</v>
      </c>
      <c r="D450" s="112">
        <v>8136</v>
      </c>
      <c r="E450" s="112">
        <v>9880</v>
      </c>
      <c r="F450" s="112">
        <f t="shared" si="1513"/>
        <v>2092.7999999999997</v>
      </c>
      <c r="G450" s="112">
        <f t="shared" si="1513"/>
        <v>9763.1999999999989</v>
      </c>
      <c r="H450" s="112">
        <f t="shared" si="1513"/>
        <v>11856</v>
      </c>
      <c r="I450" s="112">
        <f t="shared" si="1514"/>
        <v>2197.4399999999996</v>
      </c>
      <c r="J450" s="112">
        <f t="shared" si="1514"/>
        <v>10251.359999999999</v>
      </c>
      <c r="K450" s="112">
        <f t="shared" si="1514"/>
        <v>12448.8</v>
      </c>
      <c r="L450" s="112">
        <f t="shared" si="1515"/>
        <v>2441.5999999999995</v>
      </c>
      <c r="M450" s="112">
        <f t="shared" si="1515"/>
        <v>11390.4</v>
      </c>
      <c r="N450" s="112">
        <f t="shared" si="1515"/>
        <v>13832</v>
      </c>
      <c r="O450" s="112">
        <v>2441.5999999999995</v>
      </c>
      <c r="P450" s="112">
        <v>11390.4</v>
      </c>
      <c r="Q450" s="112">
        <v>13832</v>
      </c>
      <c r="R450" s="112">
        <f t="shared" si="1516"/>
        <v>2790.7487999999994</v>
      </c>
      <c r="S450" s="112">
        <f t="shared" si="1516"/>
        <v>13019.227199999999</v>
      </c>
      <c r="T450" s="112">
        <f t="shared" si="1478"/>
        <v>15809.976000000001</v>
      </c>
      <c r="U450" s="112">
        <f t="shared" si="1517"/>
        <v>2965.1487999999995</v>
      </c>
      <c r="V450" s="112">
        <f t="shared" si="1517"/>
        <v>13832.8272</v>
      </c>
      <c r="W450" s="112">
        <f t="shared" si="1517"/>
        <v>16797.976000000002</v>
      </c>
      <c r="X450" s="112">
        <f t="shared" si="1518"/>
        <v>3226.7487999999994</v>
      </c>
      <c r="Y450" s="112">
        <f t="shared" si="1518"/>
        <v>15053.227199999999</v>
      </c>
      <c r="Z450" s="112">
        <f t="shared" si="1518"/>
        <v>18279.976000000002</v>
      </c>
      <c r="AA450" s="112">
        <v>3715</v>
      </c>
      <c r="AB450" s="112">
        <v>17331</v>
      </c>
      <c r="AC450" s="112">
        <v>21046</v>
      </c>
      <c r="AD450" s="112">
        <f t="shared" si="1519"/>
        <v>4644</v>
      </c>
      <c r="AE450" s="112">
        <f t="shared" si="1519"/>
        <v>21664</v>
      </c>
      <c r="AF450" s="112">
        <f t="shared" si="1482"/>
        <v>26308</v>
      </c>
      <c r="AG450" s="112">
        <f t="shared" si="1520"/>
        <v>5387</v>
      </c>
      <c r="AH450" s="112">
        <f t="shared" si="1520"/>
        <v>25130</v>
      </c>
      <c r="AI450" s="112">
        <f t="shared" si="1484"/>
        <v>30517</v>
      </c>
      <c r="AJ450" s="112">
        <f t="shared" si="1521"/>
        <v>5387</v>
      </c>
      <c r="AK450" s="112">
        <f t="shared" si="1521"/>
        <v>25130</v>
      </c>
      <c r="AL450" s="112">
        <f t="shared" si="1486"/>
        <v>30517</v>
      </c>
      <c r="AM450" s="112">
        <f t="shared" si="1522"/>
        <v>5387</v>
      </c>
      <c r="AN450" s="112">
        <f t="shared" si="1522"/>
        <v>25130</v>
      </c>
      <c r="AO450" s="112">
        <v>2500</v>
      </c>
      <c r="AP450" s="112">
        <f t="shared" si="1489"/>
        <v>33017</v>
      </c>
      <c r="AQ450" s="109">
        <f t="shared" si="1490"/>
        <v>5629.42</v>
      </c>
      <c r="AR450" s="109">
        <f t="shared" si="1491"/>
        <v>27993.95</v>
      </c>
      <c r="AS450" s="112">
        <v>2500</v>
      </c>
      <c r="AT450" s="112">
        <f t="shared" si="1492"/>
        <v>36123.370000000003</v>
      </c>
      <c r="AU450" s="109">
        <f t="shared" si="1523"/>
        <v>5844.9</v>
      </c>
      <c r="AV450" s="109">
        <f t="shared" si="1523"/>
        <v>28999.15</v>
      </c>
      <c r="AW450" s="112">
        <v>2500</v>
      </c>
      <c r="AX450" s="112">
        <f t="shared" si="1494"/>
        <v>37344.050000000003</v>
      </c>
      <c r="AY450" s="109">
        <f t="shared" si="1495"/>
        <v>6312.49</v>
      </c>
      <c r="AZ450" s="109">
        <f t="shared" si="1496"/>
        <v>32769.040000000001</v>
      </c>
      <c r="BA450" s="112">
        <v>2500</v>
      </c>
      <c r="BB450" s="112">
        <f t="shared" si="1497"/>
        <v>41581.53</v>
      </c>
      <c r="BC450" s="109">
        <f t="shared" si="1498"/>
        <v>6880.61</v>
      </c>
      <c r="BD450" s="109">
        <f t="shared" si="1499"/>
        <v>35718.25</v>
      </c>
      <c r="BE450" s="112">
        <v>2500</v>
      </c>
      <c r="BF450" s="112">
        <f t="shared" si="1500"/>
        <v>45098.86</v>
      </c>
      <c r="BG450" s="109">
        <f t="shared" si="1501"/>
        <v>7196.23</v>
      </c>
      <c r="BH450" s="109">
        <f t="shared" si="1502"/>
        <v>37356.699999999997</v>
      </c>
      <c r="BI450" s="112">
        <v>2500</v>
      </c>
      <c r="BJ450" s="112">
        <f t="shared" si="1503"/>
        <v>47052.929999999993</v>
      </c>
      <c r="BK450" s="109">
        <f t="shared" si="1504"/>
        <v>7511.85</v>
      </c>
      <c r="BL450" s="109">
        <f t="shared" si="1505"/>
        <v>38995.15</v>
      </c>
      <c r="BM450" s="112">
        <v>2500</v>
      </c>
      <c r="BN450" s="112">
        <f t="shared" si="1506"/>
        <v>49007</v>
      </c>
      <c r="BO450" s="109">
        <f t="shared" si="1507"/>
        <v>7701.22</v>
      </c>
      <c r="BP450" s="109">
        <f t="shared" si="1508"/>
        <v>39978.22</v>
      </c>
      <c r="BQ450" s="109">
        <v>2500</v>
      </c>
      <c r="BR450" s="112">
        <f t="shared" si="1509"/>
        <v>50179.44</v>
      </c>
      <c r="BS450" s="110"/>
      <c r="BT450" s="75">
        <f t="shared" si="1524"/>
        <v>2.9999255444365044E-2</v>
      </c>
      <c r="BU450" s="75">
        <f t="shared" si="1524"/>
        <v>2.9999963380068495E-2</v>
      </c>
      <c r="BV450" s="75"/>
    </row>
    <row r="451" spans="1:75" ht="30" customHeight="1" x14ac:dyDescent="0.25">
      <c r="A451" s="76" t="s">
        <v>766</v>
      </c>
      <c r="B451" s="77" t="s">
        <v>767</v>
      </c>
      <c r="C451" s="112">
        <v>1744</v>
      </c>
      <c r="D451" s="112">
        <v>7152</v>
      </c>
      <c r="E451" s="112">
        <v>8896</v>
      </c>
      <c r="F451" s="112">
        <f t="shared" si="1513"/>
        <v>2092.7999999999997</v>
      </c>
      <c r="G451" s="112">
        <f t="shared" si="1513"/>
        <v>8582.4</v>
      </c>
      <c r="H451" s="112">
        <f t="shared" si="1513"/>
        <v>10675.199999999999</v>
      </c>
      <c r="I451" s="112">
        <f t="shared" si="1514"/>
        <v>2197.4399999999996</v>
      </c>
      <c r="J451" s="112">
        <f t="shared" si="1514"/>
        <v>9011.52</v>
      </c>
      <c r="K451" s="112">
        <f t="shared" si="1514"/>
        <v>11208.96</v>
      </c>
      <c r="L451" s="112">
        <f t="shared" si="1515"/>
        <v>2441.5999999999995</v>
      </c>
      <c r="M451" s="112">
        <f t="shared" si="1515"/>
        <v>10012.800000000001</v>
      </c>
      <c r="N451" s="112">
        <f t="shared" si="1515"/>
        <v>12454.4</v>
      </c>
      <c r="O451" s="112">
        <v>2441.5999999999995</v>
      </c>
      <c r="P451" s="112">
        <v>10012.800000000001</v>
      </c>
      <c r="Q451" s="112">
        <v>12454.4</v>
      </c>
      <c r="R451" s="112">
        <f t="shared" si="1516"/>
        <v>2790.7487999999994</v>
      </c>
      <c r="S451" s="112">
        <f t="shared" si="1516"/>
        <v>11444.630400000002</v>
      </c>
      <c r="T451" s="112">
        <f t="shared" si="1478"/>
        <v>14235.379199999999</v>
      </c>
      <c r="U451" s="112">
        <f t="shared" si="1517"/>
        <v>2965.1487999999995</v>
      </c>
      <c r="V451" s="112">
        <f t="shared" si="1517"/>
        <v>12159.830400000003</v>
      </c>
      <c r="W451" s="112">
        <f t="shared" si="1517"/>
        <v>15124.9792</v>
      </c>
      <c r="X451" s="112">
        <f t="shared" si="1518"/>
        <v>3226.7487999999994</v>
      </c>
      <c r="Y451" s="112">
        <f t="shared" si="1518"/>
        <v>13232.630400000002</v>
      </c>
      <c r="Z451" s="112">
        <f t="shared" si="1518"/>
        <v>16459.379199999999</v>
      </c>
      <c r="AA451" s="112">
        <v>3715</v>
      </c>
      <c r="AB451" s="112">
        <v>15235</v>
      </c>
      <c r="AC451" s="112">
        <v>18950</v>
      </c>
      <c r="AD451" s="112">
        <f t="shared" si="1519"/>
        <v>4644</v>
      </c>
      <c r="AE451" s="112">
        <f t="shared" si="1519"/>
        <v>19044</v>
      </c>
      <c r="AF451" s="112">
        <f t="shared" si="1482"/>
        <v>23688</v>
      </c>
      <c r="AG451" s="112">
        <f t="shared" si="1520"/>
        <v>5387</v>
      </c>
      <c r="AH451" s="112">
        <f t="shared" si="1520"/>
        <v>22091</v>
      </c>
      <c r="AI451" s="112">
        <f t="shared" si="1484"/>
        <v>27478</v>
      </c>
      <c r="AJ451" s="112">
        <f t="shared" si="1521"/>
        <v>5387</v>
      </c>
      <c r="AK451" s="112">
        <f t="shared" si="1521"/>
        <v>22091</v>
      </c>
      <c r="AL451" s="112">
        <f t="shared" si="1486"/>
        <v>27478</v>
      </c>
      <c r="AM451" s="112">
        <f t="shared" si="1522"/>
        <v>5387</v>
      </c>
      <c r="AN451" s="112">
        <f t="shared" si="1522"/>
        <v>22091</v>
      </c>
      <c r="AO451" s="112">
        <v>2500</v>
      </c>
      <c r="AP451" s="112">
        <f t="shared" si="1489"/>
        <v>29978</v>
      </c>
      <c r="AQ451" s="109">
        <f t="shared" si="1490"/>
        <v>5629.42</v>
      </c>
      <c r="AR451" s="109">
        <f t="shared" si="1491"/>
        <v>24608.6</v>
      </c>
      <c r="AS451" s="112">
        <v>2500</v>
      </c>
      <c r="AT451" s="112">
        <f t="shared" si="1492"/>
        <v>32738.019999999997</v>
      </c>
      <c r="AU451" s="109">
        <f t="shared" si="1523"/>
        <v>5844.9</v>
      </c>
      <c r="AV451" s="109">
        <f t="shared" si="1523"/>
        <v>25492.240000000002</v>
      </c>
      <c r="AW451" s="112">
        <v>2500</v>
      </c>
      <c r="AX451" s="112">
        <f t="shared" si="1494"/>
        <v>33837.14</v>
      </c>
      <c r="AY451" s="109">
        <f t="shared" si="1495"/>
        <v>6312.49</v>
      </c>
      <c r="AZ451" s="109">
        <f t="shared" si="1496"/>
        <v>28806.23</v>
      </c>
      <c r="BA451" s="112">
        <v>2500</v>
      </c>
      <c r="BB451" s="112">
        <f t="shared" si="1497"/>
        <v>37618.720000000001</v>
      </c>
      <c r="BC451" s="109">
        <f t="shared" si="1498"/>
        <v>6880.61</v>
      </c>
      <c r="BD451" s="109">
        <f t="shared" si="1499"/>
        <v>31398.79</v>
      </c>
      <c r="BE451" s="112">
        <v>2500</v>
      </c>
      <c r="BF451" s="112">
        <f t="shared" si="1500"/>
        <v>40779.4</v>
      </c>
      <c r="BG451" s="109">
        <f t="shared" si="1501"/>
        <v>7196.23</v>
      </c>
      <c r="BH451" s="109">
        <f t="shared" si="1502"/>
        <v>32839.1</v>
      </c>
      <c r="BI451" s="112">
        <v>2500</v>
      </c>
      <c r="BJ451" s="112">
        <f t="shared" si="1503"/>
        <v>42535.33</v>
      </c>
      <c r="BK451" s="109">
        <f t="shared" si="1504"/>
        <v>7511.85</v>
      </c>
      <c r="BL451" s="109">
        <f t="shared" si="1505"/>
        <v>34279.410000000003</v>
      </c>
      <c r="BM451" s="112">
        <v>2500</v>
      </c>
      <c r="BN451" s="112">
        <f t="shared" si="1506"/>
        <v>44291.26</v>
      </c>
      <c r="BO451" s="109">
        <f t="shared" si="1507"/>
        <v>7701.22</v>
      </c>
      <c r="BP451" s="109">
        <f t="shared" si="1508"/>
        <v>35143.599999999999</v>
      </c>
      <c r="BQ451" s="109">
        <v>2500</v>
      </c>
      <c r="BR451" s="112">
        <f t="shared" si="1509"/>
        <v>45344.82</v>
      </c>
      <c r="BS451" s="110"/>
      <c r="BT451" s="75">
        <f t="shared" si="1524"/>
        <v>2.9999255444365044E-2</v>
      </c>
      <c r="BU451" s="75">
        <f t="shared" si="1524"/>
        <v>3.0000107615609367E-2</v>
      </c>
      <c r="BV451" s="75"/>
    </row>
    <row r="452" spans="1:75" ht="15" customHeight="1" x14ac:dyDescent="0.25">
      <c r="A452" s="76" t="s">
        <v>768</v>
      </c>
      <c r="B452" s="158" t="s">
        <v>769</v>
      </c>
      <c r="C452" s="112">
        <v>1744</v>
      </c>
      <c r="D452" s="112">
        <v>8136</v>
      </c>
      <c r="E452" s="112">
        <v>9880</v>
      </c>
      <c r="F452" s="112">
        <f t="shared" si="1513"/>
        <v>2092.7999999999997</v>
      </c>
      <c r="G452" s="112">
        <f t="shared" si="1513"/>
        <v>9763.1999999999989</v>
      </c>
      <c r="H452" s="112">
        <f t="shared" si="1513"/>
        <v>11856</v>
      </c>
      <c r="I452" s="112">
        <f t="shared" si="1514"/>
        <v>2197.4399999999996</v>
      </c>
      <c r="J452" s="112">
        <f t="shared" si="1514"/>
        <v>10251.359999999999</v>
      </c>
      <c r="K452" s="112">
        <f t="shared" si="1514"/>
        <v>12448.8</v>
      </c>
      <c r="L452" s="112">
        <f t="shared" si="1515"/>
        <v>2441.5999999999995</v>
      </c>
      <c r="M452" s="112">
        <f t="shared" si="1515"/>
        <v>11390.4</v>
      </c>
      <c r="N452" s="112">
        <f t="shared" si="1515"/>
        <v>13832</v>
      </c>
      <c r="O452" s="112">
        <v>2441.5999999999995</v>
      </c>
      <c r="P452" s="112">
        <v>11390.4</v>
      </c>
      <c r="Q452" s="112">
        <v>13832</v>
      </c>
      <c r="R452" s="112">
        <f t="shared" si="1516"/>
        <v>2790.7487999999994</v>
      </c>
      <c r="S452" s="112">
        <f t="shared" si="1516"/>
        <v>13019.227199999999</v>
      </c>
      <c r="T452" s="112">
        <f t="shared" si="1478"/>
        <v>15809.976000000001</v>
      </c>
      <c r="U452" s="112">
        <f t="shared" si="1517"/>
        <v>2965.1487999999995</v>
      </c>
      <c r="V452" s="112">
        <f t="shared" si="1517"/>
        <v>13832.8272</v>
      </c>
      <c r="W452" s="112">
        <f t="shared" si="1517"/>
        <v>16797.976000000002</v>
      </c>
      <c r="X452" s="112">
        <f t="shared" si="1518"/>
        <v>3226.7487999999994</v>
      </c>
      <c r="Y452" s="112">
        <f t="shared" si="1518"/>
        <v>15053.227199999999</v>
      </c>
      <c r="Z452" s="112">
        <f t="shared" si="1518"/>
        <v>18279.976000000002</v>
      </c>
      <c r="AA452" s="112">
        <v>3715</v>
      </c>
      <c r="AB452" s="112">
        <v>17331</v>
      </c>
      <c r="AC452" s="112">
        <v>21046</v>
      </c>
      <c r="AD452" s="112">
        <f t="shared" si="1519"/>
        <v>4644</v>
      </c>
      <c r="AE452" s="112">
        <f t="shared" si="1519"/>
        <v>21664</v>
      </c>
      <c r="AF452" s="112">
        <f t="shared" si="1482"/>
        <v>26308</v>
      </c>
      <c r="AG452" s="112">
        <f t="shared" si="1520"/>
        <v>5387</v>
      </c>
      <c r="AH452" s="112">
        <f t="shared" si="1520"/>
        <v>25130</v>
      </c>
      <c r="AI452" s="112">
        <f t="shared" si="1484"/>
        <v>30517</v>
      </c>
      <c r="AJ452" s="112">
        <f t="shared" si="1521"/>
        <v>5387</v>
      </c>
      <c r="AK452" s="112">
        <f t="shared" si="1521"/>
        <v>25130</v>
      </c>
      <c r="AL452" s="112">
        <f t="shared" si="1486"/>
        <v>30517</v>
      </c>
      <c r="AM452" s="112">
        <f t="shared" si="1522"/>
        <v>5387</v>
      </c>
      <c r="AN452" s="112">
        <f t="shared" si="1522"/>
        <v>25130</v>
      </c>
      <c r="AO452" s="112">
        <v>2500</v>
      </c>
      <c r="AP452" s="112">
        <f t="shared" si="1489"/>
        <v>33017</v>
      </c>
      <c r="AQ452" s="109">
        <f t="shared" si="1490"/>
        <v>5629.42</v>
      </c>
      <c r="AR452" s="109">
        <f t="shared" si="1491"/>
        <v>27993.95</v>
      </c>
      <c r="AS452" s="112">
        <v>2500</v>
      </c>
      <c r="AT452" s="112">
        <f t="shared" si="1492"/>
        <v>36123.370000000003</v>
      </c>
      <c r="AU452" s="109">
        <f t="shared" si="1523"/>
        <v>5844.9</v>
      </c>
      <c r="AV452" s="109">
        <f t="shared" si="1523"/>
        <v>28999.15</v>
      </c>
      <c r="AW452" s="112">
        <v>2500</v>
      </c>
      <c r="AX452" s="112">
        <f t="shared" si="1494"/>
        <v>37344.050000000003</v>
      </c>
      <c r="AY452" s="109">
        <f t="shared" si="1495"/>
        <v>6312.49</v>
      </c>
      <c r="AZ452" s="109">
        <f t="shared" si="1496"/>
        <v>32769.040000000001</v>
      </c>
      <c r="BA452" s="112">
        <v>2500</v>
      </c>
      <c r="BB452" s="112">
        <f t="shared" si="1497"/>
        <v>41581.53</v>
      </c>
      <c r="BC452" s="109">
        <f t="shared" si="1498"/>
        <v>6880.61</v>
      </c>
      <c r="BD452" s="109">
        <f t="shared" si="1499"/>
        <v>35718.25</v>
      </c>
      <c r="BE452" s="112">
        <v>2500</v>
      </c>
      <c r="BF452" s="112">
        <f t="shared" si="1500"/>
        <v>45098.86</v>
      </c>
      <c r="BG452" s="109">
        <f t="shared" si="1501"/>
        <v>7196.23</v>
      </c>
      <c r="BH452" s="109">
        <f t="shared" si="1502"/>
        <v>37356.699999999997</v>
      </c>
      <c r="BI452" s="112">
        <v>2500</v>
      </c>
      <c r="BJ452" s="112">
        <f t="shared" si="1503"/>
        <v>47052.929999999993</v>
      </c>
      <c r="BK452" s="109">
        <f t="shared" si="1504"/>
        <v>7511.85</v>
      </c>
      <c r="BL452" s="109">
        <f t="shared" si="1505"/>
        <v>38995.15</v>
      </c>
      <c r="BM452" s="112">
        <v>2500</v>
      </c>
      <c r="BN452" s="112">
        <f t="shared" si="1506"/>
        <v>49007</v>
      </c>
      <c r="BO452" s="109">
        <f t="shared" si="1507"/>
        <v>7701.22</v>
      </c>
      <c r="BP452" s="109">
        <f t="shared" si="1508"/>
        <v>39978.22</v>
      </c>
      <c r="BQ452" s="109">
        <v>2500</v>
      </c>
      <c r="BR452" s="112">
        <f t="shared" si="1509"/>
        <v>50179.44</v>
      </c>
      <c r="BS452" s="110"/>
      <c r="BT452" s="75">
        <f t="shared" si="1524"/>
        <v>2.9999255444365044E-2</v>
      </c>
      <c r="BU452" s="75">
        <f t="shared" si="1524"/>
        <v>2.9999963380068495E-2</v>
      </c>
      <c r="BV452" s="75"/>
    </row>
    <row r="453" spans="1:75" ht="15" customHeight="1" x14ac:dyDescent="0.25">
      <c r="A453" s="63" t="s">
        <v>770</v>
      </c>
      <c r="B453" s="184" t="s">
        <v>771</v>
      </c>
      <c r="C453" s="112">
        <v>1744</v>
      </c>
      <c r="D453" s="112">
        <v>7152</v>
      </c>
      <c r="E453" s="112">
        <v>8896</v>
      </c>
      <c r="F453" s="112">
        <f t="shared" si="1513"/>
        <v>2092.7999999999997</v>
      </c>
      <c r="G453" s="112">
        <f t="shared" si="1513"/>
        <v>8582.4</v>
      </c>
      <c r="H453" s="112">
        <f t="shared" si="1513"/>
        <v>10675.199999999999</v>
      </c>
      <c r="I453" s="112">
        <f t="shared" si="1514"/>
        <v>2197.4399999999996</v>
      </c>
      <c r="J453" s="112">
        <f t="shared" si="1514"/>
        <v>9011.52</v>
      </c>
      <c r="K453" s="112">
        <f t="shared" si="1514"/>
        <v>11208.96</v>
      </c>
      <c r="L453" s="112">
        <f t="shared" si="1515"/>
        <v>2441.5999999999995</v>
      </c>
      <c r="M453" s="112">
        <f t="shared" si="1515"/>
        <v>10012.800000000001</v>
      </c>
      <c r="N453" s="112">
        <f t="shared" si="1515"/>
        <v>12454.4</v>
      </c>
      <c r="O453" s="112">
        <v>2441.5999999999995</v>
      </c>
      <c r="P453" s="112">
        <v>10012.800000000001</v>
      </c>
      <c r="Q453" s="112">
        <v>12454.4</v>
      </c>
      <c r="R453" s="112">
        <f t="shared" si="1516"/>
        <v>2790.7487999999994</v>
      </c>
      <c r="S453" s="112">
        <f t="shared" si="1516"/>
        <v>11444.630400000002</v>
      </c>
      <c r="T453" s="112">
        <f t="shared" si="1478"/>
        <v>14235.379199999999</v>
      </c>
      <c r="U453" s="112">
        <f t="shared" si="1517"/>
        <v>2965.1487999999995</v>
      </c>
      <c r="V453" s="112">
        <f t="shared" si="1517"/>
        <v>12159.830400000003</v>
      </c>
      <c r="W453" s="112">
        <f t="shared" si="1517"/>
        <v>15124.9792</v>
      </c>
      <c r="X453" s="112">
        <f t="shared" si="1518"/>
        <v>3226.7487999999994</v>
      </c>
      <c r="Y453" s="112">
        <f t="shared" si="1518"/>
        <v>13232.630400000002</v>
      </c>
      <c r="Z453" s="112">
        <f t="shared" si="1518"/>
        <v>16459.379199999999</v>
      </c>
      <c r="AA453" s="112">
        <v>3715</v>
      </c>
      <c r="AB453" s="112">
        <v>15235</v>
      </c>
      <c r="AC453" s="112">
        <v>18950</v>
      </c>
      <c r="AD453" s="112">
        <f t="shared" si="1519"/>
        <v>4644</v>
      </c>
      <c r="AE453" s="112">
        <f t="shared" si="1519"/>
        <v>19044</v>
      </c>
      <c r="AF453" s="112">
        <f t="shared" si="1482"/>
        <v>23688</v>
      </c>
      <c r="AG453" s="112">
        <f t="shared" si="1520"/>
        <v>5387</v>
      </c>
      <c r="AH453" s="112">
        <f t="shared" si="1520"/>
        <v>22091</v>
      </c>
      <c r="AI453" s="112">
        <f t="shared" si="1484"/>
        <v>27478</v>
      </c>
      <c r="AJ453" s="112">
        <f t="shared" si="1521"/>
        <v>5387</v>
      </c>
      <c r="AK453" s="112">
        <f t="shared" si="1521"/>
        <v>22091</v>
      </c>
      <c r="AL453" s="112">
        <f t="shared" si="1486"/>
        <v>27478</v>
      </c>
      <c r="AM453" s="112">
        <f t="shared" si="1522"/>
        <v>5387</v>
      </c>
      <c r="AN453" s="112">
        <f t="shared" si="1522"/>
        <v>22091</v>
      </c>
      <c r="AO453" s="112">
        <v>2500</v>
      </c>
      <c r="AP453" s="112">
        <f t="shared" si="1489"/>
        <v>29978</v>
      </c>
      <c r="AQ453" s="109">
        <f t="shared" si="1490"/>
        <v>5629.42</v>
      </c>
      <c r="AR453" s="109">
        <f t="shared" si="1491"/>
        <v>24608.6</v>
      </c>
      <c r="AS453" s="112">
        <v>2500</v>
      </c>
      <c r="AT453" s="112">
        <f t="shared" si="1492"/>
        <v>32738.019999999997</v>
      </c>
      <c r="AU453" s="109">
        <f t="shared" si="1523"/>
        <v>5844.9</v>
      </c>
      <c r="AV453" s="109">
        <f t="shared" si="1523"/>
        <v>25492.240000000002</v>
      </c>
      <c r="AW453" s="112">
        <v>2500</v>
      </c>
      <c r="AX453" s="112">
        <f t="shared" si="1494"/>
        <v>33837.14</v>
      </c>
      <c r="AY453" s="109">
        <f t="shared" si="1495"/>
        <v>6312.49</v>
      </c>
      <c r="AZ453" s="109">
        <f t="shared" si="1496"/>
        <v>28806.23</v>
      </c>
      <c r="BA453" s="112">
        <v>2500</v>
      </c>
      <c r="BB453" s="112">
        <f t="shared" si="1497"/>
        <v>37618.720000000001</v>
      </c>
      <c r="BC453" s="109">
        <f t="shared" si="1498"/>
        <v>6880.61</v>
      </c>
      <c r="BD453" s="109">
        <f t="shared" si="1499"/>
        <v>31398.79</v>
      </c>
      <c r="BE453" s="112">
        <v>2500</v>
      </c>
      <c r="BF453" s="112">
        <f t="shared" si="1500"/>
        <v>40779.4</v>
      </c>
      <c r="BG453" s="109">
        <f t="shared" si="1501"/>
        <v>7196.23</v>
      </c>
      <c r="BH453" s="109">
        <f t="shared" si="1502"/>
        <v>32839.1</v>
      </c>
      <c r="BI453" s="112">
        <v>2500</v>
      </c>
      <c r="BJ453" s="112">
        <f t="shared" si="1503"/>
        <v>42535.33</v>
      </c>
      <c r="BK453" s="109">
        <f t="shared" si="1504"/>
        <v>7511.85</v>
      </c>
      <c r="BL453" s="109">
        <f t="shared" si="1505"/>
        <v>34279.410000000003</v>
      </c>
      <c r="BM453" s="112">
        <v>2500</v>
      </c>
      <c r="BN453" s="112">
        <f t="shared" si="1506"/>
        <v>44291.26</v>
      </c>
      <c r="BO453" s="109">
        <f t="shared" si="1507"/>
        <v>7701.22</v>
      </c>
      <c r="BP453" s="109">
        <f t="shared" si="1508"/>
        <v>35143.599999999999</v>
      </c>
      <c r="BQ453" s="109">
        <v>2500</v>
      </c>
      <c r="BR453" s="112">
        <f t="shared" si="1509"/>
        <v>45344.82</v>
      </c>
      <c r="BS453" s="110"/>
      <c r="BT453" s="75">
        <f t="shared" si="1524"/>
        <v>2.9999255444365044E-2</v>
      </c>
      <c r="BU453" s="75">
        <f t="shared" si="1524"/>
        <v>3.0000107615609367E-2</v>
      </c>
      <c r="BV453" s="75"/>
    </row>
    <row r="454" spans="1:75" ht="15.75" customHeight="1" x14ac:dyDescent="0.25">
      <c r="A454" s="55"/>
      <c r="B454" s="65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55"/>
      <c r="P454" s="55"/>
      <c r="Q454" s="55"/>
      <c r="R454" s="55"/>
      <c r="S454" s="55"/>
      <c r="T454" s="55"/>
      <c r="U454" s="55"/>
      <c r="V454" s="55"/>
      <c r="W454" s="55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61"/>
      <c r="AV454" s="56"/>
      <c r="AW454" s="56"/>
      <c r="AX454" s="56"/>
      <c r="AY454" s="56"/>
      <c r="AZ454" s="56"/>
      <c r="BA454" s="56"/>
      <c r="BB454" s="56"/>
      <c r="BC454" s="56"/>
      <c r="BD454" s="56"/>
      <c r="BE454" s="56"/>
      <c r="BF454" s="56"/>
      <c r="BG454" s="56"/>
      <c r="BH454" s="56"/>
      <c r="BI454" s="56"/>
      <c r="BJ454" s="56"/>
      <c r="BK454" s="56"/>
      <c r="BL454" s="56"/>
      <c r="BM454" s="56"/>
      <c r="BN454" s="56"/>
      <c r="BO454" s="56"/>
      <c r="BP454" s="56"/>
      <c r="BQ454" s="56"/>
      <c r="BR454" s="56"/>
      <c r="BS454" s="56"/>
      <c r="BT454" s="56"/>
      <c r="BU454" s="88"/>
      <c r="BV454" s="56"/>
      <c r="BW454" s="56"/>
    </row>
    <row r="455" spans="1:75" ht="15.75" customHeight="1" x14ac:dyDescent="0.25">
      <c r="A455" s="55"/>
      <c r="B455" s="65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55"/>
      <c r="P455" s="55"/>
      <c r="Q455" s="55"/>
      <c r="R455" s="55"/>
      <c r="S455" s="55"/>
      <c r="T455" s="55"/>
      <c r="U455" s="55"/>
      <c r="V455" s="55"/>
      <c r="W455" s="55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185"/>
      <c r="AU455" s="186"/>
      <c r="AV455" s="186"/>
      <c r="AW455" s="56"/>
      <c r="AX455" s="185"/>
      <c r="AY455" s="185"/>
      <c r="AZ455" s="185"/>
      <c r="BA455" s="185"/>
      <c r="BB455" s="185"/>
      <c r="BC455" s="185"/>
      <c r="BD455" s="185"/>
      <c r="BE455" s="185"/>
      <c r="BF455" s="185"/>
      <c r="BG455" s="185"/>
      <c r="BH455" s="185"/>
      <c r="BI455" s="185"/>
      <c r="BJ455" s="185"/>
      <c r="BK455" s="185"/>
      <c r="BL455" s="185"/>
      <c r="BM455" s="185"/>
      <c r="BN455" s="185"/>
      <c r="BO455" s="185"/>
      <c r="BP455" s="185"/>
      <c r="BQ455" s="185"/>
      <c r="BR455" s="185"/>
      <c r="BS455" s="57"/>
      <c r="BT455" s="56"/>
      <c r="BU455" s="88"/>
      <c r="BV455" s="56"/>
      <c r="BW455" s="56"/>
    </row>
    <row r="456" spans="1:75" ht="15.75" customHeight="1" x14ac:dyDescent="0.25">
      <c r="A456" s="55"/>
      <c r="B456" s="65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55"/>
      <c r="P456" s="55"/>
      <c r="Q456" s="55"/>
      <c r="R456" s="55"/>
      <c r="S456" s="55"/>
      <c r="T456" s="55"/>
      <c r="U456" s="55"/>
      <c r="V456" s="55"/>
      <c r="W456" s="55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56"/>
      <c r="AK456" s="56"/>
      <c r="AL456" s="56"/>
      <c r="AM456" s="56"/>
      <c r="AN456" s="56"/>
      <c r="AO456" s="56"/>
      <c r="AP456" s="56"/>
      <c r="AQ456" s="75"/>
      <c r="AR456" s="56"/>
      <c r="AS456" s="56"/>
      <c r="AT456" s="75"/>
      <c r="AU456" s="75"/>
      <c r="AV456" s="75"/>
      <c r="AW456" s="75"/>
      <c r="AX456" s="56"/>
      <c r="AY456" s="56"/>
      <c r="AZ456" s="56"/>
      <c r="BA456" s="56"/>
      <c r="BB456" s="56"/>
      <c r="BC456" s="56"/>
      <c r="BD456" s="56"/>
      <c r="BE456" s="56"/>
      <c r="BF456" s="56"/>
      <c r="BG456" s="56"/>
      <c r="BH456" s="56"/>
      <c r="BI456" s="56"/>
      <c r="BJ456" s="56"/>
      <c r="BK456" s="56"/>
      <c r="BL456" s="56"/>
      <c r="BM456" s="56"/>
      <c r="BN456" s="56"/>
      <c r="BO456" s="56"/>
      <c r="BP456" s="56"/>
      <c r="BQ456" s="56"/>
      <c r="BR456" s="56"/>
      <c r="BS456" s="56"/>
      <c r="BT456" s="56"/>
      <c r="BU456" s="88"/>
      <c r="BV456" s="56"/>
      <c r="BW456" s="56"/>
    </row>
    <row r="457" spans="1:75" ht="15.75" customHeight="1" x14ac:dyDescent="0.25">
      <c r="A457" s="55"/>
      <c r="B457" s="65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55"/>
      <c r="P457" s="55"/>
      <c r="Q457" s="55"/>
      <c r="R457" s="55"/>
      <c r="S457" s="55"/>
      <c r="T457" s="55"/>
      <c r="U457" s="55"/>
      <c r="V457" s="55"/>
      <c r="W457" s="55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56"/>
      <c r="AX457" s="56"/>
      <c r="AY457" s="56"/>
      <c r="AZ457" s="56"/>
      <c r="BA457" s="56"/>
      <c r="BB457" s="56"/>
      <c r="BC457" s="56"/>
      <c r="BD457" s="56"/>
      <c r="BE457" s="56"/>
      <c r="BF457" s="56"/>
      <c r="BG457" s="56"/>
      <c r="BH457" s="56"/>
      <c r="BI457" s="56"/>
      <c r="BJ457" s="56"/>
      <c r="BK457" s="56"/>
      <c r="BL457" s="56"/>
      <c r="BM457" s="56"/>
      <c r="BN457" s="56"/>
      <c r="BO457" s="56"/>
      <c r="BP457" s="56"/>
      <c r="BQ457" s="56"/>
      <c r="BR457" s="56"/>
      <c r="BS457" s="56"/>
      <c r="BT457" s="56"/>
      <c r="BU457" s="88"/>
      <c r="BV457" s="56"/>
      <c r="BW457" s="56"/>
    </row>
    <row r="458" spans="1:75" ht="15.75" customHeight="1" x14ac:dyDescent="0.25">
      <c r="A458" s="55"/>
      <c r="B458" s="65"/>
      <c r="C458" s="110"/>
      <c r="D458" s="110"/>
      <c r="E458" s="110"/>
      <c r="F458" s="78"/>
      <c r="G458" s="78"/>
      <c r="H458" s="78"/>
      <c r="I458" s="78"/>
      <c r="J458" s="78"/>
      <c r="K458" s="78"/>
      <c r="L458" s="78"/>
      <c r="M458" s="78"/>
      <c r="N458" s="78"/>
      <c r="O458" s="55"/>
      <c r="P458" s="55"/>
      <c r="Q458" s="55"/>
      <c r="R458" s="55"/>
      <c r="S458" s="55"/>
      <c r="T458" s="55"/>
      <c r="U458" s="55"/>
      <c r="V458" s="55"/>
      <c r="W458" s="55"/>
      <c r="X458" s="74"/>
      <c r="Y458" s="74"/>
      <c r="Z458" s="74"/>
      <c r="AA458" s="74"/>
      <c r="AB458" s="74"/>
      <c r="AC458" s="74"/>
      <c r="AD458" s="74"/>
      <c r="AE458" s="74"/>
      <c r="AF458" s="74"/>
      <c r="AG458" s="74"/>
      <c r="AH458" s="74"/>
      <c r="AI458" s="74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56"/>
      <c r="AX458" s="56"/>
      <c r="AY458" s="56"/>
      <c r="AZ458" s="56"/>
      <c r="BA458" s="56"/>
      <c r="BB458" s="56"/>
      <c r="BC458" s="56"/>
      <c r="BD458" s="56"/>
      <c r="BE458" s="56"/>
      <c r="BF458" s="56"/>
      <c r="BG458" s="56"/>
      <c r="BH458" s="56"/>
      <c r="BI458" s="56"/>
      <c r="BJ458" s="56"/>
      <c r="BK458" s="56"/>
      <c r="BL458" s="56"/>
      <c r="BM458" s="56"/>
      <c r="BN458" s="56"/>
      <c r="BO458" s="56"/>
      <c r="BP458" s="56"/>
      <c r="BQ458" s="56"/>
      <c r="BR458" s="56"/>
      <c r="BS458" s="56"/>
      <c r="BT458" s="56"/>
      <c r="BU458" s="88"/>
      <c r="BV458" s="56"/>
      <c r="BW458" s="56"/>
    </row>
    <row r="459" spans="1:75" ht="15.75" customHeight="1" x14ac:dyDescent="0.25">
      <c r="A459" s="55"/>
      <c r="B459" s="65"/>
      <c r="C459" s="110"/>
      <c r="D459" s="110"/>
      <c r="E459" s="110"/>
      <c r="F459" s="78"/>
      <c r="G459" s="78"/>
      <c r="H459" s="78"/>
      <c r="I459" s="78"/>
      <c r="J459" s="78"/>
      <c r="K459" s="78"/>
      <c r="L459" s="78"/>
      <c r="M459" s="78"/>
      <c r="N459" s="78"/>
      <c r="O459" s="55"/>
      <c r="P459" s="55"/>
      <c r="Q459" s="55"/>
      <c r="R459" s="55"/>
      <c r="S459" s="55"/>
      <c r="T459" s="55"/>
      <c r="U459" s="55"/>
      <c r="V459" s="55"/>
      <c r="W459" s="55"/>
      <c r="X459" s="74"/>
      <c r="Y459" s="74"/>
      <c r="Z459" s="74"/>
      <c r="AA459" s="74"/>
      <c r="AB459" s="74"/>
      <c r="AC459" s="74"/>
      <c r="AD459" s="74"/>
      <c r="AE459" s="74"/>
      <c r="AF459" s="187"/>
      <c r="AG459" s="74"/>
      <c r="AH459" s="74"/>
      <c r="AI459" s="187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56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61"/>
      <c r="BN459" s="61"/>
      <c r="BO459" s="61"/>
      <c r="BP459" s="61"/>
      <c r="BQ459" s="61"/>
      <c r="BR459" s="61"/>
      <c r="BS459" s="61"/>
      <c r="BT459" s="56"/>
      <c r="BU459" s="88"/>
      <c r="BV459" s="56"/>
      <c r="BW459" s="56"/>
    </row>
    <row r="460" spans="1:75" ht="15.75" customHeight="1" x14ac:dyDescent="0.25">
      <c r="A460" s="55"/>
      <c r="B460" s="65"/>
      <c r="C460" s="110"/>
      <c r="D460" s="110"/>
      <c r="E460" s="110"/>
      <c r="F460" s="78"/>
      <c r="G460" s="78"/>
      <c r="H460" s="78"/>
      <c r="I460" s="78"/>
      <c r="J460" s="78"/>
      <c r="K460" s="78"/>
      <c r="L460" s="78"/>
      <c r="M460" s="78"/>
      <c r="N460" s="78"/>
      <c r="O460" s="55"/>
      <c r="P460" s="55"/>
      <c r="Q460" s="55"/>
      <c r="R460" s="55"/>
      <c r="S460" s="55"/>
      <c r="T460" s="55"/>
      <c r="U460" s="55"/>
      <c r="V460" s="55"/>
      <c r="W460" s="55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  <c r="AW460" s="56"/>
      <c r="AX460" s="56"/>
      <c r="AY460" s="56"/>
      <c r="AZ460" s="56"/>
      <c r="BA460" s="56"/>
      <c r="BB460" s="56"/>
      <c r="BC460" s="56"/>
      <c r="BD460" s="56"/>
      <c r="BE460" s="56"/>
      <c r="BF460" s="56"/>
      <c r="BG460" s="56"/>
      <c r="BH460" s="56"/>
      <c r="BI460" s="56"/>
      <c r="BJ460" s="56"/>
      <c r="BK460" s="56"/>
      <c r="BL460" s="56"/>
      <c r="BM460" s="56"/>
      <c r="BN460" s="56"/>
      <c r="BO460" s="56"/>
      <c r="BP460" s="56"/>
      <c r="BQ460" s="56"/>
      <c r="BR460" s="56"/>
      <c r="BS460" s="56"/>
      <c r="BT460" s="56"/>
      <c r="BU460" s="88"/>
      <c r="BV460" s="56"/>
      <c r="BW460" s="56"/>
    </row>
    <row r="461" spans="1:75" ht="15.75" customHeight="1" x14ac:dyDescent="0.25">
      <c r="A461" s="55"/>
      <c r="B461" s="65"/>
      <c r="C461" s="110"/>
      <c r="D461" s="110"/>
      <c r="E461" s="110"/>
      <c r="F461" s="78"/>
      <c r="G461" s="78"/>
      <c r="H461" s="78"/>
      <c r="I461" s="78"/>
      <c r="J461" s="78"/>
      <c r="K461" s="78"/>
      <c r="L461" s="78"/>
      <c r="M461" s="78"/>
      <c r="N461" s="78"/>
      <c r="O461" s="55"/>
      <c r="P461" s="55"/>
      <c r="Q461" s="55"/>
      <c r="R461" s="55"/>
      <c r="S461" s="55"/>
      <c r="T461" s="55"/>
      <c r="U461" s="55"/>
      <c r="V461" s="55"/>
      <c r="W461" s="55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56"/>
      <c r="AX461" s="56"/>
      <c r="AY461" s="56"/>
      <c r="AZ461" s="56"/>
      <c r="BA461" s="56"/>
      <c r="BB461" s="56"/>
      <c r="BC461" s="56"/>
      <c r="BD461" s="56"/>
      <c r="BE461" s="56"/>
      <c r="BF461" s="56"/>
      <c r="BG461" s="56"/>
      <c r="BH461" s="56"/>
      <c r="BI461" s="56"/>
      <c r="BJ461" s="56"/>
      <c r="BK461" s="56"/>
      <c r="BL461" s="56"/>
      <c r="BM461" s="56"/>
      <c r="BN461" s="56"/>
      <c r="BO461" s="56"/>
      <c r="BP461" s="56"/>
      <c r="BQ461" s="56"/>
      <c r="BR461" s="56"/>
      <c r="BS461" s="56"/>
      <c r="BT461" s="56"/>
      <c r="BU461" s="88"/>
      <c r="BV461" s="56"/>
      <c r="BW461" s="56"/>
    </row>
    <row r="462" spans="1:75" ht="15.75" customHeight="1" x14ac:dyDescent="0.25">
      <c r="A462" s="55"/>
      <c r="B462" s="65"/>
      <c r="C462" s="110"/>
      <c r="D462" s="110"/>
      <c r="E462" s="110"/>
      <c r="F462" s="78"/>
      <c r="G462" s="78"/>
      <c r="H462" s="78"/>
      <c r="I462" s="78"/>
      <c r="J462" s="78"/>
      <c r="K462" s="78"/>
      <c r="L462" s="78"/>
      <c r="M462" s="78"/>
      <c r="N462" s="78"/>
      <c r="O462" s="55"/>
      <c r="P462" s="55"/>
      <c r="Q462" s="55"/>
      <c r="R462" s="55"/>
      <c r="S462" s="55"/>
      <c r="T462" s="55"/>
      <c r="U462" s="55"/>
      <c r="V462" s="55"/>
      <c r="W462" s="55"/>
      <c r="X462" s="74"/>
      <c r="Y462" s="74"/>
      <c r="Z462" s="74"/>
      <c r="AA462" s="74"/>
      <c r="AB462" s="74"/>
      <c r="AC462" s="74"/>
      <c r="AD462" s="74"/>
      <c r="AE462" s="74"/>
      <c r="AF462" s="74"/>
      <c r="AG462" s="74"/>
      <c r="AH462" s="74"/>
      <c r="AI462" s="74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88"/>
      <c r="BV462" s="56"/>
      <c r="BW462" s="56"/>
    </row>
    <row r="463" spans="1:75" ht="15.75" customHeight="1" x14ac:dyDescent="0.25">
      <c r="A463" s="55"/>
      <c r="B463" s="65"/>
      <c r="C463" s="110"/>
      <c r="D463" s="110"/>
      <c r="E463" s="110"/>
      <c r="F463" s="78"/>
      <c r="G463" s="78"/>
      <c r="H463" s="78"/>
      <c r="I463" s="78"/>
      <c r="J463" s="78"/>
      <c r="K463" s="78"/>
      <c r="L463" s="78"/>
      <c r="M463" s="78"/>
      <c r="N463" s="78"/>
      <c r="O463" s="55"/>
      <c r="P463" s="55"/>
      <c r="Q463" s="55"/>
      <c r="R463" s="55"/>
      <c r="S463" s="55"/>
      <c r="T463" s="55"/>
      <c r="U463" s="55"/>
      <c r="V463" s="55"/>
      <c r="W463" s="55"/>
      <c r="X463" s="74"/>
      <c r="Y463" s="74"/>
      <c r="Z463" s="74"/>
      <c r="AA463" s="74"/>
      <c r="AB463" s="74"/>
      <c r="AC463" s="74"/>
      <c r="AD463" s="74"/>
      <c r="AE463" s="74"/>
      <c r="AF463" s="74"/>
      <c r="AG463" s="74"/>
      <c r="AH463" s="74"/>
      <c r="AI463" s="74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88"/>
      <c r="BV463" s="56"/>
      <c r="BW463" s="56"/>
    </row>
    <row r="464" spans="1:75" ht="15.75" customHeight="1" x14ac:dyDescent="0.25">
      <c r="A464" s="55"/>
      <c r="B464" s="65"/>
      <c r="C464" s="110"/>
      <c r="D464" s="110"/>
      <c r="E464" s="110"/>
      <c r="F464" s="78"/>
      <c r="G464" s="78"/>
      <c r="H464" s="78"/>
      <c r="I464" s="78"/>
      <c r="J464" s="78"/>
      <c r="K464" s="78"/>
      <c r="L464" s="78"/>
      <c r="M464" s="78"/>
      <c r="N464" s="78"/>
      <c r="O464" s="55"/>
      <c r="P464" s="55"/>
      <c r="Q464" s="55"/>
      <c r="R464" s="55"/>
      <c r="S464" s="55"/>
      <c r="T464" s="55"/>
      <c r="U464" s="55"/>
      <c r="V464" s="55"/>
      <c r="W464" s="55"/>
      <c r="X464" s="74"/>
      <c r="Y464" s="74"/>
      <c r="Z464" s="74"/>
      <c r="AA464" s="74"/>
      <c r="AB464" s="74"/>
      <c r="AC464" s="74"/>
      <c r="AD464" s="74"/>
      <c r="AE464" s="74"/>
      <c r="AF464" s="74"/>
      <c r="AG464" s="74"/>
      <c r="AH464" s="74"/>
      <c r="AI464" s="74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  <c r="BD464" s="56"/>
      <c r="BE464" s="56"/>
      <c r="BF464" s="56"/>
      <c r="BG464" s="56"/>
      <c r="BH464" s="56"/>
      <c r="BI464" s="56"/>
      <c r="BJ464" s="56"/>
      <c r="BK464" s="56"/>
      <c r="BL464" s="56"/>
      <c r="BM464" s="56"/>
      <c r="BN464" s="56"/>
      <c r="BO464" s="56"/>
      <c r="BP464" s="56"/>
      <c r="BQ464" s="56"/>
      <c r="BR464" s="56"/>
      <c r="BS464" s="56"/>
      <c r="BT464" s="56"/>
      <c r="BU464" s="88"/>
      <c r="BV464" s="56"/>
      <c r="BW464" s="56"/>
    </row>
    <row r="465" spans="1:75" ht="15.75" customHeight="1" x14ac:dyDescent="0.25">
      <c r="A465" s="55"/>
      <c r="B465" s="65"/>
      <c r="C465" s="110"/>
      <c r="D465" s="110"/>
      <c r="E465" s="110"/>
      <c r="F465" s="78"/>
      <c r="G465" s="78"/>
      <c r="H465" s="78"/>
      <c r="I465" s="78"/>
      <c r="J465" s="78"/>
      <c r="K465" s="78"/>
      <c r="L465" s="78"/>
      <c r="M465" s="78"/>
      <c r="N465" s="78"/>
      <c r="O465" s="55"/>
      <c r="P465" s="55"/>
      <c r="Q465" s="55"/>
      <c r="R465" s="55"/>
      <c r="S465" s="55"/>
      <c r="T465" s="55"/>
      <c r="U465" s="55"/>
      <c r="V465" s="55"/>
      <c r="W465" s="55"/>
      <c r="X465" s="74"/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56"/>
      <c r="AX465" s="56"/>
      <c r="AY465" s="56"/>
      <c r="AZ465" s="56"/>
      <c r="BA465" s="56"/>
      <c r="BB465" s="56"/>
      <c r="BC465" s="56"/>
      <c r="BD465" s="56"/>
      <c r="BE465" s="56"/>
      <c r="BF465" s="56"/>
      <c r="BG465" s="56"/>
      <c r="BH465" s="56"/>
      <c r="BI465" s="56"/>
      <c r="BJ465" s="56"/>
      <c r="BK465" s="56"/>
      <c r="BL465" s="56"/>
      <c r="BM465" s="56"/>
      <c r="BN465" s="56"/>
      <c r="BO465" s="56"/>
      <c r="BP465" s="56"/>
      <c r="BQ465" s="56"/>
      <c r="BR465" s="56"/>
      <c r="BS465" s="56"/>
      <c r="BT465" s="56"/>
      <c r="BU465" s="88"/>
      <c r="BV465" s="56"/>
      <c r="BW465" s="56"/>
    </row>
    <row r="466" spans="1:75" ht="15.75" customHeight="1" x14ac:dyDescent="0.25">
      <c r="A466" s="55"/>
      <c r="B466" s="65"/>
      <c r="C466" s="110"/>
      <c r="D466" s="110"/>
      <c r="E466" s="110"/>
      <c r="F466" s="78"/>
      <c r="G466" s="78"/>
      <c r="H466" s="78"/>
      <c r="I466" s="78"/>
      <c r="J466" s="78"/>
      <c r="K466" s="78"/>
      <c r="L466" s="78"/>
      <c r="M466" s="78"/>
      <c r="N466" s="78"/>
      <c r="O466" s="55"/>
      <c r="P466" s="55"/>
      <c r="Q466" s="55"/>
      <c r="R466" s="55"/>
      <c r="S466" s="55"/>
      <c r="T466" s="55"/>
      <c r="U466" s="55"/>
      <c r="V466" s="55"/>
      <c r="W466" s="55"/>
      <c r="X466" s="74"/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4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6"/>
      <c r="BE466" s="56"/>
      <c r="BF466" s="56"/>
      <c r="BG466" s="56"/>
      <c r="BH466" s="56"/>
      <c r="BI466" s="56"/>
      <c r="BJ466" s="56"/>
      <c r="BK466" s="56"/>
      <c r="BL466" s="56"/>
      <c r="BM466" s="56"/>
      <c r="BN466" s="56"/>
      <c r="BO466" s="56"/>
      <c r="BP466" s="56"/>
      <c r="BQ466" s="56"/>
      <c r="BR466" s="56"/>
      <c r="BS466" s="56"/>
      <c r="BT466" s="56"/>
      <c r="BU466" s="88"/>
      <c r="BV466" s="56"/>
      <c r="BW466" s="56"/>
    </row>
    <row r="467" spans="1:75" ht="15.75" customHeight="1" x14ac:dyDescent="0.25">
      <c r="A467" s="55"/>
      <c r="B467" s="65"/>
      <c r="C467" s="110"/>
      <c r="D467" s="110"/>
      <c r="E467" s="110"/>
      <c r="F467" s="78"/>
      <c r="G467" s="78"/>
      <c r="H467" s="78"/>
      <c r="I467" s="78"/>
      <c r="J467" s="78"/>
      <c r="K467" s="78"/>
      <c r="L467" s="78"/>
      <c r="M467" s="78"/>
      <c r="N467" s="78"/>
      <c r="O467" s="55"/>
      <c r="P467" s="55"/>
      <c r="Q467" s="55"/>
      <c r="R467" s="55"/>
      <c r="S467" s="55"/>
      <c r="T467" s="55"/>
      <c r="U467" s="55"/>
      <c r="V467" s="55"/>
      <c r="W467" s="55"/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56"/>
      <c r="AX467" s="56"/>
      <c r="AY467" s="56"/>
      <c r="AZ467" s="56"/>
      <c r="BA467" s="56"/>
      <c r="BB467" s="56"/>
      <c r="BC467" s="56"/>
      <c r="BD467" s="56"/>
      <c r="BE467" s="56"/>
      <c r="BF467" s="56"/>
      <c r="BG467" s="56"/>
      <c r="BH467" s="56"/>
      <c r="BI467" s="56"/>
      <c r="BJ467" s="56"/>
      <c r="BK467" s="56"/>
      <c r="BL467" s="56"/>
      <c r="BM467" s="56"/>
      <c r="BN467" s="56"/>
      <c r="BO467" s="56"/>
      <c r="BP467" s="56"/>
      <c r="BQ467" s="56"/>
      <c r="BR467" s="56"/>
      <c r="BS467" s="56"/>
      <c r="BT467" s="56"/>
      <c r="BU467" s="88"/>
      <c r="BV467" s="56"/>
      <c r="BW467" s="56"/>
    </row>
    <row r="468" spans="1:75" ht="15.75" customHeight="1" x14ac:dyDescent="0.25">
      <c r="A468" s="55"/>
      <c r="B468" s="65"/>
      <c r="C468" s="110"/>
      <c r="D468" s="110"/>
      <c r="E468" s="110"/>
      <c r="F468" s="78"/>
      <c r="G468" s="78"/>
      <c r="H468" s="78"/>
      <c r="I468" s="78"/>
      <c r="J468" s="78"/>
      <c r="K468" s="78"/>
      <c r="L468" s="78"/>
      <c r="M468" s="78"/>
      <c r="N468" s="78"/>
      <c r="O468" s="55"/>
      <c r="P468" s="55"/>
      <c r="Q468" s="55"/>
      <c r="R468" s="55"/>
      <c r="S468" s="55"/>
      <c r="T468" s="55"/>
      <c r="U468" s="55"/>
      <c r="V468" s="55"/>
      <c r="W468" s="55"/>
      <c r="X468" s="74"/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4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  <c r="AW468" s="56"/>
      <c r="AX468" s="56"/>
      <c r="AY468" s="56"/>
      <c r="AZ468" s="56"/>
      <c r="BA468" s="56"/>
      <c r="BB468" s="56"/>
      <c r="BC468" s="56"/>
      <c r="BD468" s="56"/>
      <c r="BE468" s="56"/>
      <c r="BF468" s="56"/>
      <c r="BG468" s="56"/>
      <c r="BH468" s="56"/>
      <c r="BI468" s="56"/>
      <c r="BJ468" s="56"/>
      <c r="BK468" s="56"/>
      <c r="BL468" s="56"/>
      <c r="BM468" s="56"/>
      <c r="BN468" s="56"/>
      <c r="BO468" s="56"/>
      <c r="BP468" s="56"/>
      <c r="BQ468" s="56"/>
      <c r="BR468" s="56"/>
      <c r="BS468" s="56"/>
      <c r="BT468" s="56"/>
      <c r="BU468" s="88"/>
      <c r="BV468" s="56"/>
      <c r="BW468" s="56"/>
    </row>
    <row r="469" spans="1:75" ht="15.75" customHeight="1" x14ac:dyDescent="0.25">
      <c r="A469" s="55"/>
      <c r="B469" s="65"/>
      <c r="C469" s="110"/>
      <c r="D469" s="110"/>
      <c r="E469" s="110"/>
      <c r="F469" s="78"/>
      <c r="G469" s="78"/>
      <c r="H469" s="78"/>
      <c r="I469" s="78"/>
      <c r="J469" s="78"/>
      <c r="K469" s="78"/>
      <c r="L469" s="78"/>
      <c r="M469" s="78"/>
      <c r="N469" s="78"/>
      <c r="O469" s="55"/>
      <c r="P469" s="55"/>
      <c r="Q469" s="55"/>
      <c r="R469" s="55"/>
      <c r="S469" s="55"/>
      <c r="T469" s="55"/>
      <c r="U469" s="55"/>
      <c r="V469" s="55"/>
      <c r="W469" s="55"/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56"/>
      <c r="AX469" s="56"/>
      <c r="AY469" s="56"/>
      <c r="AZ469" s="56"/>
      <c r="BA469" s="56"/>
      <c r="BB469" s="56"/>
      <c r="BC469" s="56"/>
      <c r="BD469" s="56"/>
      <c r="BE469" s="56"/>
      <c r="BF469" s="56"/>
      <c r="BG469" s="56"/>
      <c r="BH469" s="56"/>
      <c r="BI469" s="56"/>
      <c r="BJ469" s="56"/>
      <c r="BK469" s="56"/>
      <c r="BL469" s="56"/>
      <c r="BM469" s="56"/>
      <c r="BN469" s="56"/>
      <c r="BO469" s="56"/>
      <c r="BP469" s="56"/>
      <c r="BQ469" s="56"/>
      <c r="BR469" s="56"/>
      <c r="BS469" s="56"/>
      <c r="BT469" s="56"/>
      <c r="BU469" s="88"/>
      <c r="BV469" s="56"/>
      <c r="BW469" s="56"/>
    </row>
    <row r="470" spans="1:75" ht="15.75" customHeight="1" x14ac:dyDescent="0.25">
      <c r="A470" s="55"/>
      <c r="B470" s="65"/>
      <c r="C470" s="110"/>
      <c r="D470" s="110"/>
      <c r="E470" s="110"/>
      <c r="F470" s="78"/>
      <c r="G470" s="78"/>
      <c r="H470" s="78"/>
      <c r="I470" s="78"/>
      <c r="J470" s="78"/>
      <c r="K470" s="78"/>
      <c r="L470" s="78"/>
      <c r="M470" s="78"/>
      <c r="N470" s="78"/>
      <c r="O470" s="55"/>
      <c r="P470" s="55"/>
      <c r="Q470" s="55"/>
      <c r="R470" s="55"/>
      <c r="S470" s="55"/>
      <c r="T470" s="55"/>
      <c r="U470" s="55"/>
      <c r="V470" s="55"/>
      <c r="W470" s="55"/>
      <c r="X470" s="74"/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6"/>
      <c r="BE470" s="56"/>
      <c r="BF470" s="56"/>
      <c r="BG470" s="56"/>
      <c r="BH470" s="56"/>
      <c r="BI470" s="56"/>
      <c r="BJ470" s="56"/>
      <c r="BK470" s="56"/>
      <c r="BL470" s="56"/>
      <c r="BM470" s="56"/>
      <c r="BN470" s="56"/>
      <c r="BO470" s="56"/>
      <c r="BP470" s="56"/>
      <c r="BQ470" s="56"/>
      <c r="BR470" s="56"/>
      <c r="BS470" s="56"/>
      <c r="BT470" s="56"/>
      <c r="BU470" s="88"/>
      <c r="BV470" s="56"/>
      <c r="BW470" s="56"/>
    </row>
    <row r="471" spans="1:75" ht="15.75" customHeight="1" x14ac:dyDescent="0.25">
      <c r="A471" s="55"/>
      <c r="B471" s="65"/>
      <c r="C471" s="110"/>
      <c r="D471" s="110"/>
      <c r="E471" s="110"/>
      <c r="F471" s="78"/>
      <c r="G471" s="78"/>
      <c r="H471" s="78"/>
      <c r="I471" s="78"/>
      <c r="J471" s="78"/>
      <c r="K471" s="78"/>
      <c r="L471" s="78"/>
      <c r="M471" s="78"/>
      <c r="N471" s="78"/>
      <c r="O471" s="55"/>
      <c r="P471" s="55"/>
      <c r="Q471" s="55"/>
      <c r="R471" s="55"/>
      <c r="S471" s="55"/>
      <c r="T471" s="55"/>
      <c r="U471" s="55"/>
      <c r="V471" s="55"/>
      <c r="W471" s="55"/>
      <c r="X471" s="74"/>
      <c r="Y471" s="74"/>
      <c r="Z471" s="74"/>
      <c r="AA471" s="74"/>
      <c r="AB471" s="74"/>
      <c r="AC471" s="74"/>
      <c r="AD471" s="74"/>
      <c r="AE471" s="74"/>
      <c r="AF471" s="74"/>
      <c r="AG471" s="74"/>
      <c r="AH471" s="74"/>
      <c r="AI471" s="74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  <c r="BD471" s="56"/>
      <c r="BE471" s="56"/>
      <c r="BF471" s="56"/>
      <c r="BG471" s="56"/>
      <c r="BH471" s="56"/>
      <c r="BI471" s="56"/>
      <c r="BJ471" s="56"/>
      <c r="BK471" s="56"/>
      <c r="BL471" s="56"/>
      <c r="BM471" s="56"/>
      <c r="BN471" s="56"/>
      <c r="BO471" s="56"/>
      <c r="BP471" s="56"/>
      <c r="BQ471" s="56"/>
      <c r="BR471" s="56"/>
      <c r="BS471" s="56"/>
      <c r="BT471" s="56"/>
      <c r="BU471" s="88"/>
      <c r="BV471" s="56"/>
      <c r="BW471" s="56"/>
    </row>
    <row r="472" spans="1:75" ht="15.75" customHeight="1" x14ac:dyDescent="0.25">
      <c r="A472" s="55"/>
      <c r="B472" s="65"/>
      <c r="C472" s="110"/>
      <c r="D472" s="110"/>
      <c r="E472" s="110"/>
      <c r="F472" s="78"/>
      <c r="G472" s="78"/>
      <c r="H472" s="78"/>
      <c r="I472" s="78"/>
      <c r="J472" s="78"/>
      <c r="K472" s="78"/>
      <c r="L472" s="78"/>
      <c r="M472" s="78"/>
      <c r="N472" s="78"/>
      <c r="O472" s="55"/>
      <c r="P472" s="55"/>
      <c r="Q472" s="55"/>
      <c r="R472" s="55"/>
      <c r="S472" s="55"/>
      <c r="T472" s="55"/>
      <c r="U472" s="55"/>
      <c r="V472" s="55"/>
      <c r="W472" s="55"/>
      <c r="X472" s="74"/>
      <c r="Y472" s="74"/>
      <c r="Z472" s="74"/>
      <c r="AA472" s="74"/>
      <c r="AB472" s="74"/>
      <c r="AC472" s="74"/>
      <c r="AD472" s="74"/>
      <c r="AE472" s="74"/>
      <c r="AF472" s="74"/>
      <c r="AG472" s="74"/>
      <c r="AH472" s="74"/>
      <c r="AI472" s="74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  <c r="AW472" s="56"/>
      <c r="AX472" s="56"/>
      <c r="AY472" s="56"/>
      <c r="AZ472" s="56"/>
      <c r="BA472" s="56"/>
      <c r="BB472" s="56"/>
      <c r="BC472" s="56"/>
      <c r="BD472" s="56"/>
      <c r="BE472" s="56"/>
      <c r="BF472" s="56"/>
      <c r="BG472" s="56"/>
      <c r="BH472" s="56"/>
      <c r="BI472" s="56"/>
      <c r="BJ472" s="56"/>
      <c r="BK472" s="56"/>
      <c r="BL472" s="56"/>
      <c r="BM472" s="56"/>
      <c r="BN472" s="56"/>
      <c r="BO472" s="56"/>
      <c r="BP472" s="56"/>
      <c r="BQ472" s="56"/>
      <c r="BR472" s="56"/>
      <c r="BS472" s="56"/>
      <c r="BT472" s="56"/>
      <c r="BU472" s="88"/>
      <c r="BV472" s="56"/>
      <c r="BW472" s="56"/>
    </row>
    <row r="473" spans="1:75" ht="15.75" customHeight="1" x14ac:dyDescent="0.25">
      <c r="A473" s="55"/>
      <c r="B473" s="65"/>
      <c r="C473" s="110"/>
      <c r="D473" s="110"/>
      <c r="E473" s="110"/>
      <c r="F473" s="78"/>
      <c r="G473" s="78"/>
      <c r="H473" s="78"/>
      <c r="I473" s="78"/>
      <c r="J473" s="78"/>
      <c r="K473" s="78"/>
      <c r="L473" s="78"/>
      <c r="M473" s="78"/>
      <c r="N473" s="78"/>
      <c r="O473" s="55"/>
      <c r="P473" s="55"/>
      <c r="Q473" s="55"/>
      <c r="R473" s="55"/>
      <c r="S473" s="55"/>
      <c r="T473" s="55"/>
      <c r="U473" s="55"/>
      <c r="V473" s="55"/>
      <c r="W473" s="55"/>
      <c r="X473" s="74"/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4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  <c r="AW473" s="56"/>
      <c r="AX473" s="56"/>
      <c r="AY473" s="56"/>
      <c r="AZ473" s="56"/>
      <c r="BA473" s="56"/>
      <c r="BB473" s="56"/>
      <c r="BC473" s="56"/>
      <c r="BD473" s="56"/>
      <c r="BE473" s="56"/>
      <c r="BF473" s="56"/>
      <c r="BG473" s="56"/>
      <c r="BH473" s="56"/>
      <c r="BI473" s="56"/>
      <c r="BJ473" s="56"/>
      <c r="BK473" s="56"/>
      <c r="BL473" s="56"/>
      <c r="BM473" s="56"/>
      <c r="BN473" s="56"/>
      <c r="BO473" s="56"/>
      <c r="BP473" s="56"/>
      <c r="BQ473" s="56"/>
      <c r="BR473" s="56"/>
      <c r="BS473" s="56"/>
      <c r="BT473" s="56"/>
      <c r="BU473" s="88"/>
      <c r="BV473" s="56"/>
      <c r="BW473" s="56"/>
    </row>
    <row r="474" spans="1:75" ht="15.75" customHeight="1" x14ac:dyDescent="0.25">
      <c r="A474" s="55"/>
      <c r="B474" s="65"/>
      <c r="C474" s="110"/>
      <c r="D474" s="110"/>
      <c r="E474" s="110"/>
      <c r="F474" s="78"/>
      <c r="G474" s="78"/>
      <c r="H474" s="78"/>
      <c r="I474" s="78"/>
      <c r="J474" s="78"/>
      <c r="K474" s="78"/>
      <c r="L474" s="78"/>
      <c r="M474" s="78"/>
      <c r="N474" s="78"/>
      <c r="O474" s="55"/>
      <c r="P474" s="55"/>
      <c r="Q474" s="55"/>
      <c r="R474" s="55"/>
      <c r="S474" s="55"/>
      <c r="T474" s="55"/>
      <c r="U474" s="55"/>
      <c r="V474" s="55"/>
      <c r="W474" s="55"/>
      <c r="X474" s="74"/>
      <c r="Y474" s="74"/>
      <c r="Z474" s="74"/>
      <c r="AA474" s="74"/>
      <c r="AB474" s="74"/>
      <c r="AC474" s="74"/>
      <c r="AD474" s="74"/>
      <c r="AE474" s="74"/>
      <c r="AF474" s="74"/>
      <c r="AG474" s="74"/>
      <c r="AH474" s="74"/>
      <c r="AI474" s="74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56"/>
      <c r="AX474" s="56"/>
      <c r="AY474" s="56"/>
      <c r="AZ474" s="56"/>
      <c r="BA474" s="56"/>
      <c r="BB474" s="56"/>
      <c r="BC474" s="56"/>
      <c r="BD474" s="56"/>
      <c r="BE474" s="56"/>
      <c r="BF474" s="56"/>
      <c r="BG474" s="56"/>
      <c r="BH474" s="56"/>
      <c r="BI474" s="56"/>
      <c r="BJ474" s="56"/>
      <c r="BK474" s="56"/>
      <c r="BL474" s="56"/>
      <c r="BM474" s="56"/>
      <c r="BN474" s="56"/>
      <c r="BO474" s="56"/>
      <c r="BP474" s="56"/>
      <c r="BQ474" s="56"/>
      <c r="BR474" s="56"/>
      <c r="BS474" s="56"/>
      <c r="BT474" s="56"/>
      <c r="BU474" s="88"/>
      <c r="BV474" s="56"/>
      <c r="BW474" s="56"/>
    </row>
    <row r="475" spans="1:75" ht="15.75" customHeight="1" x14ac:dyDescent="0.25">
      <c r="A475" s="55"/>
      <c r="B475" s="65"/>
      <c r="C475" s="110"/>
      <c r="D475" s="110"/>
      <c r="E475" s="110"/>
      <c r="F475" s="78"/>
      <c r="G475" s="78"/>
      <c r="H475" s="78"/>
      <c r="I475" s="78"/>
      <c r="J475" s="78"/>
      <c r="K475" s="78"/>
      <c r="L475" s="78"/>
      <c r="M475" s="78"/>
      <c r="N475" s="78"/>
      <c r="O475" s="55"/>
      <c r="P475" s="55"/>
      <c r="Q475" s="55"/>
      <c r="R475" s="55"/>
      <c r="S475" s="55"/>
      <c r="T475" s="55"/>
      <c r="U475" s="55"/>
      <c r="V475" s="55"/>
      <c r="W475" s="55"/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  <c r="BD475" s="56"/>
      <c r="BE475" s="56"/>
      <c r="BF475" s="56"/>
      <c r="BG475" s="56"/>
      <c r="BH475" s="56"/>
      <c r="BI475" s="56"/>
      <c r="BJ475" s="56"/>
      <c r="BK475" s="56"/>
      <c r="BL475" s="56"/>
      <c r="BM475" s="56"/>
      <c r="BN475" s="56"/>
      <c r="BO475" s="56"/>
      <c r="BP475" s="56"/>
      <c r="BQ475" s="56"/>
      <c r="BR475" s="56"/>
      <c r="BS475" s="56"/>
      <c r="BT475" s="56"/>
      <c r="BU475" s="88"/>
      <c r="BV475" s="56"/>
      <c r="BW475" s="56"/>
    </row>
    <row r="476" spans="1:75" ht="15.75" customHeight="1" x14ac:dyDescent="0.25">
      <c r="A476" s="55"/>
      <c r="B476" s="65"/>
      <c r="C476" s="110"/>
      <c r="D476" s="110"/>
      <c r="E476" s="110"/>
      <c r="F476" s="78"/>
      <c r="G476" s="78"/>
      <c r="H476" s="78"/>
      <c r="I476" s="78"/>
      <c r="J476" s="78"/>
      <c r="K476" s="78"/>
      <c r="L476" s="78"/>
      <c r="M476" s="78"/>
      <c r="N476" s="78"/>
      <c r="O476" s="55"/>
      <c r="P476" s="55"/>
      <c r="Q476" s="55"/>
      <c r="R476" s="55"/>
      <c r="S476" s="55"/>
      <c r="T476" s="55"/>
      <c r="U476" s="55"/>
      <c r="V476" s="55"/>
      <c r="W476" s="55"/>
      <c r="X476" s="74"/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4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  <c r="AW476" s="56"/>
      <c r="AX476" s="56"/>
      <c r="AY476" s="56"/>
      <c r="AZ476" s="56"/>
      <c r="BA476" s="56"/>
      <c r="BB476" s="56"/>
      <c r="BC476" s="56"/>
      <c r="BD476" s="56"/>
      <c r="BE476" s="56"/>
      <c r="BF476" s="56"/>
      <c r="BG476" s="56"/>
      <c r="BH476" s="56"/>
      <c r="BI476" s="56"/>
      <c r="BJ476" s="56"/>
      <c r="BK476" s="56"/>
      <c r="BL476" s="56"/>
      <c r="BM476" s="56"/>
      <c r="BN476" s="56"/>
      <c r="BO476" s="56"/>
      <c r="BP476" s="56"/>
      <c r="BQ476" s="56"/>
      <c r="BR476" s="56"/>
      <c r="BS476" s="56"/>
      <c r="BT476" s="56"/>
      <c r="BU476" s="88"/>
      <c r="BV476" s="56"/>
      <c r="BW476" s="56"/>
    </row>
    <row r="477" spans="1:75" ht="15.75" customHeight="1" x14ac:dyDescent="0.25">
      <c r="A477" s="55"/>
      <c r="B477" s="65"/>
      <c r="C477" s="110"/>
      <c r="D477" s="110"/>
      <c r="E477" s="110"/>
      <c r="F477" s="78"/>
      <c r="G477" s="78"/>
      <c r="H477" s="78"/>
      <c r="I477" s="78"/>
      <c r="J477" s="78"/>
      <c r="K477" s="78"/>
      <c r="L477" s="78"/>
      <c r="M477" s="78"/>
      <c r="N477" s="78"/>
      <c r="O477" s="55"/>
      <c r="P477" s="55"/>
      <c r="Q477" s="55"/>
      <c r="R477" s="55"/>
      <c r="S477" s="55"/>
      <c r="T477" s="55"/>
      <c r="U477" s="55"/>
      <c r="V477" s="55"/>
      <c r="W477" s="55"/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4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  <c r="AW477" s="56"/>
      <c r="AX477" s="56"/>
      <c r="AY477" s="56"/>
      <c r="AZ477" s="56"/>
      <c r="BA477" s="56"/>
      <c r="BB477" s="56"/>
      <c r="BC477" s="56"/>
      <c r="BD477" s="56"/>
      <c r="BE477" s="56"/>
      <c r="BF477" s="56"/>
      <c r="BG477" s="56"/>
      <c r="BH477" s="56"/>
      <c r="BI477" s="56"/>
      <c r="BJ477" s="56"/>
      <c r="BK477" s="56"/>
      <c r="BL477" s="56"/>
      <c r="BM477" s="56"/>
      <c r="BN477" s="56"/>
      <c r="BO477" s="56"/>
      <c r="BP477" s="56"/>
      <c r="BQ477" s="56"/>
      <c r="BR477" s="56"/>
      <c r="BS477" s="56"/>
      <c r="BT477" s="56"/>
      <c r="BU477" s="88"/>
      <c r="BV477" s="56"/>
      <c r="BW477" s="56"/>
    </row>
    <row r="478" spans="1:75" ht="15.75" customHeight="1" x14ac:dyDescent="0.25">
      <c r="A478" s="55"/>
      <c r="B478" s="65"/>
      <c r="C478" s="110"/>
      <c r="D478" s="110"/>
      <c r="E478" s="110"/>
      <c r="F478" s="78"/>
      <c r="G478" s="78"/>
      <c r="H478" s="78"/>
      <c r="I478" s="78"/>
      <c r="J478" s="78"/>
      <c r="K478" s="78"/>
      <c r="L478" s="78"/>
      <c r="M478" s="78"/>
      <c r="N478" s="78"/>
      <c r="O478" s="55"/>
      <c r="P478" s="55"/>
      <c r="Q478" s="55"/>
      <c r="R478" s="55"/>
      <c r="S478" s="55"/>
      <c r="T478" s="55"/>
      <c r="U478" s="55"/>
      <c r="V478" s="55"/>
      <c r="W478" s="55"/>
      <c r="X478" s="74"/>
      <c r="Y478" s="74"/>
      <c r="Z478" s="74"/>
      <c r="AA478" s="74"/>
      <c r="AB478" s="74"/>
      <c r="AC478" s="74"/>
      <c r="AD478" s="74"/>
      <c r="AE478" s="74"/>
      <c r="AF478" s="74"/>
      <c r="AG478" s="74"/>
      <c r="AH478" s="74"/>
      <c r="AI478" s="74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  <c r="BD478" s="56"/>
      <c r="BE478" s="56"/>
      <c r="BF478" s="56"/>
      <c r="BG478" s="56"/>
      <c r="BH478" s="56"/>
      <c r="BI478" s="56"/>
      <c r="BJ478" s="56"/>
      <c r="BK478" s="56"/>
      <c r="BL478" s="56"/>
      <c r="BM478" s="56"/>
      <c r="BN478" s="56"/>
      <c r="BO478" s="56"/>
      <c r="BP478" s="56"/>
      <c r="BQ478" s="56"/>
      <c r="BR478" s="56"/>
      <c r="BS478" s="56"/>
      <c r="BT478" s="56"/>
      <c r="BU478" s="88"/>
      <c r="BV478" s="56"/>
      <c r="BW478" s="56"/>
    </row>
    <row r="479" spans="1:75" ht="15.75" customHeight="1" x14ac:dyDescent="0.25">
      <c r="A479" s="55"/>
      <c r="B479" s="65"/>
      <c r="C479" s="110"/>
      <c r="D479" s="110"/>
      <c r="E479" s="110"/>
      <c r="F479" s="78"/>
      <c r="G479" s="78"/>
      <c r="H479" s="78"/>
      <c r="I479" s="78"/>
      <c r="J479" s="78"/>
      <c r="K479" s="78"/>
      <c r="L479" s="78"/>
      <c r="M479" s="78"/>
      <c r="N479" s="78"/>
      <c r="O479" s="55"/>
      <c r="P479" s="55"/>
      <c r="Q479" s="55"/>
      <c r="R479" s="55"/>
      <c r="S479" s="55"/>
      <c r="T479" s="55"/>
      <c r="U479" s="55"/>
      <c r="V479" s="55"/>
      <c r="W479" s="55"/>
      <c r="X479" s="74"/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56"/>
      <c r="AX479" s="56"/>
      <c r="AY479" s="56"/>
      <c r="AZ479" s="56"/>
      <c r="BA479" s="56"/>
      <c r="BB479" s="56"/>
      <c r="BC479" s="56"/>
      <c r="BD479" s="56"/>
      <c r="BE479" s="56"/>
      <c r="BF479" s="56"/>
      <c r="BG479" s="56"/>
      <c r="BH479" s="56"/>
      <c r="BI479" s="56"/>
      <c r="BJ479" s="56"/>
      <c r="BK479" s="56"/>
      <c r="BL479" s="56"/>
      <c r="BM479" s="56"/>
      <c r="BN479" s="56"/>
      <c r="BO479" s="56"/>
      <c r="BP479" s="56"/>
      <c r="BQ479" s="56"/>
      <c r="BR479" s="56"/>
      <c r="BS479" s="56"/>
      <c r="BT479" s="56"/>
      <c r="BU479" s="88"/>
      <c r="BV479" s="56"/>
      <c r="BW479" s="56"/>
    </row>
    <row r="480" spans="1:75" ht="15.75" customHeight="1" x14ac:dyDescent="0.25">
      <c r="A480" s="55"/>
      <c r="B480" s="65"/>
      <c r="C480" s="110"/>
      <c r="D480" s="110"/>
      <c r="E480" s="110"/>
      <c r="F480" s="78"/>
      <c r="G480" s="78"/>
      <c r="H480" s="78"/>
      <c r="I480" s="78"/>
      <c r="J480" s="78"/>
      <c r="K480" s="78"/>
      <c r="L480" s="78"/>
      <c r="M480" s="78"/>
      <c r="N480" s="78"/>
      <c r="O480" s="55"/>
      <c r="P480" s="55"/>
      <c r="Q480" s="55"/>
      <c r="R480" s="55"/>
      <c r="S480" s="55"/>
      <c r="T480" s="55"/>
      <c r="U480" s="55"/>
      <c r="V480" s="55"/>
      <c r="W480" s="55"/>
      <c r="X480" s="74"/>
      <c r="Y480" s="74"/>
      <c r="Z480" s="74"/>
      <c r="AA480" s="74"/>
      <c r="AB480" s="74"/>
      <c r="AC480" s="74"/>
      <c r="AD480" s="74"/>
      <c r="AE480" s="74"/>
      <c r="AF480" s="74"/>
      <c r="AG480" s="74"/>
      <c r="AH480" s="74"/>
      <c r="AI480" s="74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56"/>
      <c r="AX480" s="56"/>
      <c r="AY480" s="56"/>
      <c r="AZ480" s="56"/>
      <c r="BA480" s="56"/>
      <c r="BB480" s="56"/>
      <c r="BC480" s="56"/>
      <c r="BD480" s="56"/>
      <c r="BE480" s="56"/>
      <c r="BF480" s="56"/>
      <c r="BG480" s="56"/>
      <c r="BH480" s="56"/>
      <c r="BI480" s="56"/>
      <c r="BJ480" s="56"/>
      <c r="BK480" s="56"/>
      <c r="BL480" s="56"/>
      <c r="BM480" s="56"/>
      <c r="BN480" s="56"/>
      <c r="BO480" s="56"/>
      <c r="BP480" s="56"/>
      <c r="BQ480" s="56"/>
      <c r="BR480" s="56"/>
      <c r="BS480" s="56"/>
      <c r="BT480" s="56"/>
      <c r="BU480" s="88"/>
      <c r="BV480" s="56"/>
      <c r="BW480" s="56"/>
    </row>
    <row r="481" spans="1:75" ht="15.75" customHeight="1" x14ac:dyDescent="0.25">
      <c r="A481" s="55"/>
      <c r="B481" s="65"/>
      <c r="C481" s="110"/>
      <c r="D481" s="110"/>
      <c r="E481" s="110"/>
      <c r="F481" s="78"/>
      <c r="G481" s="78"/>
      <c r="H481" s="78"/>
      <c r="I481" s="78"/>
      <c r="J481" s="78"/>
      <c r="K481" s="78"/>
      <c r="L481" s="78"/>
      <c r="M481" s="78"/>
      <c r="N481" s="78"/>
      <c r="O481" s="55"/>
      <c r="P481" s="55"/>
      <c r="Q481" s="55"/>
      <c r="R481" s="55"/>
      <c r="S481" s="55"/>
      <c r="T481" s="55"/>
      <c r="U481" s="55"/>
      <c r="V481" s="55"/>
      <c r="W481" s="55"/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56"/>
      <c r="AX481" s="56"/>
      <c r="AY481" s="56"/>
      <c r="AZ481" s="56"/>
      <c r="BA481" s="56"/>
      <c r="BB481" s="56"/>
      <c r="BC481" s="56"/>
      <c r="BD481" s="56"/>
      <c r="BE481" s="56"/>
      <c r="BF481" s="56"/>
      <c r="BG481" s="56"/>
      <c r="BH481" s="56"/>
      <c r="BI481" s="56"/>
      <c r="BJ481" s="56"/>
      <c r="BK481" s="56"/>
      <c r="BL481" s="56"/>
      <c r="BM481" s="56"/>
      <c r="BN481" s="56"/>
      <c r="BO481" s="56"/>
      <c r="BP481" s="56"/>
      <c r="BQ481" s="56"/>
      <c r="BR481" s="56"/>
      <c r="BS481" s="56"/>
      <c r="BT481" s="56"/>
      <c r="BU481" s="88"/>
      <c r="BV481" s="56"/>
      <c r="BW481" s="56"/>
    </row>
    <row r="482" spans="1:75" ht="15.75" customHeight="1" x14ac:dyDescent="0.25">
      <c r="A482" s="55"/>
      <c r="B482" s="65"/>
      <c r="C482" s="110"/>
      <c r="D482" s="110"/>
      <c r="E482" s="110"/>
      <c r="F482" s="78"/>
      <c r="G482" s="78"/>
      <c r="H482" s="78"/>
      <c r="I482" s="78"/>
      <c r="J482" s="78"/>
      <c r="K482" s="78"/>
      <c r="L482" s="78"/>
      <c r="M482" s="78"/>
      <c r="N482" s="78"/>
      <c r="O482" s="55"/>
      <c r="P482" s="55"/>
      <c r="Q482" s="55"/>
      <c r="R482" s="55"/>
      <c r="S482" s="55"/>
      <c r="T482" s="55"/>
      <c r="U482" s="55"/>
      <c r="V482" s="55"/>
      <c r="W482" s="55"/>
      <c r="X482" s="74"/>
      <c r="Y482" s="74"/>
      <c r="Z482" s="74"/>
      <c r="AA482" s="74"/>
      <c r="AB482" s="74"/>
      <c r="AC482" s="74"/>
      <c r="AD482" s="74"/>
      <c r="AE482" s="74"/>
      <c r="AF482" s="74"/>
      <c r="AG482" s="74"/>
      <c r="AH482" s="74"/>
      <c r="AI482" s="74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  <c r="BD482" s="56"/>
      <c r="BE482" s="56"/>
      <c r="BF482" s="56"/>
      <c r="BG482" s="56"/>
      <c r="BH482" s="56"/>
      <c r="BI482" s="56"/>
      <c r="BJ482" s="56"/>
      <c r="BK482" s="56"/>
      <c r="BL482" s="56"/>
      <c r="BM482" s="56"/>
      <c r="BN482" s="56"/>
      <c r="BO482" s="56"/>
      <c r="BP482" s="56"/>
      <c r="BQ482" s="56"/>
      <c r="BR482" s="56"/>
      <c r="BS482" s="56"/>
      <c r="BT482" s="56"/>
      <c r="BU482" s="88"/>
      <c r="BV482" s="56"/>
      <c r="BW482" s="56"/>
    </row>
    <row r="483" spans="1:75" ht="15.75" customHeight="1" x14ac:dyDescent="0.25">
      <c r="A483" s="55"/>
      <c r="B483" s="65"/>
      <c r="C483" s="110"/>
      <c r="D483" s="110"/>
      <c r="E483" s="110"/>
      <c r="F483" s="78"/>
      <c r="G483" s="78"/>
      <c r="H483" s="78"/>
      <c r="I483" s="78"/>
      <c r="J483" s="78"/>
      <c r="K483" s="78"/>
      <c r="L483" s="78"/>
      <c r="M483" s="78"/>
      <c r="N483" s="78"/>
      <c r="O483" s="55"/>
      <c r="P483" s="55"/>
      <c r="Q483" s="55"/>
      <c r="R483" s="55"/>
      <c r="S483" s="55"/>
      <c r="T483" s="55"/>
      <c r="U483" s="55"/>
      <c r="V483" s="55"/>
      <c r="W483" s="55"/>
      <c r="X483" s="74"/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  <c r="AW483" s="56"/>
      <c r="AX483" s="56"/>
      <c r="AY483" s="56"/>
      <c r="AZ483" s="56"/>
      <c r="BA483" s="56"/>
      <c r="BB483" s="56"/>
      <c r="BC483" s="56"/>
      <c r="BD483" s="56"/>
      <c r="BE483" s="56"/>
      <c r="BF483" s="56"/>
      <c r="BG483" s="56"/>
      <c r="BH483" s="56"/>
      <c r="BI483" s="56"/>
      <c r="BJ483" s="56"/>
      <c r="BK483" s="56"/>
      <c r="BL483" s="56"/>
      <c r="BM483" s="56"/>
      <c r="BN483" s="56"/>
      <c r="BO483" s="56"/>
      <c r="BP483" s="56"/>
      <c r="BQ483" s="56"/>
      <c r="BR483" s="56"/>
      <c r="BS483" s="56"/>
      <c r="BT483" s="56"/>
      <c r="BU483" s="88"/>
      <c r="BV483" s="56"/>
      <c r="BW483" s="56"/>
    </row>
    <row r="484" spans="1:75" ht="15.75" customHeight="1" x14ac:dyDescent="0.25">
      <c r="A484" s="55"/>
      <c r="B484" s="65"/>
      <c r="C484" s="110"/>
      <c r="D484" s="110"/>
      <c r="E484" s="110"/>
      <c r="F484" s="78"/>
      <c r="G484" s="78"/>
      <c r="H484" s="78"/>
      <c r="I484" s="78"/>
      <c r="J484" s="78"/>
      <c r="K484" s="78"/>
      <c r="L484" s="78"/>
      <c r="M484" s="78"/>
      <c r="N484" s="78"/>
      <c r="O484" s="55"/>
      <c r="P484" s="55"/>
      <c r="Q484" s="55"/>
      <c r="R484" s="55"/>
      <c r="S484" s="55"/>
      <c r="T484" s="55"/>
      <c r="U484" s="55"/>
      <c r="V484" s="55"/>
      <c r="W484" s="55"/>
      <c r="X484" s="74"/>
      <c r="Y484" s="74"/>
      <c r="Z484" s="74"/>
      <c r="AA484" s="74"/>
      <c r="AB484" s="74"/>
      <c r="AC484" s="74"/>
      <c r="AD484" s="74"/>
      <c r="AE484" s="74"/>
      <c r="AF484" s="74"/>
      <c r="AG484" s="74"/>
      <c r="AH484" s="74"/>
      <c r="AI484" s="74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56"/>
      <c r="AX484" s="56"/>
      <c r="AY484" s="56"/>
      <c r="AZ484" s="56"/>
      <c r="BA484" s="56"/>
      <c r="BB484" s="56"/>
      <c r="BC484" s="56"/>
      <c r="BD484" s="56"/>
      <c r="BE484" s="56"/>
      <c r="BF484" s="56"/>
      <c r="BG484" s="56"/>
      <c r="BH484" s="56"/>
      <c r="BI484" s="56"/>
      <c r="BJ484" s="56"/>
      <c r="BK484" s="56"/>
      <c r="BL484" s="56"/>
      <c r="BM484" s="56"/>
      <c r="BN484" s="56"/>
      <c r="BO484" s="56"/>
      <c r="BP484" s="56"/>
      <c r="BQ484" s="56"/>
      <c r="BR484" s="56"/>
      <c r="BS484" s="56"/>
      <c r="BT484" s="56"/>
      <c r="BU484" s="88"/>
      <c r="BV484" s="56"/>
      <c r="BW484" s="56"/>
    </row>
    <row r="485" spans="1:75" ht="15.75" customHeight="1" x14ac:dyDescent="0.25">
      <c r="A485" s="55"/>
      <c r="B485" s="65"/>
      <c r="C485" s="110"/>
      <c r="D485" s="110"/>
      <c r="E485" s="110"/>
      <c r="F485" s="78"/>
      <c r="G485" s="78"/>
      <c r="H485" s="78"/>
      <c r="I485" s="78"/>
      <c r="J485" s="78"/>
      <c r="K485" s="78"/>
      <c r="L485" s="78"/>
      <c r="M485" s="78"/>
      <c r="N485" s="78"/>
      <c r="O485" s="55"/>
      <c r="P485" s="55"/>
      <c r="Q485" s="55"/>
      <c r="R485" s="55"/>
      <c r="S485" s="55"/>
      <c r="T485" s="55"/>
      <c r="U485" s="55"/>
      <c r="V485" s="55"/>
      <c r="W485" s="55"/>
      <c r="X485" s="74"/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4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56"/>
      <c r="AX485" s="56"/>
      <c r="AY485" s="56"/>
      <c r="AZ485" s="56"/>
      <c r="BA485" s="56"/>
      <c r="BB485" s="56"/>
      <c r="BC485" s="56"/>
      <c r="BD485" s="56"/>
      <c r="BE485" s="56"/>
      <c r="BF485" s="56"/>
      <c r="BG485" s="56"/>
      <c r="BH485" s="56"/>
      <c r="BI485" s="56"/>
      <c r="BJ485" s="56"/>
      <c r="BK485" s="56"/>
      <c r="BL485" s="56"/>
      <c r="BM485" s="56"/>
      <c r="BN485" s="56"/>
      <c r="BO485" s="56"/>
      <c r="BP485" s="56"/>
      <c r="BQ485" s="56"/>
      <c r="BR485" s="56"/>
      <c r="BS485" s="56"/>
      <c r="BT485" s="56"/>
      <c r="BU485" s="88"/>
      <c r="BV485" s="56"/>
      <c r="BW485" s="56"/>
    </row>
    <row r="486" spans="1:75" ht="15.75" customHeight="1" x14ac:dyDescent="0.25">
      <c r="A486" s="55"/>
      <c r="B486" s="65"/>
      <c r="C486" s="110"/>
      <c r="D486" s="110"/>
      <c r="E486" s="110"/>
      <c r="F486" s="78"/>
      <c r="G486" s="78"/>
      <c r="H486" s="78"/>
      <c r="I486" s="78"/>
      <c r="J486" s="78"/>
      <c r="K486" s="78"/>
      <c r="L486" s="78"/>
      <c r="M486" s="78"/>
      <c r="N486" s="78"/>
      <c r="O486" s="55"/>
      <c r="P486" s="55"/>
      <c r="Q486" s="55"/>
      <c r="R486" s="55"/>
      <c r="S486" s="55"/>
      <c r="T486" s="55"/>
      <c r="U486" s="55"/>
      <c r="V486" s="55"/>
      <c r="W486" s="55"/>
      <c r="X486" s="74"/>
      <c r="Y486" s="74"/>
      <c r="Z486" s="74"/>
      <c r="AA486" s="74"/>
      <c r="AB486" s="74"/>
      <c r="AC486" s="74"/>
      <c r="AD486" s="74"/>
      <c r="AE486" s="74"/>
      <c r="AF486" s="74"/>
      <c r="AG486" s="74"/>
      <c r="AH486" s="74"/>
      <c r="AI486" s="74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56"/>
      <c r="BI486" s="56"/>
      <c r="BJ486" s="56"/>
      <c r="BK486" s="56"/>
      <c r="BL486" s="56"/>
      <c r="BM486" s="56"/>
      <c r="BN486" s="56"/>
      <c r="BO486" s="56"/>
      <c r="BP486" s="56"/>
      <c r="BQ486" s="56"/>
      <c r="BR486" s="56"/>
      <c r="BS486" s="56"/>
      <c r="BT486" s="56"/>
      <c r="BU486" s="88"/>
      <c r="BV486" s="56"/>
      <c r="BW486" s="56"/>
    </row>
    <row r="487" spans="1:75" ht="15.75" customHeight="1" x14ac:dyDescent="0.25">
      <c r="A487" s="55"/>
      <c r="B487" s="65"/>
      <c r="C487" s="110"/>
      <c r="D487" s="110"/>
      <c r="E487" s="110"/>
      <c r="F487" s="78"/>
      <c r="G487" s="78"/>
      <c r="H487" s="78"/>
      <c r="I487" s="78"/>
      <c r="J487" s="78"/>
      <c r="K487" s="78"/>
      <c r="L487" s="78"/>
      <c r="M487" s="78"/>
      <c r="N487" s="78"/>
      <c r="O487" s="55"/>
      <c r="P487" s="55"/>
      <c r="Q487" s="55"/>
      <c r="R487" s="55"/>
      <c r="S487" s="55"/>
      <c r="T487" s="55"/>
      <c r="U487" s="55"/>
      <c r="V487" s="55"/>
      <c r="W487" s="55"/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56"/>
      <c r="AX487" s="56"/>
      <c r="AY487" s="56"/>
      <c r="AZ487" s="56"/>
      <c r="BA487" s="56"/>
      <c r="BB487" s="56"/>
      <c r="BC487" s="56"/>
      <c r="BD487" s="56"/>
      <c r="BE487" s="56"/>
      <c r="BF487" s="56"/>
      <c r="BG487" s="56"/>
      <c r="BH487" s="56"/>
      <c r="BI487" s="56"/>
      <c r="BJ487" s="56"/>
      <c r="BK487" s="56"/>
      <c r="BL487" s="56"/>
      <c r="BM487" s="56"/>
      <c r="BN487" s="56"/>
      <c r="BO487" s="56"/>
      <c r="BP487" s="56"/>
      <c r="BQ487" s="56"/>
      <c r="BR487" s="56"/>
      <c r="BS487" s="56"/>
      <c r="BT487" s="56"/>
      <c r="BU487" s="88"/>
      <c r="BV487" s="56"/>
      <c r="BW487" s="56"/>
    </row>
    <row r="488" spans="1:75" ht="15.75" customHeight="1" x14ac:dyDescent="0.25">
      <c r="A488" s="55"/>
      <c r="B488" s="65"/>
      <c r="C488" s="110"/>
      <c r="D488" s="110"/>
      <c r="E488" s="110"/>
      <c r="F488" s="78"/>
      <c r="G488" s="78"/>
      <c r="H488" s="78"/>
      <c r="I488" s="78"/>
      <c r="J488" s="78"/>
      <c r="K488" s="78"/>
      <c r="L488" s="78"/>
      <c r="M488" s="78"/>
      <c r="N488" s="78"/>
      <c r="O488" s="55"/>
      <c r="P488" s="55"/>
      <c r="Q488" s="55"/>
      <c r="R488" s="55"/>
      <c r="S488" s="55"/>
      <c r="T488" s="55"/>
      <c r="U488" s="55"/>
      <c r="V488" s="55"/>
      <c r="W488" s="55"/>
      <c r="X488" s="74"/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4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  <c r="AW488" s="56"/>
      <c r="AX488" s="56"/>
      <c r="AY488" s="56"/>
      <c r="AZ488" s="56"/>
      <c r="BA488" s="56"/>
      <c r="BB488" s="56"/>
      <c r="BC488" s="56"/>
      <c r="BD488" s="56"/>
      <c r="BE488" s="56"/>
      <c r="BF488" s="56"/>
      <c r="BG488" s="56"/>
      <c r="BH488" s="56"/>
      <c r="BI488" s="56"/>
      <c r="BJ488" s="56"/>
      <c r="BK488" s="56"/>
      <c r="BL488" s="56"/>
      <c r="BM488" s="56"/>
      <c r="BN488" s="56"/>
      <c r="BO488" s="56"/>
      <c r="BP488" s="56"/>
      <c r="BQ488" s="56"/>
      <c r="BR488" s="56"/>
      <c r="BS488" s="56"/>
      <c r="BT488" s="56"/>
      <c r="BU488" s="88"/>
      <c r="BV488" s="56"/>
      <c r="BW488" s="56"/>
    </row>
    <row r="489" spans="1:75" ht="15.75" customHeight="1" x14ac:dyDescent="0.25">
      <c r="A489" s="55"/>
      <c r="B489" s="65"/>
      <c r="C489" s="110"/>
      <c r="D489" s="110"/>
      <c r="E489" s="110"/>
      <c r="F489" s="78"/>
      <c r="G489" s="78"/>
      <c r="H489" s="78"/>
      <c r="I489" s="78"/>
      <c r="J489" s="78"/>
      <c r="K489" s="78"/>
      <c r="L489" s="78"/>
      <c r="M489" s="78"/>
      <c r="N489" s="78"/>
      <c r="O489" s="55"/>
      <c r="P489" s="55"/>
      <c r="Q489" s="55"/>
      <c r="R489" s="55"/>
      <c r="S489" s="55"/>
      <c r="T489" s="55"/>
      <c r="U489" s="55"/>
      <c r="V489" s="55"/>
      <c r="W489" s="55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  <c r="AW489" s="56"/>
      <c r="AX489" s="56"/>
      <c r="AY489" s="56"/>
      <c r="AZ489" s="56"/>
      <c r="BA489" s="56"/>
      <c r="BB489" s="56"/>
      <c r="BC489" s="56"/>
      <c r="BD489" s="56"/>
      <c r="BE489" s="56"/>
      <c r="BF489" s="56"/>
      <c r="BG489" s="56"/>
      <c r="BH489" s="56"/>
      <c r="BI489" s="56"/>
      <c r="BJ489" s="56"/>
      <c r="BK489" s="56"/>
      <c r="BL489" s="56"/>
      <c r="BM489" s="56"/>
      <c r="BN489" s="56"/>
      <c r="BO489" s="56"/>
      <c r="BP489" s="56"/>
      <c r="BQ489" s="56"/>
      <c r="BR489" s="56"/>
      <c r="BS489" s="56"/>
      <c r="BT489" s="56"/>
      <c r="BU489" s="88"/>
      <c r="BV489" s="56"/>
      <c r="BW489" s="56"/>
    </row>
    <row r="490" spans="1:75" ht="15.75" customHeight="1" x14ac:dyDescent="0.25">
      <c r="A490" s="55"/>
      <c r="B490" s="65"/>
      <c r="C490" s="110"/>
      <c r="D490" s="110"/>
      <c r="E490" s="110"/>
      <c r="F490" s="78"/>
      <c r="G490" s="78"/>
      <c r="H490" s="78"/>
      <c r="I490" s="78"/>
      <c r="J490" s="78"/>
      <c r="K490" s="78"/>
      <c r="L490" s="78"/>
      <c r="M490" s="78"/>
      <c r="N490" s="78"/>
      <c r="O490" s="55"/>
      <c r="P490" s="55"/>
      <c r="Q490" s="55"/>
      <c r="R490" s="55"/>
      <c r="S490" s="55"/>
      <c r="T490" s="55"/>
      <c r="U490" s="55"/>
      <c r="V490" s="55"/>
      <c r="W490" s="55"/>
      <c r="X490" s="74"/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4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56"/>
      <c r="AX490" s="56"/>
      <c r="AY490" s="56"/>
      <c r="AZ490" s="56"/>
      <c r="BA490" s="56"/>
      <c r="BB490" s="56"/>
      <c r="BC490" s="56"/>
      <c r="BD490" s="56"/>
      <c r="BE490" s="56"/>
      <c r="BF490" s="56"/>
      <c r="BG490" s="56"/>
      <c r="BH490" s="56"/>
      <c r="BI490" s="56"/>
      <c r="BJ490" s="56"/>
      <c r="BK490" s="56"/>
      <c r="BL490" s="56"/>
      <c r="BM490" s="56"/>
      <c r="BN490" s="56"/>
      <c r="BO490" s="56"/>
      <c r="BP490" s="56"/>
      <c r="BQ490" s="56"/>
      <c r="BR490" s="56"/>
      <c r="BS490" s="56"/>
      <c r="BT490" s="56"/>
      <c r="BU490" s="88"/>
      <c r="BV490" s="56"/>
      <c r="BW490" s="56"/>
    </row>
    <row r="491" spans="1:75" ht="15.75" customHeight="1" x14ac:dyDescent="0.25">
      <c r="A491" s="55"/>
      <c r="B491" s="65"/>
      <c r="C491" s="110"/>
      <c r="D491" s="110"/>
      <c r="E491" s="110"/>
      <c r="F491" s="78"/>
      <c r="G491" s="78"/>
      <c r="H491" s="78"/>
      <c r="I491" s="78"/>
      <c r="J491" s="78"/>
      <c r="K491" s="78"/>
      <c r="L491" s="78"/>
      <c r="M491" s="78"/>
      <c r="N491" s="78"/>
      <c r="O491" s="55"/>
      <c r="P491" s="55"/>
      <c r="Q491" s="55"/>
      <c r="R491" s="55"/>
      <c r="S491" s="55"/>
      <c r="T491" s="55"/>
      <c r="U491" s="55"/>
      <c r="V491" s="55"/>
      <c r="W491" s="55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56"/>
      <c r="AX491" s="56"/>
      <c r="AY491" s="56"/>
      <c r="AZ491" s="56"/>
      <c r="BA491" s="56"/>
      <c r="BB491" s="56"/>
      <c r="BC491" s="56"/>
      <c r="BD491" s="56"/>
      <c r="BE491" s="56"/>
      <c r="BF491" s="56"/>
      <c r="BG491" s="56"/>
      <c r="BH491" s="56"/>
      <c r="BI491" s="56"/>
      <c r="BJ491" s="56"/>
      <c r="BK491" s="56"/>
      <c r="BL491" s="56"/>
      <c r="BM491" s="56"/>
      <c r="BN491" s="56"/>
      <c r="BO491" s="56"/>
      <c r="BP491" s="56"/>
      <c r="BQ491" s="56"/>
      <c r="BR491" s="56"/>
      <c r="BS491" s="56"/>
      <c r="BT491" s="56"/>
      <c r="BU491" s="88"/>
      <c r="BV491" s="56"/>
      <c r="BW491" s="56"/>
    </row>
    <row r="492" spans="1:75" ht="15.75" customHeight="1" x14ac:dyDescent="0.25">
      <c r="A492" s="55"/>
      <c r="B492" s="65"/>
      <c r="C492" s="110"/>
      <c r="D492" s="110"/>
      <c r="E492" s="110"/>
      <c r="F492" s="78"/>
      <c r="G492" s="78"/>
      <c r="H492" s="78"/>
      <c r="I492" s="78"/>
      <c r="J492" s="78"/>
      <c r="K492" s="78"/>
      <c r="L492" s="78"/>
      <c r="M492" s="78"/>
      <c r="N492" s="78"/>
      <c r="O492" s="55"/>
      <c r="P492" s="55"/>
      <c r="Q492" s="55"/>
      <c r="R492" s="55"/>
      <c r="S492" s="55"/>
      <c r="T492" s="55"/>
      <c r="U492" s="55"/>
      <c r="V492" s="55"/>
      <c r="W492" s="55"/>
      <c r="X492" s="74"/>
      <c r="Y492" s="74"/>
      <c r="Z492" s="74"/>
      <c r="AA492" s="74"/>
      <c r="AB492" s="74"/>
      <c r="AC492" s="74"/>
      <c r="AD492" s="74"/>
      <c r="AE492" s="74"/>
      <c r="AF492" s="74"/>
      <c r="AG492" s="74"/>
      <c r="AH492" s="74"/>
      <c r="AI492" s="74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  <c r="AW492" s="56"/>
      <c r="AX492" s="56"/>
      <c r="AY492" s="56"/>
      <c r="AZ492" s="56"/>
      <c r="BA492" s="56"/>
      <c r="BB492" s="56"/>
      <c r="BC492" s="56"/>
      <c r="BD492" s="56"/>
      <c r="BE492" s="56"/>
      <c r="BF492" s="56"/>
      <c r="BG492" s="56"/>
      <c r="BH492" s="56"/>
      <c r="BI492" s="56"/>
      <c r="BJ492" s="56"/>
      <c r="BK492" s="56"/>
      <c r="BL492" s="56"/>
      <c r="BM492" s="56"/>
      <c r="BN492" s="56"/>
      <c r="BO492" s="56"/>
      <c r="BP492" s="56"/>
      <c r="BQ492" s="56"/>
      <c r="BR492" s="56"/>
      <c r="BS492" s="56"/>
      <c r="BT492" s="56"/>
      <c r="BU492" s="88"/>
      <c r="BV492" s="56"/>
      <c r="BW492" s="56"/>
    </row>
    <row r="493" spans="1:75" ht="15.75" customHeight="1" x14ac:dyDescent="0.25">
      <c r="A493" s="55"/>
      <c r="B493" s="65"/>
      <c r="C493" s="110"/>
      <c r="D493" s="110"/>
      <c r="E493" s="110"/>
      <c r="F493" s="78"/>
      <c r="G493" s="78"/>
      <c r="H493" s="78"/>
      <c r="I493" s="78"/>
      <c r="J493" s="78"/>
      <c r="K493" s="78"/>
      <c r="L493" s="78"/>
      <c r="M493" s="78"/>
      <c r="N493" s="78"/>
      <c r="O493" s="55"/>
      <c r="P493" s="55"/>
      <c r="Q493" s="55"/>
      <c r="R493" s="55"/>
      <c r="S493" s="55"/>
      <c r="T493" s="55"/>
      <c r="U493" s="55"/>
      <c r="V493" s="55"/>
      <c r="W493" s="55"/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6"/>
      <c r="BE493" s="56"/>
      <c r="BF493" s="56"/>
      <c r="BG493" s="56"/>
      <c r="BH493" s="56"/>
      <c r="BI493" s="56"/>
      <c r="BJ493" s="56"/>
      <c r="BK493" s="56"/>
      <c r="BL493" s="56"/>
      <c r="BM493" s="56"/>
      <c r="BN493" s="56"/>
      <c r="BO493" s="56"/>
      <c r="BP493" s="56"/>
      <c r="BQ493" s="56"/>
      <c r="BR493" s="56"/>
      <c r="BS493" s="56"/>
      <c r="BT493" s="56"/>
      <c r="BU493" s="88"/>
      <c r="BV493" s="56"/>
      <c r="BW493" s="56"/>
    </row>
    <row r="494" spans="1:75" ht="15.75" customHeight="1" x14ac:dyDescent="0.25">
      <c r="A494" s="55"/>
      <c r="B494" s="65"/>
      <c r="C494" s="110"/>
      <c r="D494" s="110"/>
      <c r="E494" s="110"/>
      <c r="F494" s="78"/>
      <c r="G494" s="78"/>
      <c r="H494" s="78"/>
      <c r="I494" s="78"/>
      <c r="J494" s="78"/>
      <c r="K494" s="78"/>
      <c r="L494" s="78"/>
      <c r="M494" s="78"/>
      <c r="N494" s="78"/>
      <c r="O494" s="55"/>
      <c r="P494" s="55"/>
      <c r="Q494" s="55"/>
      <c r="R494" s="55"/>
      <c r="S494" s="55"/>
      <c r="T494" s="55"/>
      <c r="U494" s="55"/>
      <c r="V494" s="55"/>
      <c r="W494" s="55"/>
      <c r="X494" s="74"/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4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56"/>
      <c r="AX494" s="56"/>
      <c r="AY494" s="56"/>
      <c r="AZ494" s="56"/>
      <c r="BA494" s="56"/>
      <c r="BB494" s="56"/>
      <c r="BC494" s="56"/>
      <c r="BD494" s="56"/>
      <c r="BE494" s="56"/>
      <c r="BF494" s="56"/>
      <c r="BG494" s="56"/>
      <c r="BH494" s="56"/>
      <c r="BI494" s="56"/>
      <c r="BJ494" s="56"/>
      <c r="BK494" s="56"/>
      <c r="BL494" s="56"/>
      <c r="BM494" s="56"/>
      <c r="BN494" s="56"/>
      <c r="BO494" s="56"/>
      <c r="BP494" s="56"/>
      <c r="BQ494" s="56"/>
      <c r="BR494" s="56"/>
      <c r="BS494" s="56"/>
      <c r="BT494" s="56"/>
      <c r="BU494" s="88"/>
      <c r="BV494" s="56"/>
      <c r="BW494" s="56"/>
    </row>
    <row r="495" spans="1:75" ht="15.75" customHeight="1" x14ac:dyDescent="0.25">
      <c r="A495" s="55"/>
      <c r="B495" s="65"/>
      <c r="C495" s="110"/>
      <c r="D495" s="110"/>
      <c r="E495" s="110"/>
      <c r="F495" s="78"/>
      <c r="G495" s="78"/>
      <c r="H495" s="78"/>
      <c r="I495" s="78"/>
      <c r="J495" s="78"/>
      <c r="K495" s="78"/>
      <c r="L495" s="78"/>
      <c r="M495" s="78"/>
      <c r="N495" s="78"/>
      <c r="O495" s="55"/>
      <c r="P495" s="55"/>
      <c r="Q495" s="55"/>
      <c r="R495" s="55"/>
      <c r="S495" s="55"/>
      <c r="T495" s="55"/>
      <c r="U495" s="55"/>
      <c r="V495" s="55"/>
      <c r="W495" s="55"/>
      <c r="X495" s="74"/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56"/>
      <c r="AX495" s="56"/>
      <c r="AY495" s="56"/>
      <c r="AZ495" s="56"/>
      <c r="BA495" s="56"/>
      <c r="BB495" s="56"/>
      <c r="BC495" s="56"/>
      <c r="BD495" s="56"/>
      <c r="BE495" s="56"/>
      <c r="BF495" s="56"/>
      <c r="BG495" s="56"/>
      <c r="BH495" s="56"/>
      <c r="BI495" s="56"/>
      <c r="BJ495" s="56"/>
      <c r="BK495" s="56"/>
      <c r="BL495" s="56"/>
      <c r="BM495" s="56"/>
      <c r="BN495" s="56"/>
      <c r="BO495" s="56"/>
      <c r="BP495" s="56"/>
      <c r="BQ495" s="56"/>
      <c r="BR495" s="56"/>
      <c r="BS495" s="56"/>
      <c r="BT495" s="56"/>
      <c r="BU495" s="88"/>
      <c r="BV495" s="56"/>
      <c r="BW495" s="56"/>
    </row>
    <row r="496" spans="1:75" ht="15.75" customHeight="1" x14ac:dyDescent="0.25">
      <c r="A496" s="55"/>
      <c r="B496" s="65"/>
      <c r="C496" s="110"/>
      <c r="D496" s="110"/>
      <c r="E496" s="110"/>
      <c r="F496" s="78"/>
      <c r="G496" s="78"/>
      <c r="H496" s="78"/>
      <c r="I496" s="78"/>
      <c r="J496" s="78"/>
      <c r="K496" s="78"/>
      <c r="L496" s="78"/>
      <c r="M496" s="78"/>
      <c r="N496" s="78"/>
      <c r="O496" s="55"/>
      <c r="P496" s="55"/>
      <c r="Q496" s="55"/>
      <c r="R496" s="55"/>
      <c r="S496" s="55"/>
      <c r="T496" s="55"/>
      <c r="U496" s="55"/>
      <c r="V496" s="55"/>
      <c r="W496" s="55"/>
      <c r="X496" s="74"/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56"/>
      <c r="AX496" s="56"/>
      <c r="AY496" s="56"/>
      <c r="AZ496" s="56"/>
      <c r="BA496" s="56"/>
      <c r="BB496" s="56"/>
      <c r="BC496" s="56"/>
      <c r="BD496" s="56"/>
      <c r="BE496" s="56"/>
      <c r="BF496" s="56"/>
      <c r="BG496" s="56"/>
      <c r="BH496" s="56"/>
      <c r="BI496" s="56"/>
      <c r="BJ496" s="56"/>
      <c r="BK496" s="56"/>
      <c r="BL496" s="56"/>
      <c r="BM496" s="56"/>
      <c r="BN496" s="56"/>
      <c r="BO496" s="56"/>
      <c r="BP496" s="56"/>
      <c r="BQ496" s="56"/>
      <c r="BR496" s="56"/>
      <c r="BS496" s="56"/>
      <c r="BT496" s="56"/>
      <c r="BU496" s="88"/>
      <c r="BV496" s="56"/>
      <c r="BW496" s="56"/>
    </row>
    <row r="497" spans="1:75" ht="15.75" customHeight="1" x14ac:dyDescent="0.25">
      <c r="A497" s="55"/>
      <c r="B497" s="65"/>
      <c r="C497" s="110"/>
      <c r="D497" s="110"/>
      <c r="E497" s="110"/>
      <c r="F497" s="78"/>
      <c r="G497" s="78"/>
      <c r="H497" s="78"/>
      <c r="I497" s="78"/>
      <c r="J497" s="78"/>
      <c r="K497" s="78"/>
      <c r="L497" s="78"/>
      <c r="M497" s="78"/>
      <c r="N497" s="78"/>
      <c r="O497" s="55"/>
      <c r="P497" s="55"/>
      <c r="Q497" s="55"/>
      <c r="R497" s="55"/>
      <c r="S497" s="55"/>
      <c r="T497" s="55"/>
      <c r="U497" s="55"/>
      <c r="V497" s="55"/>
      <c r="W497" s="55"/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56"/>
      <c r="AX497" s="56"/>
      <c r="AY497" s="56"/>
      <c r="AZ497" s="56"/>
      <c r="BA497" s="56"/>
      <c r="BB497" s="56"/>
      <c r="BC497" s="56"/>
      <c r="BD497" s="56"/>
      <c r="BE497" s="56"/>
      <c r="BF497" s="56"/>
      <c r="BG497" s="56"/>
      <c r="BH497" s="56"/>
      <c r="BI497" s="56"/>
      <c r="BJ497" s="56"/>
      <c r="BK497" s="56"/>
      <c r="BL497" s="56"/>
      <c r="BM497" s="56"/>
      <c r="BN497" s="56"/>
      <c r="BO497" s="56"/>
      <c r="BP497" s="56"/>
      <c r="BQ497" s="56"/>
      <c r="BR497" s="56"/>
      <c r="BS497" s="56"/>
      <c r="BT497" s="56"/>
      <c r="BU497" s="88"/>
      <c r="BV497" s="56"/>
      <c r="BW497" s="56"/>
    </row>
    <row r="498" spans="1:75" ht="15.75" customHeight="1" x14ac:dyDescent="0.25">
      <c r="A498" s="55"/>
      <c r="B498" s="65"/>
      <c r="C498" s="110"/>
      <c r="D498" s="110"/>
      <c r="E498" s="110"/>
      <c r="F498" s="78"/>
      <c r="G498" s="78"/>
      <c r="H498" s="78"/>
      <c r="I498" s="78"/>
      <c r="J498" s="78"/>
      <c r="K498" s="78"/>
      <c r="L498" s="78"/>
      <c r="M498" s="78"/>
      <c r="N498" s="78"/>
      <c r="O498" s="55"/>
      <c r="P498" s="55"/>
      <c r="Q498" s="55"/>
      <c r="R498" s="55"/>
      <c r="S498" s="55"/>
      <c r="T498" s="55"/>
      <c r="U498" s="55"/>
      <c r="V498" s="55"/>
      <c r="W498" s="55"/>
      <c r="X498" s="74"/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56"/>
      <c r="BI498" s="56"/>
      <c r="BJ498" s="56"/>
      <c r="BK498" s="56"/>
      <c r="BL498" s="56"/>
      <c r="BM498" s="56"/>
      <c r="BN498" s="56"/>
      <c r="BO498" s="56"/>
      <c r="BP498" s="56"/>
      <c r="BQ498" s="56"/>
      <c r="BR498" s="56"/>
      <c r="BS498" s="56"/>
      <c r="BT498" s="56"/>
      <c r="BU498" s="88"/>
      <c r="BV498" s="56"/>
      <c r="BW498" s="56"/>
    </row>
    <row r="499" spans="1:75" ht="15.75" customHeight="1" x14ac:dyDescent="0.25">
      <c r="A499" s="55"/>
      <c r="B499" s="65"/>
      <c r="C499" s="110"/>
      <c r="D499" s="110"/>
      <c r="E499" s="110"/>
      <c r="F499" s="78"/>
      <c r="G499" s="78"/>
      <c r="H499" s="78"/>
      <c r="I499" s="78"/>
      <c r="J499" s="78"/>
      <c r="K499" s="78"/>
      <c r="L499" s="78"/>
      <c r="M499" s="78"/>
      <c r="N499" s="78"/>
      <c r="O499" s="55"/>
      <c r="P499" s="55"/>
      <c r="Q499" s="55"/>
      <c r="R499" s="55"/>
      <c r="S499" s="55"/>
      <c r="T499" s="55"/>
      <c r="U499" s="55"/>
      <c r="V499" s="55"/>
      <c r="W499" s="55"/>
      <c r="X499" s="74"/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6"/>
      <c r="BE499" s="56"/>
      <c r="BF499" s="56"/>
      <c r="BG499" s="56"/>
      <c r="BH499" s="56"/>
      <c r="BI499" s="56"/>
      <c r="BJ499" s="56"/>
      <c r="BK499" s="56"/>
      <c r="BL499" s="56"/>
      <c r="BM499" s="56"/>
      <c r="BN499" s="56"/>
      <c r="BO499" s="56"/>
      <c r="BP499" s="56"/>
      <c r="BQ499" s="56"/>
      <c r="BR499" s="56"/>
      <c r="BS499" s="56"/>
      <c r="BT499" s="56"/>
      <c r="BU499" s="88"/>
      <c r="BV499" s="56"/>
      <c r="BW499" s="56"/>
    </row>
    <row r="500" spans="1:75" ht="15.75" customHeight="1" x14ac:dyDescent="0.25">
      <c r="A500" s="55"/>
      <c r="B500" s="65"/>
      <c r="C500" s="110"/>
      <c r="D500" s="110"/>
      <c r="E500" s="110"/>
      <c r="F500" s="78"/>
      <c r="G500" s="78"/>
      <c r="H500" s="78"/>
      <c r="I500" s="78"/>
      <c r="J500" s="78"/>
      <c r="K500" s="78"/>
      <c r="L500" s="78"/>
      <c r="M500" s="78"/>
      <c r="N500" s="78"/>
      <c r="O500" s="55"/>
      <c r="P500" s="55"/>
      <c r="Q500" s="55"/>
      <c r="R500" s="55"/>
      <c r="S500" s="55"/>
      <c r="T500" s="55"/>
      <c r="U500" s="55"/>
      <c r="V500" s="55"/>
      <c r="W500" s="55"/>
      <c r="X500" s="74"/>
      <c r="Y500" s="74"/>
      <c r="Z500" s="74"/>
      <c r="AA500" s="74"/>
      <c r="AB500" s="74"/>
      <c r="AC500" s="74"/>
      <c r="AD500" s="74"/>
      <c r="AE500" s="74"/>
      <c r="AF500" s="74"/>
      <c r="AG500" s="74"/>
      <c r="AH500" s="74"/>
      <c r="AI500" s="74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  <c r="AW500" s="56"/>
      <c r="AX500" s="56"/>
      <c r="AY500" s="56"/>
      <c r="AZ500" s="56"/>
      <c r="BA500" s="56"/>
      <c r="BB500" s="56"/>
      <c r="BC500" s="56"/>
      <c r="BD500" s="56"/>
      <c r="BE500" s="56"/>
      <c r="BF500" s="56"/>
      <c r="BG500" s="56"/>
      <c r="BH500" s="56"/>
      <c r="BI500" s="56"/>
      <c r="BJ500" s="56"/>
      <c r="BK500" s="56"/>
      <c r="BL500" s="56"/>
      <c r="BM500" s="56"/>
      <c r="BN500" s="56"/>
      <c r="BO500" s="56"/>
      <c r="BP500" s="56"/>
      <c r="BQ500" s="56"/>
      <c r="BR500" s="56"/>
      <c r="BS500" s="56"/>
      <c r="BT500" s="56"/>
      <c r="BU500" s="88"/>
      <c r="BV500" s="56"/>
      <c r="BW500" s="56"/>
    </row>
    <row r="501" spans="1:75" ht="15.75" customHeight="1" x14ac:dyDescent="0.25">
      <c r="A501" s="55"/>
      <c r="B501" s="65"/>
      <c r="C501" s="110"/>
      <c r="D501" s="110"/>
      <c r="E501" s="110"/>
      <c r="F501" s="78"/>
      <c r="G501" s="78"/>
      <c r="H501" s="78"/>
      <c r="I501" s="78"/>
      <c r="J501" s="78"/>
      <c r="K501" s="78"/>
      <c r="L501" s="78"/>
      <c r="M501" s="78"/>
      <c r="N501" s="78"/>
      <c r="O501" s="55"/>
      <c r="P501" s="55"/>
      <c r="Q501" s="55"/>
      <c r="R501" s="55"/>
      <c r="S501" s="55"/>
      <c r="T501" s="55"/>
      <c r="U501" s="55"/>
      <c r="V501" s="55"/>
      <c r="W501" s="55"/>
      <c r="X501" s="74"/>
      <c r="Y501" s="74"/>
      <c r="Z501" s="74"/>
      <c r="AA501" s="74"/>
      <c r="AB501" s="74"/>
      <c r="AC501" s="74"/>
      <c r="AD501" s="74"/>
      <c r="AE501" s="74"/>
      <c r="AF501" s="74"/>
      <c r="AG501" s="74"/>
      <c r="AH501" s="74"/>
      <c r="AI501" s="74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56"/>
      <c r="AW501" s="56"/>
      <c r="AX501" s="56"/>
      <c r="AY501" s="56"/>
      <c r="AZ501" s="56"/>
      <c r="BA501" s="56"/>
      <c r="BB501" s="56"/>
      <c r="BC501" s="56"/>
      <c r="BD501" s="56"/>
      <c r="BE501" s="56"/>
      <c r="BF501" s="56"/>
      <c r="BG501" s="56"/>
      <c r="BH501" s="56"/>
      <c r="BI501" s="56"/>
      <c r="BJ501" s="56"/>
      <c r="BK501" s="56"/>
      <c r="BL501" s="56"/>
      <c r="BM501" s="56"/>
      <c r="BN501" s="56"/>
      <c r="BO501" s="56"/>
      <c r="BP501" s="56"/>
      <c r="BQ501" s="56"/>
      <c r="BR501" s="56"/>
      <c r="BS501" s="56"/>
      <c r="BT501" s="56"/>
      <c r="BU501" s="88"/>
      <c r="BV501" s="56"/>
      <c r="BW501" s="56"/>
    </row>
    <row r="502" spans="1:75" ht="15.75" customHeight="1" x14ac:dyDescent="0.25">
      <c r="A502" s="55"/>
      <c r="B502" s="65"/>
      <c r="C502" s="110"/>
      <c r="D502" s="110"/>
      <c r="E502" s="110"/>
      <c r="F502" s="78"/>
      <c r="G502" s="78"/>
      <c r="H502" s="78"/>
      <c r="I502" s="78"/>
      <c r="J502" s="78"/>
      <c r="K502" s="78"/>
      <c r="L502" s="78"/>
      <c r="M502" s="78"/>
      <c r="N502" s="78"/>
      <c r="O502" s="55"/>
      <c r="P502" s="55"/>
      <c r="Q502" s="55"/>
      <c r="R502" s="55"/>
      <c r="S502" s="55"/>
      <c r="T502" s="55"/>
      <c r="U502" s="55"/>
      <c r="V502" s="55"/>
      <c r="W502" s="55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  <c r="AW502" s="56"/>
      <c r="AX502" s="56"/>
      <c r="AY502" s="56"/>
      <c r="AZ502" s="56"/>
      <c r="BA502" s="56"/>
      <c r="BB502" s="56"/>
      <c r="BC502" s="56"/>
      <c r="BD502" s="56"/>
      <c r="BE502" s="56"/>
      <c r="BF502" s="56"/>
      <c r="BG502" s="56"/>
      <c r="BH502" s="56"/>
      <c r="BI502" s="56"/>
      <c r="BJ502" s="56"/>
      <c r="BK502" s="56"/>
      <c r="BL502" s="56"/>
      <c r="BM502" s="56"/>
      <c r="BN502" s="56"/>
      <c r="BO502" s="56"/>
      <c r="BP502" s="56"/>
      <c r="BQ502" s="56"/>
      <c r="BR502" s="56"/>
      <c r="BS502" s="56"/>
      <c r="BT502" s="56"/>
      <c r="BU502" s="88"/>
      <c r="BV502" s="56"/>
      <c r="BW502" s="56"/>
    </row>
    <row r="503" spans="1:75" ht="15.75" customHeight="1" x14ac:dyDescent="0.25">
      <c r="A503" s="55"/>
      <c r="B503" s="65"/>
      <c r="C503" s="110"/>
      <c r="D503" s="110"/>
      <c r="E503" s="110"/>
      <c r="F503" s="78"/>
      <c r="G503" s="78"/>
      <c r="H503" s="78"/>
      <c r="I503" s="78"/>
      <c r="J503" s="78"/>
      <c r="K503" s="78"/>
      <c r="L503" s="78"/>
      <c r="M503" s="78"/>
      <c r="N503" s="78"/>
      <c r="O503" s="55"/>
      <c r="P503" s="55"/>
      <c r="Q503" s="55"/>
      <c r="R503" s="55"/>
      <c r="S503" s="55"/>
      <c r="T503" s="55"/>
      <c r="U503" s="55"/>
      <c r="V503" s="55"/>
      <c r="W503" s="55"/>
      <c r="X503" s="74"/>
      <c r="Y503" s="74"/>
      <c r="Z503" s="74"/>
      <c r="AA503" s="74"/>
      <c r="AB503" s="74"/>
      <c r="AC503" s="74"/>
      <c r="AD503" s="74"/>
      <c r="AE503" s="74"/>
      <c r="AF503" s="74"/>
      <c r="AG503" s="74"/>
      <c r="AH503" s="74"/>
      <c r="AI503" s="74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  <c r="AW503" s="56"/>
      <c r="AX503" s="56"/>
      <c r="AY503" s="56"/>
      <c r="AZ503" s="56"/>
      <c r="BA503" s="56"/>
      <c r="BB503" s="56"/>
      <c r="BC503" s="56"/>
      <c r="BD503" s="56"/>
      <c r="BE503" s="56"/>
      <c r="BF503" s="56"/>
      <c r="BG503" s="56"/>
      <c r="BH503" s="56"/>
      <c r="BI503" s="56"/>
      <c r="BJ503" s="56"/>
      <c r="BK503" s="56"/>
      <c r="BL503" s="56"/>
      <c r="BM503" s="56"/>
      <c r="BN503" s="56"/>
      <c r="BO503" s="56"/>
      <c r="BP503" s="56"/>
      <c r="BQ503" s="56"/>
      <c r="BR503" s="56"/>
      <c r="BS503" s="56"/>
      <c r="BT503" s="56"/>
      <c r="BU503" s="88"/>
      <c r="BV503" s="56"/>
      <c r="BW503" s="56"/>
    </row>
    <row r="504" spans="1:75" ht="15.75" customHeight="1" x14ac:dyDescent="0.25">
      <c r="A504" s="55"/>
      <c r="B504" s="65"/>
      <c r="C504" s="110"/>
      <c r="D504" s="110"/>
      <c r="E504" s="110"/>
      <c r="F504" s="78"/>
      <c r="G504" s="78"/>
      <c r="H504" s="78"/>
      <c r="I504" s="78"/>
      <c r="J504" s="78"/>
      <c r="K504" s="78"/>
      <c r="L504" s="78"/>
      <c r="M504" s="78"/>
      <c r="N504" s="78"/>
      <c r="O504" s="55"/>
      <c r="P504" s="55"/>
      <c r="Q504" s="55"/>
      <c r="R504" s="55"/>
      <c r="S504" s="55"/>
      <c r="T504" s="55"/>
      <c r="U504" s="55"/>
      <c r="V504" s="55"/>
      <c r="W504" s="55"/>
      <c r="X504" s="74"/>
      <c r="Y504" s="74"/>
      <c r="Z504" s="74"/>
      <c r="AA504" s="74"/>
      <c r="AB504" s="74"/>
      <c r="AC504" s="74"/>
      <c r="AD504" s="74"/>
      <c r="AE504" s="74"/>
      <c r="AF504" s="74"/>
      <c r="AG504" s="74"/>
      <c r="AH504" s="74"/>
      <c r="AI504" s="74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  <c r="AW504" s="56"/>
      <c r="AX504" s="56"/>
      <c r="AY504" s="56"/>
      <c r="AZ504" s="56"/>
      <c r="BA504" s="56"/>
      <c r="BB504" s="56"/>
      <c r="BC504" s="56"/>
      <c r="BD504" s="56"/>
      <c r="BE504" s="56"/>
      <c r="BF504" s="56"/>
      <c r="BG504" s="56"/>
      <c r="BH504" s="56"/>
      <c r="BI504" s="56"/>
      <c r="BJ504" s="56"/>
      <c r="BK504" s="56"/>
      <c r="BL504" s="56"/>
      <c r="BM504" s="56"/>
      <c r="BN504" s="56"/>
      <c r="BO504" s="56"/>
      <c r="BP504" s="56"/>
      <c r="BQ504" s="56"/>
      <c r="BR504" s="56"/>
      <c r="BS504" s="56"/>
      <c r="BT504" s="56"/>
      <c r="BU504" s="88"/>
      <c r="BV504" s="56"/>
      <c r="BW504" s="56"/>
    </row>
    <row r="505" spans="1:75" ht="15.75" customHeight="1" x14ac:dyDescent="0.25">
      <c r="A505" s="55"/>
      <c r="B505" s="65"/>
      <c r="C505" s="110"/>
      <c r="D505" s="110"/>
      <c r="E505" s="110"/>
      <c r="F505" s="78"/>
      <c r="G505" s="78"/>
      <c r="H505" s="78"/>
      <c r="I505" s="78"/>
      <c r="J505" s="78"/>
      <c r="K505" s="78"/>
      <c r="L505" s="78"/>
      <c r="M505" s="78"/>
      <c r="N505" s="78"/>
      <c r="O505" s="55"/>
      <c r="P505" s="55"/>
      <c r="Q505" s="55"/>
      <c r="R505" s="55"/>
      <c r="S505" s="55"/>
      <c r="T505" s="55"/>
      <c r="U505" s="55"/>
      <c r="V505" s="55"/>
      <c r="W505" s="55"/>
      <c r="X505" s="74"/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4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  <c r="AW505" s="56"/>
      <c r="AX505" s="56"/>
      <c r="AY505" s="56"/>
      <c r="AZ505" s="56"/>
      <c r="BA505" s="56"/>
      <c r="BB505" s="56"/>
      <c r="BC505" s="56"/>
      <c r="BD505" s="56"/>
      <c r="BE505" s="56"/>
      <c r="BF505" s="56"/>
      <c r="BG505" s="56"/>
      <c r="BH505" s="56"/>
      <c r="BI505" s="56"/>
      <c r="BJ505" s="56"/>
      <c r="BK505" s="56"/>
      <c r="BL505" s="56"/>
      <c r="BM505" s="56"/>
      <c r="BN505" s="56"/>
      <c r="BO505" s="56"/>
      <c r="BP505" s="56"/>
      <c r="BQ505" s="56"/>
      <c r="BR505" s="56"/>
      <c r="BS505" s="56"/>
      <c r="BT505" s="56"/>
      <c r="BU505" s="88"/>
      <c r="BV505" s="56"/>
      <c r="BW505" s="56"/>
    </row>
    <row r="506" spans="1:75" ht="15.75" customHeight="1" x14ac:dyDescent="0.25">
      <c r="A506" s="55"/>
      <c r="B506" s="65"/>
      <c r="C506" s="110"/>
      <c r="D506" s="110"/>
      <c r="E506" s="110"/>
      <c r="F506" s="78"/>
      <c r="G506" s="78"/>
      <c r="H506" s="78"/>
      <c r="I506" s="78"/>
      <c r="J506" s="78"/>
      <c r="K506" s="78"/>
      <c r="L506" s="78"/>
      <c r="M506" s="78"/>
      <c r="N506" s="78"/>
      <c r="O506" s="55"/>
      <c r="P506" s="55"/>
      <c r="Q506" s="55"/>
      <c r="R506" s="55"/>
      <c r="S506" s="55"/>
      <c r="T506" s="55"/>
      <c r="U506" s="55"/>
      <c r="V506" s="55"/>
      <c r="W506" s="55"/>
      <c r="X506" s="74"/>
      <c r="Y506" s="74"/>
      <c r="Z506" s="74"/>
      <c r="AA506" s="74"/>
      <c r="AB506" s="74"/>
      <c r="AC506" s="74"/>
      <c r="AD506" s="74"/>
      <c r="AE506" s="74"/>
      <c r="AF506" s="74"/>
      <c r="AG506" s="74"/>
      <c r="AH506" s="74"/>
      <c r="AI506" s="74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  <c r="AW506" s="56"/>
      <c r="AX506" s="56"/>
      <c r="AY506" s="56"/>
      <c r="AZ506" s="56"/>
      <c r="BA506" s="56"/>
      <c r="BB506" s="56"/>
      <c r="BC506" s="56"/>
      <c r="BD506" s="56"/>
      <c r="BE506" s="56"/>
      <c r="BF506" s="56"/>
      <c r="BG506" s="56"/>
      <c r="BH506" s="56"/>
      <c r="BI506" s="56"/>
      <c r="BJ506" s="56"/>
      <c r="BK506" s="56"/>
      <c r="BL506" s="56"/>
      <c r="BM506" s="56"/>
      <c r="BN506" s="56"/>
      <c r="BO506" s="56"/>
      <c r="BP506" s="56"/>
      <c r="BQ506" s="56"/>
      <c r="BR506" s="56"/>
      <c r="BS506" s="56"/>
      <c r="BT506" s="56"/>
      <c r="BU506" s="88"/>
      <c r="BV506" s="56"/>
      <c r="BW506" s="56"/>
    </row>
    <row r="507" spans="1:75" ht="15.75" customHeight="1" x14ac:dyDescent="0.25">
      <c r="A507" s="55"/>
      <c r="B507" s="65"/>
      <c r="C507" s="110"/>
      <c r="D507" s="110"/>
      <c r="E507" s="110"/>
      <c r="F507" s="78"/>
      <c r="G507" s="78"/>
      <c r="H507" s="78"/>
      <c r="I507" s="78"/>
      <c r="J507" s="78"/>
      <c r="K507" s="78"/>
      <c r="L507" s="78"/>
      <c r="M507" s="78"/>
      <c r="N507" s="78"/>
      <c r="O507" s="55"/>
      <c r="P507" s="55"/>
      <c r="Q507" s="55"/>
      <c r="R507" s="55"/>
      <c r="S507" s="55"/>
      <c r="T507" s="55"/>
      <c r="U507" s="55"/>
      <c r="V507" s="55"/>
      <c r="W507" s="55"/>
      <c r="X507" s="74"/>
      <c r="Y507" s="74"/>
      <c r="Z507" s="74"/>
      <c r="AA507" s="74"/>
      <c r="AB507" s="74"/>
      <c r="AC507" s="74"/>
      <c r="AD507" s="74"/>
      <c r="AE507" s="74"/>
      <c r="AF507" s="74"/>
      <c r="AG507" s="74"/>
      <c r="AH507" s="74"/>
      <c r="AI507" s="74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  <c r="AW507" s="56"/>
      <c r="AX507" s="56"/>
      <c r="AY507" s="56"/>
      <c r="AZ507" s="56"/>
      <c r="BA507" s="56"/>
      <c r="BB507" s="56"/>
      <c r="BC507" s="56"/>
      <c r="BD507" s="56"/>
      <c r="BE507" s="56"/>
      <c r="BF507" s="56"/>
      <c r="BG507" s="56"/>
      <c r="BH507" s="56"/>
      <c r="BI507" s="56"/>
      <c r="BJ507" s="56"/>
      <c r="BK507" s="56"/>
      <c r="BL507" s="56"/>
      <c r="BM507" s="56"/>
      <c r="BN507" s="56"/>
      <c r="BO507" s="56"/>
      <c r="BP507" s="56"/>
      <c r="BQ507" s="56"/>
      <c r="BR507" s="56"/>
      <c r="BS507" s="56"/>
      <c r="BT507" s="56"/>
      <c r="BU507" s="88"/>
      <c r="BV507" s="56"/>
      <c r="BW507" s="56"/>
    </row>
    <row r="508" spans="1:75" ht="15.75" customHeight="1" x14ac:dyDescent="0.25">
      <c r="A508" s="55"/>
      <c r="B508" s="65"/>
      <c r="C508" s="110"/>
      <c r="D508" s="110"/>
      <c r="E508" s="110"/>
      <c r="F508" s="78"/>
      <c r="G508" s="78"/>
      <c r="H508" s="78"/>
      <c r="I508" s="78"/>
      <c r="J508" s="78"/>
      <c r="K508" s="78"/>
      <c r="L508" s="78"/>
      <c r="M508" s="78"/>
      <c r="N508" s="78"/>
      <c r="O508" s="55"/>
      <c r="P508" s="55"/>
      <c r="Q508" s="55"/>
      <c r="R508" s="55"/>
      <c r="S508" s="55"/>
      <c r="T508" s="55"/>
      <c r="U508" s="55"/>
      <c r="V508" s="55"/>
      <c r="W508" s="55"/>
      <c r="X508" s="74"/>
      <c r="Y508" s="74"/>
      <c r="Z508" s="74"/>
      <c r="AA508" s="74"/>
      <c r="AB508" s="74"/>
      <c r="AC508" s="74"/>
      <c r="AD508" s="74"/>
      <c r="AE508" s="74"/>
      <c r="AF508" s="74"/>
      <c r="AG508" s="74"/>
      <c r="AH508" s="74"/>
      <c r="AI508" s="74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  <c r="AW508" s="56"/>
      <c r="AX508" s="56"/>
      <c r="AY508" s="56"/>
      <c r="AZ508" s="56"/>
      <c r="BA508" s="56"/>
      <c r="BB508" s="56"/>
      <c r="BC508" s="56"/>
      <c r="BD508" s="56"/>
      <c r="BE508" s="56"/>
      <c r="BF508" s="56"/>
      <c r="BG508" s="56"/>
      <c r="BH508" s="56"/>
      <c r="BI508" s="56"/>
      <c r="BJ508" s="56"/>
      <c r="BK508" s="56"/>
      <c r="BL508" s="56"/>
      <c r="BM508" s="56"/>
      <c r="BN508" s="56"/>
      <c r="BO508" s="56"/>
      <c r="BP508" s="56"/>
      <c r="BQ508" s="56"/>
      <c r="BR508" s="56"/>
      <c r="BS508" s="56"/>
      <c r="BT508" s="56"/>
      <c r="BU508" s="88"/>
      <c r="BV508" s="56"/>
      <c r="BW508" s="56"/>
    </row>
    <row r="509" spans="1:75" ht="15.75" customHeight="1" x14ac:dyDescent="0.25">
      <c r="A509" s="55"/>
      <c r="B509" s="65"/>
      <c r="C509" s="110"/>
      <c r="D509" s="110"/>
      <c r="E509" s="110"/>
      <c r="F509" s="78"/>
      <c r="G509" s="78"/>
      <c r="H509" s="78"/>
      <c r="I509" s="78"/>
      <c r="J509" s="78"/>
      <c r="K509" s="78"/>
      <c r="L509" s="78"/>
      <c r="M509" s="78"/>
      <c r="N509" s="78"/>
      <c r="O509" s="55"/>
      <c r="P509" s="55"/>
      <c r="Q509" s="55"/>
      <c r="R509" s="55"/>
      <c r="S509" s="55"/>
      <c r="T509" s="55"/>
      <c r="U509" s="55"/>
      <c r="V509" s="55"/>
      <c r="W509" s="55"/>
      <c r="X509" s="74"/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  <c r="AW509" s="56"/>
      <c r="AX509" s="56"/>
      <c r="AY509" s="56"/>
      <c r="AZ509" s="56"/>
      <c r="BA509" s="56"/>
      <c r="BB509" s="56"/>
      <c r="BC509" s="56"/>
      <c r="BD509" s="56"/>
      <c r="BE509" s="56"/>
      <c r="BF509" s="56"/>
      <c r="BG509" s="56"/>
      <c r="BH509" s="56"/>
      <c r="BI509" s="56"/>
      <c r="BJ509" s="56"/>
      <c r="BK509" s="56"/>
      <c r="BL509" s="56"/>
      <c r="BM509" s="56"/>
      <c r="BN509" s="56"/>
      <c r="BO509" s="56"/>
      <c r="BP509" s="56"/>
      <c r="BQ509" s="56"/>
      <c r="BR509" s="56"/>
      <c r="BS509" s="56"/>
      <c r="BT509" s="56"/>
      <c r="BU509" s="88"/>
      <c r="BV509" s="56"/>
      <c r="BW509" s="56"/>
    </row>
    <row r="510" spans="1:75" ht="15.75" customHeight="1" x14ac:dyDescent="0.25">
      <c r="A510" s="55"/>
      <c r="B510" s="65"/>
      <c r="C510" s="110"/>
      <c r="D510" s="110"/>
      <c r="E510" s="110"/>
      <c r="F510" s="78"/>
      <c r="G510" s="78"/>
      <c r="H510" s="78"/>
      <c r="I510" s="78"/>
      <c r="J510" s="78"/>
      <c r="K510" s="78"/>
      <c r="L510" s="78"/>
      <c r="M510" s="78"/>
      <c r="N510" s="78"/>
      <c r="O510" s="55"/>
      <c r="P510" s="55"/>
      <c r="Q510" s="55"/>
      <c r="R510" s="55"/>
      <c r="S510" s="55"/>
      <c r="T510" s="55"/>
      <c r="U510" s="55"/>
      <c r="V510" s="55"/>
      <c r="W510" s="55"/>
      <c r="X510" s="74"/>
      <c r="Y510" s="74"/>
      <c r="Z510" s="74"/>
      <c r="AA510" s="74"/>
      <c r="AB510" s="74"/>
      <c r="AC510" s="74"/>
      <c r="AD510" s="74"/>
      <c r="AE510" s="74"/>
      <c r="AF510" s="74"/>
      <c r="AG510" s="74"/>
      <c r="AH510" s="74"/>
      <c r="AI510" s="74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  <c r="AW510" s="56"/>
      <c r="AX510" s="56"/>
      <c r="AY510" s="56"/>
      <c r="AZ510" s="56"/>
      <c r="BA510" s="56"/>
      <c r="BB510" s="56"/>
      <c r="BC510" s="56"/>
      <c r="BD510" s="56"/>
      <c r="BE510" s="56"/>
      <c r="BF510" s="56"/>
      <c r="BG510" s="56"/>
      <c r="BH510" s="56"/>
      <c r="BI510" s="56"/>
      <c r="BJ510" s="56"/>
      <c r="BK510" s="56"/>
      <c r="BL510" s="56"/>
      <c r="BM510" s="56"/>
      <c r="BN510" s="56"/>
      <c r="BO510" s="56"/>
      <c r="BP510" s="56"/>
      <c r="BQ510" s="56"/>
      <c r="BR510" s="56"/>
      <c r="BS510" s="56"/>
      <c r="BT510" s="56"/>
      <c r="BU510" s="88"/>
      <c r="BV510" s="56"/>
      <c r="BW510" s="56"/>
    </row>
    <row r="511" spans="1:75" ht="15.75" customHeight="1" x14ac:dyDescent="0.25">
      <c r="A511" s="55"/>
      <c r="B511" s="65"/>
      <c r="C511" s="110"/>
      <c r="D511" s="110"/>
      <c r="E511" s="110"/>
      <c r="F511" s="78"/>
      <c r="G511" s="78"/>
      <c r="H511" s="78"/>
      <c r="I511" s="78"/>
      <c r="J511" s="78"/>
      <c r="K511" s="78"/>
      <c r="L511" s="78"/>
      <c r="M511" s="78"/>
      <c r="N511" s="78"/>
      <c r="O511" s="55"/>
      <c r="P511" s="55"/>
      <c r="Q511" s="55"/>
      <c r="R511" s="55"/>
      <c r="S511" s="55"/>
      <c r="T511" s="55"/>
      <c r="U511" s="55"/>
      <c r="V511" s="55"/>
      <c r="W511" s="55"/>
      <c r="X511" s="74"/>
      <c r="Y511" s="74"/>
      <c r="Z511" s="74"/>
      <c r="AA511" s="74"/>
      <c r="AB511" s="74"/>
      <c r="AC511" s="74"/>
      <c r="AD511" s="74"/>
      <c r="AE511" s="74"/>
      <c r="AF511" s="74"/>
      <c r="AG511" s="74"/>
      <c r="AH511" s="74"/>
      <c r="AI511" s="74"/>
      <c r="AJ511" s="56"/>
      <c r="AK511" s="56"/>
      <c r="AL511" s="56"/>
      <c r="AM511" s="56"/>
      <c r="AN511" s="56"/>
      <c r="AO511" s="56"/>
      <c r="AP511" s="56"/>
      <c r="AQ511" s="56"/>
      <c r="AR511" s="56"/>
      <c r="AS511" s="56"/>
      <c r="AT511" s="56"/>
      <c r="AU511" s="56"/>
      <c r="AV511" s="56"/>
      <c r="AW511" s="56"/>
      <c r="AX511" s="56"/>
      <c r="AY511" s="56"/>
      <c r="AZ511" s="56"/>
      <c r="BA511" s="56"/>
      <c r="BB511" s="56"/>
      <c r="BC511" s="56"/>
      <c r="BD511" s="56"/>
      <c r="BE511" s="56"/>
      <c r="BF511" s="56"/>
      <c r="BG511" s="56"/>
      <c r="BH511" s="56"/>
      <c r="BI511" s="56"/>
      <c r="BJ511" s="56"/>
      <c r="BK511" s="56"/>
      <c r="BL511" s="56"/>
      <c r="BM511" s="56"/>
      <c r="BN511" s="56"/>
      <c r="BO511" s="56"/>
      <c r="BP511" s="56"/>
      <c r="BQ511" s="56"/>
      <c r="BR511" s="56"/>
      <c r="BS511" s="56"/>
      <c r="BT511" s="56"/>
      <c r="BU511" s="88"/>
      <c r="BV511" s="56"/>
      <c r="BW511" s="56"/>
    </row>
    <row r="512" spans="1:75" ht="15.75" customHeight="1" x14ac:dyDescent="0.25">
      <c r="A512" s="55"/>
      <c r="B512" s="65"/>
      <c r="C512" s="110"/>
      <c r="D512" s="110"/>
      <c r="E512" s="110"/>
      <c r="F512" s="78"/>
      <c r="G512" s="78"/>
      <c r="H512" s="78"/>
      <c r="I512" s="78"/>
      <c r="J512" s="78"/>
      <c r="K512" s="78"/>
      <c r="L512" s="78"/>
      <c r="M512" s="78"/>
      <c r="N512" s="78"/>
      <c r="O512" s="55"/>
      <c r="P512" s="55"/>
      <c r="Q512" s="55"/>
      <c r="R512" s="55"/>
      <c r="S512" s="55"/>
      <c r="T512" s="55"/>
      <c r="U512" s="55"/>
      <c r="V512" s="55"/>
      <c r="W512" s="55"/>
      <c r="X512" s="74"/>
      <c r="Y512" s="74"/>
      <c r="Z512" s="74"/>
      <c r="AA512" s="74"/>
      <c r="AB512" s="74"/>
      <c r="AC512" s="74"/>
      <c r="AD512" s="74"/>
      <c r="AE512" s="74"/>
      <c r="AF512" s="74"/>
      <c r="AG512" s="74"/>
      <c r="AH512" s="74"/>
      <c r="AI512" s="74"/>
      <c r="AJ512" s="56"/>
      <c r="AK512" s="56"/>
      <c r="AL512" s="56"/>
      <c r="AM512" s="56"/>
      <c r="AN512" s="56"/>
      <c r="AO512" s="56"/>
      <c r="AP512" s="56"/>
      <c r="AQ512" s="56"/>
      <c r="AR512" s="56"/>
      <c r="AS512" s="56"/>
      <c r="AT512" s="56"/>
      <c r="AU512" s="56"/>
      <c r="AV512" s="56"/>
      <c r="AW512" s="56"/>
      <c r="AX512" s="56"/>
      <c r="AY512" s="56"/>
      <c r="AZ512" s="56"/>
      <c r="BA512" s="56"/>
      <c r="BB512" s="56"/>
      <c r="BC512" s="56"/>
      <c r="BD512" s="56"/>
      <c r="BE512" s="56"/>
      <c r="BF512" s="56"/>
      <c r="BG512" s="56"/>
      <c r="BH512" s="56"/>
      <c r="BI512" s="56"/>
      <c r="BJ512" s="56"/>
      <c r="BK512" s="56"/>
      <c r="BL512" s="56"/>
      <c r="BM512" s="56"/>
      <c r="BN512" s="56"/>
      <c r="BO512" s="56"/>
      <c r="BP512" s="56"/>
      <c r="BQ512" s="56"/>
      <c r="BR512" s="56"/>
      <c r="BS512" s="56"/>
      <c r="BT512" s="56"/>
      <c r="BU512" s="88"/>
      <c r="BV512" s="56"/>
      <c r="BW512" s="56"/>
    </row>
    <row r="513" spans="1:75" ht="15.75" customHeight="1" x14ac:dyDescent="0.25">
      <c r="A513" s="55"/>
      <c r="B513" s="65"/>
      <c r="C513" s="110"/>
      <c r="D513" s="110"/>
      <c r="E513" s="110"/>
      <c r="F513" s="78"/>
      <c r="G513" s="78"/>
      <c r="H513" s="78"/>
      <c r="I513" s="78"/>
      <c r="J513" s="78"/>
      <c r="K513" s="78"/>
      <c r="L513" s="78"/>
      <c r="M513" s="78"/>
      <c r="N513" s="78"/>
      <c r="O513" s="55"/>
      <c r="P513" s="55"/>
      <c r="Q513" s="55"/>
      <c r="R513" s="55"/>
      <c r="S513" s="55"/>
      <c r="T513" s="55"/>
      <c r="U513" s="55"/>
      <c r="V513" s="55"/>
      <c r="W513" s="55"/>
      <c r="X513" s="74"/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4"/>
      <c r="AJ513" s="56"/>
      <c r="AK513" s="56"/>
      <c r="AL513" s="56"/>
      <c r="AM513" s="56"/>
      <c r="AN513" s="56"/>
      <c r="AO513" s="56"/>
      <c r="AP513" s="56"/>
      <c r="AQ513" s="56"/>
      <c r="AR513" s="56"/>
      <c r="AS513" s="56"/>
      <c r="AT513" s="56"/>
      <c r="AU513" s="56"/>
      <c r="AV513" s="56"/>
      <c r="AW513" s="56"/>
      <c r="AX513" s="56"/>
      <c r="AY513" s="56"/>
      <c r="AZ513" s="56"/>
      <c r="BA513" s="56"/>
      <c r="BB513" s="56"/>
      <c r="BC513" s="56"/>
      <c r="BD513" s="56"/>
      <c r="BE513" s="56"/>
      <c r="BF513" s="56"/>
      <c r="BG513" s="56"/>
      <c r="BH513" s="56"/>
      <c r="BI513" s="56"/>
      <c r="BJ513" s="56"/>
      <c r="BK513" s="56"/>
      <c r="BL513" s="56"/>
      <c r="BM513" s="56"/>
      <c r="BN513" s="56"/>
      <c r="BO513" s="56"/>
      <c r="BP513" s="56"/>
      <c r="BQ513" s="56"/>
      <c r="BR513" s="56"/>
      <c r="BS513" s="56"/>
      <c r="BT513" s="56"/>
      <c r="BU513" s="88"/>
      <c r="BV513" s="56"/>
      <c r="BW513" s="56"/>
    </row>
    <row r="514" spans="1:75" ht="15.75" customHeight="1" x14ac:dyDescent="0.25">
      <c r="A514" s="55"/>
      <c r="B514" s="65"/>
      <c r="C514" s="110"/>
      <c r="D514" s="110"/>
      <c r="E514" s="110"/>
      <c r="F514" s="78"/>
      <c r="G514" s="78"/>
      <c r="H514" s="78"/>
      <c r="I514" s="78"/>
      <c r="J514" s="78"/>
      <c r="K514" s="78"/>
      <c r="L514" s="78"/>
      <c r="M514" s="78"/>
      <c r="N514" s="78"/>
      <c r="O514" s="55"/>
      <c r="P514" s="55"/>
      <c r="Q514" s="55"/>
      <c r="R514" s="55"/>
      <c r="S514" s="55"/>
      <c r="T514" s="55"/>
      <c r="U514" s="55"/>
      <c r="V514" s="55"/>
      <c r="W514" s="55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56"/>
      <c r="AK514" s="56"/>
      <c r="AL514" s="56"/>
      <c r="AM514" s="56"/>
      <c r="AN514" s="56"/>
      <c r="AO514" s="56"/>
      <c r="AP514" s="56"/>
      <c r="AQ514" s="56"/>
      <c r="AR514" s="56"/>
      <c r="AS514" s="56"/>
      <c r="AT514" s="56"/>
      <c r="AU514" s="56"/>
      <c r="AV514" s="56"/>
      <c r="AW514" s="56"/>
      <c r="AX514" s="56"/>
      <c r="AY514" s="56"/>
      <c r="AZ514" s="56"/>
      <c r="BA514" s="56"/>
      <c r="BB514" s="56"/>
      <c r="BC514" s="56"/>
      <c r="BD514" s="56"/>
      <c r="BE514" s="56"/>
      <c r="BF514" s="56"/>
      <c r="BG514" s="56"/>
      <c r="BH514" s="56"/>
      <c r="BI514" s="56"/>
      <c r="BJ514" s="56"/>
      <c r="BK514" s="56"/>
      <c r="BL514" s="56"/>
      <c r="BM514" s="56"/>
      <c r="BN514" s="56"/>
      <c r="BO514" s="56"/>
      <c r="BP514" s="56"/>
      <c r="BQ514" s="56"/>
      <c r="BR514" s="56"/>
      <c r="BS514" s="56"/>
      <c r="BT514" s="56"/>
      <c r="BU514" s="88"/>
      <c r="BV514" s="56"/>
      <c r="BW514" s="56"/>
    </row>
    <row r="515" spans="1:75" ht="15.75" customHeight="1" x14ac:dyDescent="0.25">
      <c r="A515" s="55"/>
      <c r="B515" s="65"/>
      <c r="C515" s="110"/>
      <c r="D515" s="110"/>
      <c r="E515" s="110"/>
      <c r="F515" s="78"/>
      <c r="G515" s="78"/>
      <c r="H515" s="78"/>
      <c r="I515" s="78"/>
      <c r="J515" s="78"/>
      <c r="K515" s="78"/>
      <c r="L515" s="78"/>
      <c r="M515" s="78"/>
      <c r="N515" s="78"/>
      <c r="O515" s="55"/>
      <c r="P515" s="55"/>
      <c r="Q515" s="55"/>
      <c r="R515" s="55"/>
      <c r="S515" s="55"/>
      <c r="T515" s="55"/>
      <c r="U515" s="55"/>
      <c r="V515" s="55"/>
      <c r="W515" s="55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56"/>
      <c r="AK515" s="56"/>
      <c r="AL515" s="56"/>
      <c r="AM515" s="56"/>
      <c r="AN515" s="56"/>
      <c r="AO515" s="56"/>
      <c r="AP515" s="56"/>
      <c r="AQ515" s="56"/>
      <c r="AR515" s="56"/>
      <c r="AS515" s="56"/>
      <c r="AT515" s="56"/>
      <c r="AU515" s="56"/>
      <c r="AV515" s="56"/>
      <c r="AW515" s="56"/>
      <c r="AX515" s="56"/>
      <c r="AY515" s="56"/>
      <c r="AZ515" s="56"/>
      <c r="BA515" s="56"/>
      <c r="BB515" s="56"/>
      <c r="BC515" s="56"/>
      <c r="BD515" s="56"/>
      <c r="BE515" s="56"/>
      <c r="BF515" s="56"/>
      <c r="BG515" s="56"/>
      <c r="BH515" s="56"/>
      <c r="BI515" s="56"/>
      <c r="BJ515" s="56"/>
      <c r="BK515" s="56"/>
      <c r="BL515" s="56"/>
      <c r="BM515" s="56"/>
      <c r="BN515" s="56"/>
      <c r="BO515" s="56"/>
      <c r="BP515" s="56"/>
      <c r="BQ515" s="56"/>
      <c r="BR515" s="56"/>
      <c r="BS515" s="56"/>
      <c r="BT515" s="56"/>
      <c r="BU515" s="88"/>
      <c r="BV515" s="56"/>
      <c r="BW515" s="56"/>
    </row>
    <row r="516" spans="1:75" ht="15.75" customHeight="1" x14ac:dyDescent="0.25">
      <c r="A516" s="55"/>
      <c r="B516" s="65"/>
      <c r="C516" s="110"/>
      <c r="D516" s="110"/>
      <c r="E516" s="110"/>
      <c r="F516" s="78"/>
      <c r="G516" s="78"/>
      <c r="H516" s="78"/>
      <c r="I516" s="78"/>
      <c r="J516" s="78"/>
      <c r="K516" s="78"/>
      <c r="L516" s="78"/>
      <c r="M516" s="78"/>
      <c r="N516" s="78"/>
      <c r="O516" s="55"/>
      <c r="P516" s="55"/>
      <c r="Q516" s="55"/>
      <c r="R516" s="55"/>
      <c r="S516" s="55"/>
      <c r="T516" s="55"/>
      <c r="U516" s="55"/>
      <c r="V516" s="55"/>
      <c r="W516" s="55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56"/>
      <c r="AK516" s="56"/>
      <c r="AL516" s="56"/>
      <c r="AM516" s="56"/>
      <c r="AN516" s="56"/>
      <c r="AO516" s="56"/>
      <c r="AP516" s="56"/>
      <c r="AQ516" s="56"/>
      <c r="AR516" s="56"/>
      <c r="AS516" s="56"/>
      <c r="AT516" s="56"/>
      <c r="AU516" s="56"/>
      <c r="AV516" s="56"/>
      <c r="AW516" s="56"/>
      <c r="AX516" s="56"/>
      <c r="AY516" s="56"/>
      <c r="AZ516" s="56"/>
      <c r="BA516" s="56"/>
      <c r="BB516" s="56"/>
      <c r="BC516" s="56"/>
      <c r="BD516" s="56"/>
      <c r="BE516" s="56"/>
      <c r="BF516" s="56"/>
      <c r="BG516" s="56"/>
      <c r="BH516" s="56"/>
      <c r="BI516" s="56"/>
      <c r="BJ516" s="56"/>
      <c r="BK516" s="56"/>
      <c r="BL516" s="56"/>
      <c r="BM516" s="56"/>
      <c r="BN516" s="56"/>
      <c r="BO516" s="56"/>
      <c r="BP516" s="56"/>
      <c r="BQ516" s="56"/>
      <c r="BR516" s="56"/>
      <c r="BS516" s="56"/>
      <c r="BT516" s="56"/>
      <c r="BU516" s="88"/>
      <c r="BV516" s="56"/>
      <c r="BW516" s="56"/>
    </row>
    <row r="517" spans="1:75" ht="15.75" customHeight="1" x14ac:dyDescent="0.25">
      <c r="A517" s="55"/>
      <c r="B517" s="65"/>
      <c r="C517" s="110"/>
      <c r="D517" s="110"/>
      <c r="E517" s="110"/>
      <c r="F517" s="78"/>
      <c r="G517" s="78"/>
      <c r="H517" s="78"/>
      <c r="I517" s="78"/>
      <c r="J517" s="78"/>
      <c r="K517" s="78"/>
      <c r="L517" s="78"/>
      <c r="M517" s="78"/>
      <c r="N517" s="78"/>
      <c r="O517" s="55"/>
      <c r="P517" s="55"/>
      <c r="Q517" s="55"/>
      <c r="R517" s="55"/>
      <c r="S517" s="55"/>
      <c r="T517" s="55"/>
      <c r="U517" s="55"/>
      <c r="V517" s="55"/>
      <c r="W517" s="55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56"/>
      <c r="AK517" s="56"/>
      <c r="AL517" s="56"/>
      <c r="AM517" s="56"/>
      <c r="AN517" s="56"/>
      <c r="AO517" s="56"/>
      <c r="AP517" s="56"/>
      <c r="AQ517" s="56"/>
      <c r="AR517" s="56"/>
      <c r="AS517" s="56"/>
      <c r="AT517" s="56"/>
      <c r="AU517" s="56"/>
      <c r="AV517" s="56"/>
      <c r="AW517" s="56"/>
      <c r="AX517" s="56"/>
      <c r="AY517" s="56"/>
      <c r="AZ517" s="56"/>
      <c r="BA517" s="56"/>
      <c r="BB517" s="56"/>
      <c r="BC517" s="56"/>
      <c r="BD517" s="56"/>
      <c r="BE517" s="56"/>
      <c r="BF517" s="56"/>
      <c r="BG517" s="56"/>
      <c r="BH517" s="56"/>
      <c r="BI517" s="56"/>
      <c r="BJ517" s="56"/>
      <c r="BK517" s="56"/>
      <c r="BL517" s="56"/>
      <c r="BM517" s="56"/>
      <c r="BN517" s="56"/>
      <c r="BO517" s="56"/>
      <c r="BP517" s="56"/>
      <c r="BQ517" s="56"/>
      <c r="BR517" s="56"/>
      <c r="BS517" s="56"/>
      <c r="BT517" s="56"/>
      <c r="BU517" s="88"/>
      <c r="BV517" s="56"/>
      <c r="BW517" s="56"/>
    </row>
    <row r="518" spans="1:75" ht="15.75" customHeight="1" x14ac:dyDescent="0.25">
      <c r="A518" s="55"/>
      <c r="B518" s="65"/>
      <c r="C518" s="110"/>
      <c r="D518" s="110"/>
      <c r="E518" s="110"/>
      <c r="F518" s="78"/>
      <c r="G518" s="78"/>
      <c r="H518" s="78"/>
      <c r="I518" s="78"/>
      <c r="J518" s="78"/>
      <c r="K518" s="78"/>
      <c r="L518" s="78"/>
      <c r="M518" s="78"/>
      <c r="N518" s="78"/>
      <c r="O518" s="55"/>
      <c r="P518" s="55"/>
      <c r="Q518" s="55"/>
      <c r="R518" s="55"/>
      <c r="S518" s="55"/>
      <c r="T518" s="55"/>
      <c r="U518" s="55"/>
      <c r="V518" s="55"/>
      <c r="W518" s="55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  <c r="AW518" s="56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56"/>
      <c r="BI518" s="56"/>
      <c r="BJ518" s="56"/>
      <c r="BK518" s="56"/>
      <c r="BL518" s="56"/>
      <c r="BM518" s="56"/>
      <c r="BN518" s="56"/>
      <c r="BO518" s="56"/>
      <c r="BP518" s="56"/>
      <c r="BQ518" s="56"/>
      <c r="BR518" s="56"/>
      <c r="BS518" s="56"/>
      <c r="BT518" s="56"/>
      <c r="BU518" s="88"/>
      <c r="BV518" s="56"/>
      <c r="BW518" s="56"/>
    </row>
    <row r="519" spans="1:75" ht="15.75" customHeight="1" x14ac:dyDescent="0.25">
      <c r="A519" s="55"/>
      <c r="B519" s="65"/>
      <c r="C519" s="110"/>
      <c r="D519" s="110"/>
      <c r="E519" s="110"/>
      <c r="F519" s="78"/>
      <c r="G519" s="78"/>
      <c r="H519" s="78"/>
      <c r="I519" s="78"/>
      <c r="J519" s="78"/>
      <c r="K519" s="78"/>
      <c r="L519" s="78"/>
      <c r="M519" s="78"/>
      <c r="N519" s="78"/>
      <c r="O519" s="55"/>
      <c r="P519" s="55"/>
      <c r="Q519" s="55"/>
      <c r="R519" s="55"/>
      <c r="S519" s="55"/>
      <c r="T519" s="55"/>
      <c r="U519" s="55"/>
      <c r="V519" s="55"/>
      <c r="W519" s="55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  <c r="AW519" s="56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56"/>
      <c r="BI519" s="56"/>
      <c r="BJ519" s="56"/>
      <c r="BK519" s="56"/>
      <c r="BL519" s="56"/>
      <c r="BM519" s="56"/>
      <c r="BN519" s="56"/>
      <c r="BO519" s="56"/>
      <c r="BP519" s="56"/>
      <c r="BQ519" s="56"/>
      <c r="BR519" s="56"/>
      <c r="BS519" s="56"/>
      <c r="BT519" s="56"/>
      <c r="BU519" s="88"/>
      <c r="BV519" s="56"/>
      <c r="BW519" s="56"/>
    </row>
    <row r="520" spans="1:75" ht="15.75" customHeight="1" x14ac:dyDescent="0.25">
      <c r="A520" s="55"/>
      <c r="B520" s="65"/>
      <c r="C520" s="110"/>
      <c r="D520" s="110"/>
      <c r="E520" s="110"/>
      <c r="F520" s="78"/>
      <c r="G520" s="78"/>
      <c r="H520" s="78"/>
      <c r="I520" s="78"/>
      <c r="J520" s="78"/>
      <c r="K520" s="78"/>
      <c r="L520" s="78"/>
      <c r="M520" s="78"/>
      <c r="N520" s="78"/>
      <c r="O520" s="55"/>
      <c r="P520" s="55"/>
      <c r="Q520" s="55"/>
      <c r="R520" s="55"/>
      <c r="S520" s="55"/>
      <c r="T520" s="55"/>
      <c r="U520" s="55"/>
      <c r="V520" s="55"/>
      <c r="W520" s="55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56"/>
      <c r="AW520" s="56"/>
      <c r="AX520" s="56"/>
      <c r="AY520" s="56"/>
      <c r="AZ520" s="56"/>
      <c r="BA520" s="56"/>
      <c r="BB520" s="56"/>
      <c r="BC520" s="56"/>
      <c r="BD520" s="56"/>
      <c r="BE520" s="56"/>
      <c r="BF520" s="56"/>
      <c r="BG520" s="56"/>
      <c r="BH520" s="56"/>
      <c r="BI520" s="56"/>
      <c r="BJ520" s="56"/>
      <c r="BK520" s="56"/>
      <c r="BL520" s="56"/>
      <c r="BM520" s="56"/>
      <c r="BN520" s="56"/>
      <c r="BO520" s="56"/>
      <c r="BP520" s="56"/>
      <c r="BQ520" s="56"/>
      <c r="BR520" s="56"/>
      <c r="BS520" s="56"/>
      <c r="BT520" s="56"/>
      <c r="BU520" s="88"/>
      <c r="BV520" s="56"/>
      <c r="BW520" s="56"/>
    </row>
    <row r="521" spans="1:75" ht="15.75" customHeight="1" x14ac:dyDescent="0.25">
      <c r="A521" s="55"/>
      <c r="B521" s="65"/>
      <c r="C521" s="110"/>
      <c r="D521" s="110"/>
      <c r="E521" s="110"/>
      <c r="F521" s="78"/>
      <c r="G521" s="78"/>
      <c r="H521" s="78"/>
      <c r="I521" s="78"/>
      <c r="J521" s="78"/>
      <c r="K521" s="78"/>
      <c r="L521" s="78"/>
      <c r="M521" s="78"/>
      <c r="N521" s="78"/>
      <c r="O521" s="55"/>
      <c r="P521" s="55"/>
      <c r="Q521" s="55"/>
      <c r="R521" s="55"/>
      <c r="S521" s="55"/>
      <c r="T521" s="55"/>
      <c r="U521" s="55"/>
      <c r="V521" s="55"/>
      <c r="W521" s="55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56"/>
      <c r="AK521" s="56"/>
      <c r="AL521" s="56"/>
      <c r="AM521" s="56"/>
      <c r="AN521" s="56"/>
      <c r="AO521" s="56"/>
      <c r="AP521" s="56"/>
      <c r="AQ521" s="56"/>
      <c r="AR521" s="56"/>
      <c r="AS521" s="56"/>
      <c r="AT521" s="56"/>
      <c r="AU521" s="56"/>
      <c r="AV521" s="56"/>
      <c r="AW521" s="56"/>
      <c r="AX521" s="56"/>
      <c r="AY521" s="56"/>
      <c r="AZ521" s="56"/>
      <c r="BA521" s="56"/>
      <c r="BB521" s="56"/>
      <c r="BC521" s="56"/>
      <c r="BD521" s="56"/>
      <c r="BE521" s="56"/>
      <c r="BF521" s="56"/>
      <c r="BG521" s="56"/>
      <c r="BH521" s="56"/>
      <c r="BI521" s="56"/>
      <c r="BJ521" s="56"/>
      <c r="BK521" s="56"/>
      <c r="BL521" s="56"/>
      <c r="BM521" s="56"/>
      <c r="BN521" s="56"/>
      <c r="BO521" s="56"/>
      <c r="BP521" s="56"/>
      <c r="BQ521" s="56"/>
      <c r="BR521" s="56"/>
      <c r="BS521" s="56"/>
      <c r="BT521" s="56"/>
      <c r="BU521" s="88"/>
      <c r="BV521" s="56"/>
      <c r="BW521" s="56"/>
    </row>
    <row r="522" spans="1:75" ht="15.75" customHeight="1" x14ac:dyDescent="0.25">
      <c r="A522" s="55"/>
      <c r="B522" s="65"/>
      <c r="C522" s="110"/>
      <c r="D522" s="110"/>
      <c r="E522" s="110"/>
      <c r="F522" s="78"/>
      <c r="G522" s="78"/>
      <c r="H522" s="78"/>
      <c r="I522" s="78"/>
      <c r="J522" s="78"/>
      <c r="K522" s="78"/>
      <c r="L522" s="78"/>
      <c r="M522" s="78"/>
      <c r="N522" s="78"/>
      <c r="O522" s="55"/>
      <c r="P522" s="55"/>
      <c r="Q522" s="55"/>
      <c r="R522" s="55"/>
      <c r="S522" s="55"/>
      <c r="T522" s="55"/>
      <c r="U522" s="55"/>
      <c r="V522" s="55"/>
      <c r="W522" s="55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56"/>
      <c r="BM522" s="56"/>
      <c r="BN522" s="56"/>
      <c r="BO522" s="56"/>
      <c r="BP522" s="56"/>
      <c r="BQ522" s="56"/>
      <c r="BR522" s="56"/>
      <c r="BS522" s="56"/>
      <c r="BT522" s="56"/>
      <c r="BU522" s="88"/>
      <c r="BV522" s="56"/>
      <c r="BW522" s="56"/>
    </row>
    <row r="523" spans="1:75" ht="15.75" customHeight="1" x14ac:dyDescent="0.25">
      <c r="A523" s="55"/>
      <c r="B523" s="65"/>
      <c r="C523" s="110"/>
      <c r="D523" s="110"/>
      <c r="E523" s="110"/>
      <c r="F523" s="78"/>
      <c r="G523" s="78"/>
      <c r="H523" s="78"/>
      <c r="I523" s="78"/>
      <c r="J523" s="78"/>
      <c r="K523" s="78"/>
      <c r="L523" s="78"/>
      <c r="M523" s="78"/>
      <c r="N523" s="78"/>
      <c r="O523" s="55"/>
      <c r="P523" s="55"/>
      <c r="Q523" s="55"/>
      <c r="R523" s="55"/>
      <c r="S523" s="55"/>
      <c r="T523" s="55"/>
      <c r="U523" s="55"/>
      <c r="V523" s="55"/>
      <c r="W523" s="55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56"/>
      <c r="AK523" s="56"/>
      <c r="AL523" s="56"/>
      <c r="AM523" s="56"/>
      <c r="AN523" s="56"/>
      <c r="AO523" s="56"/>
      <c r="AP523" s="56"/>
      <c r="AQ523" s="56"/>
      <c r="AR523" s="56"/>
      <c r="AS523" s="56"/>
      <c r="AT523" s="56"/>
      <c r="AU523" s="56"/>
      <c r="AV523" s="56"/>
      <c r="AW523" s="56"/>
      <c r="AX523" s="56"/>
      <c r="AY523" s="56"/>
      <c r="AZ523" s="56"/>
      <c r="BA523" s="56"/>
      <c r="BB523" s="56"/>
      <c r="BC523" s="56"/>
      <c r="BD523" s="56"/>
      <c r="BE523" s="56"/>
      <c r="BF523" s="56"/>
      <c r="BG523" s="56"/>
      <c r="BH523" s="56"/>
      <c r="BI523" s="56"/>
      <c r="BJ523" s="56"/>
      <c r="BK523" s="56"/>
      <c r="BL523" s="56"/>
      <c r="BM523" s="56"/>
      <c r="BN523" s="56"/>
      <c r="BO523" s="56"/>
      <c r="BP523" s="56"/>
      <c r="BQ523" s="56"/>
      <c r="BR523" s="56"/>
      <c r="BS523" s="56"/>
      <c r="BT523" s="56"/>
      <c r="BU523" s="88"/>
      <c r="BV523" s="56"/>
      <c r="BW523" s="56"/>
    </row>
    <row r="524" spans="1:75" ht="15.75" customHeight="1" x14ac:dyDescent="0.25">
      <c r="A524" s="55"/>
      <c r="B524" s="65"/>
      <c r="C524" s="110"/>
      <c r="D524" s="110"/>
      <c r="E524" s="110"/>
      <c r="F524" s="78"/>
      <c r="G524" s="78"/>
      <c r="H524" s="78"/>
      <c r="I524" s="78"/>
      <c r="J524" s="78"/>
      <c r="K524" s="78"/>
      <c r="L524" s="78"/>
      <c r="M524" s="78"/>
      <c r="N524" s="78"/>
      <c r="O524" s="55"/>
      <c r="P524" s="55"/>
      <c r="Q524" s="55"/>
      <c r="R524" s="55"/>
      <c r="S524" s="55"/>
      <c r="T524" s="55"/>
      <c r="U524" s="55"/>
      <c r="V524" s="55"/>
      <c r="W524" s="55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56"/>
      <c r="AW524" s="56"/>
      <c r="AX524" s="56"/>
      <c r="AY524" s="56"/>
      <c r="AZ524" s="56"/>
      <c r="BA524" s="56"/>
      <c r="BB524" s="56"/>
      <c r="BC524" s="56"/>
      <c r="BD524" s="56"/>
      <c r="BE524" s="56"/>
      <c r="BF524" s="56"/>
      <c r="BG524" s="56"/>
      <c r="BH524" s="56"/>
      <c r="BI524" s="56"/>
      <c r="BJ524" s="56"/>
      <c r="BK524" s="56"/>
      <c r="BL524" s="56"/>
      <c r="BM524" s="56"/>
      <c r="BN524" s="56"/>
      <c r="BO524" s="56"/>
      <c r="BP524" s="56"/>
      <c r="BQ524" s="56"/>
      <c r="BR524" s="56"/>
      <c r="BS524" s="56"/>
      <c r="BT524" s="56"/>
      <c r="BU524" s="88"/>
      <c r="BV524" s="56"/>
      <c r="BW524" s="56"/>
    </row>
    <row r="525" spans="1:75" ht="15.75" customHeight="1" x14ac:dyDescent="0.25">
      <c r="A525" s="55"/>
      <c r="B525" s="65"/>
      <c r="C525" s="110"/>
      <c r="D525" s="110"/>
      <c r="E525" s="110"/>
      <c r="F525" s="78"/>
      <c r="G525" s="78"/>
      <c r="H525" s="78"/>
      <c r="I525" s="78"/>
      <c r="J525" s="78"/>
      <c r="K525" s="78"/>
      <c r="L525" s="78"/>
      <c r="M525" s="78"/>
      <c r="N525" s="78"/>
      <c r="O525" s="55"/>
      <c r="P525" s="55"/>
      <c r="Q525" s="55"/>
      <c r="R525" s="55"/>
      <c r="S525" s="55"/>
      <c r="T525" s="55"/>
      <c r="U525" s="55"/>
      <c r="V525" s="55"/>
      <c r="W525" s="55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56"/>
      <c r="AK525" s="56"/>
      <c r="AL525" s="56"/>
      <c r="AM525" s="56"/>
      <c r="AN525" s="56"/>
      <c r="AO525" s="56"/>
      <c r="AP525" s="56"/>
      <c r="AQ525" s="56"/>
      <c r="AR525" s="56"/>
      <c r="AS525" s="56"/>
      <c r="AT525" s="56"/>
      <c r="AU525" s="56"/>
      <c r="AV525" s="56"/>
      <c r="AW525" s="56"/>
      <c r="AX525" s="56"/>
      <c r="AY525" s="56"/>
      <c r="AZ525" s="56"/>
      <c r="BA525" s="56"/>
      <c r="BB525" s="56"/>
      <c r="BC525" s="56"/>
      <c r="BD525" s="56"/>
      <c r="BE525" s="56"/>
      <c r="BF525" s="56"/>
      <c r="BG525" s="56"/>
      <c r="BH525" s="56"/>
      <c r="BI525" s="56"/>
      <c r="BJ525" s="56"/>
      <c r="BK525" s="56"/>
      <c r="BL525" s="56"/>
      <c r="BM525" s="56"/>
      <c r="BN525" s="56"/>
      <c r="BO525" s="56"/>
      <c r="BP525" s="56"/>
      <c r="BQ525" s="56"/>
      <c r="BR525" s="56"/>
      <c r="BS525" s="56"/>
      <c r="BT525" s="56"/>
      <c r="BU525" s="88"/>
      <c r="BV525" s="56"/>
      <c r="BW525" s="56"/>
    </row>
    <row r="526" spans="1:75" ht="15.75" customHeight="1" x14ac:dyDescent="0.25">
      <c r="A526" s="55"/>
      <c r="B526" s="65"/>
      <c r="C526" s="110"/>
      <c r="D526" s="110"/>
      <c r="E526" s="110"/>
      <c r="F526" s="78"/>
      <c r="G526" s="78"/>
      <c r="H526" s="78"/>
      <c r="I526" s="78"/>
      <c r="J526" s="78"/>
      <c r="K526" s="78"/>
      <c r="L526" s="78"/>
      <c r="M526" s="78"/>
      <c r="N526" s="78"/>
      <c r="O526" s="55"/>
      <c r="P526" s="55"/>
      <c r="Q526" s="55"/>
      <c r="R526" s="55"/>
      <c r="S526" s="55"/>
      <c r="T526" s="55"/>
      <c r="U526" s="55"/>
      <c r="V526" s="55"/>
      <c r="W526" s="55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56"/>
      <c r="BI526" s="56"/>
      <c r="BJ526" s="56"/>
      <c r="BK526" s="56"/>
      <c r="BL526" s="56"/>
      <c r="BM526" s="56"/>
      <c r="BN526" s="56"/>
      <c r="BO526" s="56"/>
      <c r="BP526" s="56"/>
      <c r="BQ526" s="56"/>
      <c r="BR526" s="56"/>
      <c r="BS526" s="56"/>
      <c r="BT526" s="56"/>
      <c r="BU526" s="88"/>
      <c r="BV526" s="56"/>
      <c r="BW526" s="56"/>
    </row>
    <row r="527" spans="1:75" ht="15.75" customHeight="1" x14ac:dyDescent="0.25">
      <c r="A527" s="55"/>
      <c r="B527" s="65"/>
      <c r="C527" s="110"/>
      <c r="D527" s="110"/>
      <c r="E527" s="110"/>
      <c r="F527" s="78"/>
      <c r="G527" s="78"/>
      <c r="H527" s="78"/>
      <c r="I527" s="78"/>
      <c r="J527" s="78"/>
      <c r="K527" s="78"/>
      <c r="L527" s="78"/>
      <c r="M527" s="78"/>
      <c r="N527" s="78"/>
      <c r="O527" s="55"/>
      <c r="P527" s="55"/>
      <c r="Q527" s="55"/>
      <c r="R527" s="55"/>
      <c r="S527" s="55"/>
      <c r="T527" s="55"/>
      <c r="U527" s="55"/>
      <c r="V527" s="55"/>
      <c r="W527" s="55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56"/>
      <c r="AW527" s="56"/>
      <c r="AX527" s="56"/>
      <c r="AY527" s="56"/>
      <c r="AZ527" s="56"/>
      <c r="BA527" s="56"/>
      <c r="BB527" s="56"/>
      <c r="BC527" s="56"/>
      <c r="BD527" s="56"/>
      <c r="BE527" s="56"/>
      <c r="BF527" s="56"/>
      <c r="BG527" s="56"/>
      <c r="BH527" s="56"/>
      <c r="BI527" s="56"/>
      <c r="BJ527" s="56"/>
      <c r="BK527" s="56"/>
      <c r="BL527" s="56"/>
      <c r="BM527" s="56"/>
      <c r="BN527" s="56"/>
      <c r="BO527" s="56"/>
      <c r="BP527" s="56"/>
      <c r="BQ527" s="56"/>
      <c r="BR527" s="56"/>
      <c r="BS527" s="56"/>
      <c r="BT527" s="56"/>
      <c r="BU527" s="88"/>
      <c r="BV527" s="56"/>
      <c r="BW527" s="56"/>
    </row>
    <row r="528" spans="1:75" ht="15.75" customHeight="1" x14ac:dyDescent="0.25">
      <c r="A528" s="55"/>
      <c r="B528" s="65"/>
      <c r="C528" s="110"/>
      <c r="D528" s="110"/>
      <c r="E528" s="110"/>
      <c r="F528" s="78"/>
      <c r="G528" s="78"/>
      <c r="H528" s="78"/>
      <c r="I528" s="78"/>
      <c r="J528" s="78"/>
      <c r="K528" s="78"/>
      <c r="L528" s="78"/>
      <c r="M528" s="78"/>
      <c r="N528" s="78"/>
      <c r="O528" s="55"/>
      <c r="P528" s="55"/>
      <c r="Q528" s="55"/>
      <c r="R528" s="55"/>
      <c r="S528" s="55"/>
      <c r="T528" s="55"/>
      <c r="U528" s="55"/>
      <c r="V528" s="55"/>
      <c r="W528" s="55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56"/>
      <c r="AW528" s="56"/>
      <c r="AX528" s="56"/>
      <c r="AY528" s="56"/>
      <c r="AZ528" s="56"/>
      <c r="BA528" s="56"/>
      <c r="BB528" s="56"/>
      <c r="BC528" s="56"/>
      <c r="BD528" s="56"/>
      <c r="BE528" s="56"/>
      <c r="BF528" s="56"/>
      <c r="BG528" s="56"/>
      <c r="BH528" s="56"/>
      <c r="BI528" s="56"/>
      <c r="BJ528" s="56"/>
      <c r="BK528" s="56"/>
      <c r="BL528" s="56"/>
      <c r="BM528" s="56"/>
      <c r="BN528" s="56"/>
      <c r="BO528" s="56"/>
      <c r="BP528" s="56"/>
      <c r="BQ528" s="56"/>
      <c r="BR528" s="56"/>
      <c r="BS528" s="56"/>
      <c r="BT528" s="56"/>
      <c r="BU528" s="88"/>
      <c r="BV528" s="56"/>
      <c r="BW528" s="56"/>
    </row>
    <row r="529" spans="1:75" ht="15.75" customHeight="1" x14ac:dyDescent="0.25">
      <c r="A529" s="55"/>
      <c r="B529" s="65"/>
      <c r="C529" s="110"/>
      <c r="D529" s="110"/>
      <c r="E529" s="110"/>
      <c r="F529" s="78"/>
      <c r="G529" s="78"/>
      <c r="H529" s="78"/>
      <c r="I529" s="78"/>
      <c r="J529" s="78"/>
      <c r="K529" s="78"/>
      <c r="L529" s="78"/>
      <c r="M529" s="78"/>
      <c r="N529" s="78"/>
      <c r="O529" s="55"/>
      <c r="P529" s="55"/>
      <c r="Q529" s="55"/>
      <c r="R529" s="55"/>
      <c r="S529" s="55"/>
      <c r="T529" s="55"/>
      <c r="U529" s="55"/>
      <c r="V529" s="55"/>
      <c r="W529" s="55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56"/>
      <c r="AK529" s="56"/>
      <c r="AL529" s="56"/>
      <c r="AM529" s="56"/>
      <c r="AN529" s="56"/>
      <c r="AO529" s="56"/>
      <c r="AP529" s="56"/>
      <c r="AQ529" s="56"/>
      <c r="AR529" s="56"/>
      <c r="AS529" s="56"/>
      <c r="AT529" s="56"/>
      <c r="AU529" s="56"/>
      <c r="AV529" s="56"/>
      <c r="AW529" s="56"/>
      <c r="AX529" s="56"/>
      <c r="AY529" s="56"/>
      <c r="AZ529" s="56"/>
      <c r="BA529" s="56"/>
      <c r="BB529" s="56"/>
      <c r="BC529" s="56"/>
      <c r="BD529" s="56"/>
      <c r="BE529" s="56"/>
      <c r="BF529" s="56"/>
      <c r="BG529" s="56"/>
      <c r="BH529" s="56"/>
      <c r="BI529" s="56"/>
      <c r="BJ529" s="56"/>
      <c r="BK529" s="56"/>
      <c r="BL529" s="56"/>
      <c r="BM529" s="56"/>
      <c r="BN529" s="56"/>
      <c r="BO529" s="56"/>
      <c r="BP529" s="56"/>
      <c r="BQ529" s="56"/>
      <c r="BR529" s="56"/>
      <c r="BS529" s="56"/>
      <c r="BT529" s="56"/>
      <c r="BU529" s="88"/>
      <c r="BV529" s="56"/>
      <c r="BW529" s="56"/>
    </row>
    <row r="530" spans="1:75" ht="15.75" customHeight="1" x14ac:dyDescent="0.25">
      <c r="A530" s="55"/>
      <c r="B530" s="65"/>
      <c r="C530" s="110"/>
      <c r="D530" s="110"/>
      <c r="E530" s="110"/>
      <c r="F530" s="78"/>
      <c r="G530" s="78"/>
      <c r="H530" s="78"/>
      <c r="I530" s="78"/>
      <c r="J530" s="78"/>
      <c r="K530" s="78"/>
      <c r="L530" s="78"/>
      <c r="M530" s="78"/>
      <c r="N530" s="78"/>
      <c r="O530" s="55"/>
      <c r="P530" s="55"/>
      <c r="Q530" s="55"/>
      <c r="R530" s="55"/>
      <c r="S530" s="55"/>
      <c r="T530" s="55"/>
      <c r="U530" s="55"/>
      <c r="V530" s="55"/>
      <c r="W530" s="55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56"/>
      <c r="AK530" s="56"/>
      <c r="AL530" s="56"/>
      <c r="AM530" s="56"/>
      <c r="AN530" s="56"/>
      <c r="AO530" s="56"/>
      <c r="AP530" s="56"/>
      <c r="AQ530" s="56"/>
      <c r="AR530" s="56"/>
      <c r="AS530" s="56"/>
      <c r="AT530" s="56"/>
      <c r="AU530" s="56"/>
      <c r="AV530" s="56"/>
      <c r="AW530" s="56"/>
      <c r="AX530" s="56"/>
      <c r="AY530" s="56"/>
      <c r="AZ530" s="56"/>
      <c r="BA530" s="56"/>
      <c r="BB530" s="56"/>
      <c r="BC530" s="56"/>
      <c r="BD530" s="56"/>
      <c r="BE530" s="56"/>
      <c r="BF530" s="56"/>
      <c r="BG530" s="56"/>
      <c r="BH530" s="56"/>
      <c r="BI530" s="56"/>
      <c r="BJ530" s="56"/>
      <c r="BK530" s="56"/>
      <c r="BL530" s="56"/>
      <c r="BM530" s="56"/>
      <c r="BN530" s="56"/>
      <c r="BO530" s="56"/>
      <c r="BP530" s="56"/>
      <c r="BQ530" s="56"/>
      <c r="BR530" s="56"/>
      <c r="BS530" s="56"/>
      <c r="BT530" s="56"/>
      <c r="BU530" s="88"/>
      <c r="BV530" s="56"/>
      <c r="BW530" s="56"/>
    </row>
    <row r="531" spans="1:75" ht="15.75" customHeight="1" x14ac:dyDescent="0.25">
      <c r="A531" s="55"/>
      <c r="B531" s="65"/>
      <c r="C531" s="110"/>
      <c r="D531" s="110"/>
      <c r="E531" s="110"/>
      <c r="F531" s="78"/>
      <c r="G531" s="78"/>
      <c r="H531" s="78"/>
      <c r="I531" s="78"/>
      <c r="J531" s="78"/>
      <c r="K531" s="78"/>
      <c r="L531" s="78"/>
      <c r="M531" s="78"/>
      <c r="N531" s="78"/>
      <c r="O531" s="55"/>
      <c r="P531" s="55"/>
      <c r="Q531" s="55"/>
      <c r="R531" s="55"/>
      <c r="S531" s="55"/>
      <c r="T531" s="55"/>
      <c r="U531" s="55"/>
      <c r="V531" s="55"/>
      <c r="W531" s="55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56"/>
      <c r="AK531" s="56"/>
      <c r="AL531" s="56"/>
      <c r="AM531" s="56"/>
      <c r="AN531" s="56"/>
      <c r="AO531" s="56"/>
      <c r="AP531" s="56"/>
      <c r="AQ531" s="56"/>
      <c r="AR531" s="56"/>
      <c r="AS531" s="56"/>
      <c r="AT531" s="56"/>
      <c r="AU531" s="56"/>
      <c r="AV531" s="56"/>
      <c r="AW531" s="56"/>
      <c r="AX531" s="56"/>
      <c r="AY531" s="56"/>
      <c r="AZ531" s="56"/>
      <c r="BA531" s="56"/>
      <c r="BB531" s="56"/>
      <c r="BC531" s="56"/>
      <c r="BD531" s="56"/>
      <c r="BE531" s="56"/>
      <c r="BF531" s="56"/>
      <c r="BG531" s="56"/>
      <c r="BH531" s="56"/>
      <c r="BI531" s="56"/>
      <c r="BJ531" s="56"/>
      <c r="BK531" s="56"/>
      <c r="BL531" s="56"/>
      <c r="BM531" s="56"/>
      <c r="BN531" s="56"/>
      <c r="BO531" s="56"/>
      <c r="BP531" s="56"/>
      <c r="BQ531" s="56"/>
      <c r="BR531" s="56"/>
      <c r="BS531" s="56"/>
      <c r="BT531" s="56"/>
      <c r="BU531" s="88"/>
      <c r="BV531" s="56"/>
      <c r="BW531" s="56"/>
    </row>
    <row r="532" spans="1:75" ht="15.75" customHeight="1" x14ac:dyDescent="0.25">
      <c r="A532" s="55"/>
      <c r="B532" s="65"/>
      <c r="C532" s="110"/>
      <c r="D532" s="110"/>
      <c r="E532" s="110"/>
      <c r="F532" s="78"/>
      <c r="G532" s="78"/>
      <c r="H532" s="78"/>
      <c r="I532" s="78"/>
      <c r="J532" s="78"/>
      <c r="K532" s="78"/>
      <c r="L532" s="78"/>
      <c r="M532" s="78"/>
      <c r="N532" s="78"/>
      <c r="O532" s="55"/>
      <c r="P532" s="55"/>
      <c r="Q532" s="55"/>
      <c r="R532" s="55"/>
      <c r="S532" s="55"/>
      <c r="T532" s="55"/>
      <c r="U532" s="55"/>
      <c r="V532" s="55"/>
      <c r="W532" s="55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56"/>
      <c r="AW532" s="56"/>
      <c r="AX532" s="56"/>
      <c r="AY532" s="56"/>
      <c r="AZ532" s="56"/>
      <c r="BA532" s="56"/>
      <c r="BB532" s="56"/>
      <c r="BC532" s="56"/>
      <c r="BD532" s="56"/>
      <c r="BE532" s="56"/>
      <c r="BF532" s="56"/>
      <c r="BG532" s="56"/>
      <c r="BH532" s="56"/>
      <c r="BI532" s="56"/>
      <c r="BJ532" s="56"/>
      <c r="BK532" s="56"/>
      <c r="BL532" s="56"/>
      <c r="BM532" s="56"/>
      <c r="BN532" s="56"/>
      <c r="BO532" s="56"/>
      <c r="BP532" s="56"/>
      <c r="BQ532" s="56"/>
      <c r="BR532" s="56"/>
      <c r="BS532" s="56"/>
      <c r="BT532" s="56"/>
      <c r="BU532" s="88"/>
      <c r="BV532" s="56"/>
      <c r="BW532" s="56"/>
    </row>
    <row r="533" spans="1:75" ht="15.75" customHeight="1" x14ac:dyDescent="0.25">
      <c r="A533" s="55"/>
      <c r="B533" s="65"/>
      <c r="C533" s="110"/>
      <c r="D533" s="110"/>
      <c r="E533" s="110"/>
      <c r="F533" s="78"/>
      <c r="G533" s="78"/>
      <c r="H533" s="78"/>
      <c r="I533" s="78"/>
      <c r="J533" s="78"/>
      <c r="K533" s="78"/>
      <c r="L533" s="78"/>
      <c r="M533" s="78"/>
      <c r="N533" s="78"/>
      <c r="O533" s="55"/>
      <c r="P533" s="55"/>
      <c r="Q533" s="55"/>
      <c r="R533" s="55"/>
      <c r="S533" s="55"/>
      <c r="T533" s="55"/>
      <c r="U533" s="55"/>
      <c r="V533" s="55"/>
      <c r="W533" s="55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56"/>
      <c r="AW533" s="56"/>
      <c r="AX533" s="56"/>
      <c r="AY533" s="56"/>
      <c r="AZ533" s="56"/>
      <c r="BA533" s="56"/>
      <c r="BB533" s="56"/>
      <c r="BC533" s="56"/>
      <c r="BD533" s="56"/>
      <c r="BE533" s="56"/>
      <c r="BF533" s="56"/>
      <c r="BG533" s="56"/>
      <c r="BH533" s="56"/>
      <c r="BI533" s="56"/>
      <c r="BJ533" s="56"/>
      <c r="BK533" s="56"/>
      <c r="BL533" s="56"/>
      <c r="BM533" s="56"/>
      <c r="BN533" s="56"/>
      <c r="BO533" s="56"/>
      <c r="BP533" s="56"/>
      <c r="BQ533" s="56"/>
      <c r="BR533" s="56"/>
      <c r="BS533" s="56"/>
      <c r="BT533" s="56"/>
      <c r="BU533" s="88"/>
      <c r="BV533" s="56"/>
      <c r="BW533" s="56"/>
    </row>
    <row r="534" spans="1:75" ht="15.75" customHeight="1" x14ac:dyDescent="0.25">
      <c r="A534" s="55"/>
      <c r="B534" s="65"/>
      <c r="C534" s="110"/>
      <c r="D534" s="110"/>
      <c r="E534" s="110"/>
      <c r="F534" s="78"/>
      <c r="G534" s="78"/>
      <c r="H534" s="78"/>
      <c r="I534" s="78"/>
      <c r="J534" s="78"/>
      <c r="K534" s="78"/>
      <c r="L534" s="78"/>
      <c r="M534" s="78"/>
      <c r="N534" s="78"/>
      <c r="O534" s="55"/>
      <c r="P534" s="55"/>
      <c r="Q534" s="55"/>
      <c r="R534" s="55"/>
      <c r="S534" s="55"/>
      <c r="T534" s="55"/>
      <c r="U534" s="55"/>
      <c r="V534" s="55"/>
      <c r="W534" s="55"/>
      <c r="X534" s="74"/>
      <c r="Y534" s="74"/>
      <c r="Z534" s="74"/>
      <c r="AA534" s="74"/>
      <c r="AB534" s="74"/>
      <c r="AC534" s="74"/>
      <c r="AD534" s="74"/>
      <c r="AE534" s="74"/>
      <c r="AF534" s="74"/>
      <c r="AG534" s="74"/>
      <c r="AH534" s="74"/>
      <c r="AI534" s="74"/>
      <c r="AJ534" s="56"/>
      <c r="AK534" s="56"/>
      <c r="AL534" s="56"/>
      <c r="AM534" s="56"/>
      <c r="AN534" s="56"/>
      <c r="AO534" s="56"/>
      <c r="AP534" s="56"/>
      <c r="AQ534" s="56"/>
      <c r="AR534" s="56"/>
      <c r="AS534" s="56"/>
      <c r="AT534" s="56"/>
      <c r="AU534" s="56"/>
      <c r="AV534" s="56"/>
      <c r="AW534" s="56"/>
      <c r="AX534" s="56"/>
      <c r="AY534" s="56"/>
      <c r="AZ534" s="56"/>
      <c r="BA534" s="56"/>
      <c r="BB534" s="56"/>
      <c r="BC534" s="56"/>
      <c r="BD534" s="56"/>
      <c r="BE534" s="56"/>
      <c r="BF534" s="56"/>
      <c r="BG534" s="56"/>
      <c r="BH534" s="56"/>
      <c r="BI534" s="56"/>
      <c r="BJ534" s="56"/>
      <c r="BK534" s="56"/>
      <c r="BL534" s="56"/>
      <c r="BM534" s="56"/>
      <c r="BN534" s="56"/>
      <c r="BO534" s="56"/>
      <c r="BP534" s="56"/>
      <c r="BQ534" s="56"/>
      <c r="BR534" s="56"/>
      <c r="BS534" s="56"/>
      <c r="BT534" s="56"/>
      <c r="BU534" s="88"/>
      <c r="BV534" s="56"/>
      <c r="BW534" s="56"/>
    </row>
    <row r="535" spans="1:75" ht="15.75" customHeight="1" x14ac:dyDescent="0.25">
      <c r="A535" s="55"/>
      <c r="B535" s="65"/>
      <c r="C535" s="110"/>
      <c r="D535" s="110"/>
      <c r="E535" s="110"/>
      <c r="F535" s="78"/>
      <c r="G535" s="78"/>
      <c r="H535" s="78"/>
      <c r="I535" s="78"/>
      <c r="J535" s="78"/>
      <c r="K535" s="78"/>
      <c r="L535" s="78"/>
      <c r="M535" s="78"/>
      <c r="N535" s="78"/>
      <c r="O535" s="55"/>
      <c r="P535" s="55"/>
      <c r="Q535" s="55"/>
      <c r="R535" s="55"/>
      <c r="S535" s="55"/>
      <c r="T535" s="55"/>
      <c r="U535" s="55"/>
      <c r="V535" s="55"/>
      <c r="W535" s="55"/>
      <c r="X535" s="74"/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56"/>
      <c r="AW535" s="56"/>
      <c r="AX535" s="56"/>
      <c r="AY535" s="56"/>
      <c r="AZ535" s="56"/>
      <c r="BA535" s="56"/>
      <c r="BB535" s="56"/>
      <c r="BC535" s="56"/>
      <c r="BD535" s="56"/>
      <c r="BE535" s="56"/>
      <c r="BF535" s="56"/>
      <c r="BG535" s="56"/>
      <c r="BH535" s="56"/>
      <c r="BI535" s="56"/>
      <c r="BJ535" s="56"/>
      <c r="BK535" s="56"/>
      <c r="BL535" s="56"/>
      <c r="BM535" s="56"/>
      <c r="BN535" s="56"/>
      <c r="BO535" s="56"/>
      <c r="BP535" s="56"/>
      <c r="BQ535" s="56"/>
      <c r="BR535" s="56"/>
      <c r="BS535" s="56"/>
      <c r="BT535" s="56"/>
      <c r="BU535" s="88"/>
      <c r="BV535" s="56"/>
      <c r="BW535" s="56"/>
    </row>
    <row r="536" spans="1:75" ht="15.75" customHeight="1" x14ac:dyDescent="0.25">
      <c r="A536" s="55"/>
      <c r="B536" s="65"/>
      <c r="C536" s="110"/>
      <c r="D536" s="110"/>
      <c r="E536" s="110"/>
      <c r="F536" s="78"/>
      <c r="G536" s="78"/>
      <c r="H536" s="78"/>
      <c r="I536" s="78"/>
      <c r="J536" s="78"/>
      <c r="K536" s="78"/>
      <c r="L536" s="78"/>
      <c r="M536" s="78"/>
      <c r="N536" s="78"/>
      <c r="O536" s="55"/>
      <c r="P536" s="55"/>
      <c r="Q536" s="55"/>
      <c r="R536" s="55"/>
      <c r="S536" s="55"/>
      <c r="T536" s="55"/>
      <c r="U536" s="55"/>
      <c r="V536" s="55"/>
      <c r="W536" s="55"/>
      <c r="X536" s="74"/>
      <c r="Y536" s="74"/>
      <c r="Z536" s="74"/>
      <c r="AA536" s="74"/>
      <c r="AB536" s="74"/>
      <c r="AC536" s="74"/>
      <c r="AD536" s="74"/>
      <c r="AE536" s="74"/>
      <c r="AF536" s="74"/>
      <c r="AG536" s="74"/>
      <c r="AH536" s="74"/>
      <c r="AI536" s="74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56"/>
      <c r="AW536" s="56"/>
      <c r="AX536" s="56"/>
      <c r="AY536" s="56"/>
      <c r="AZ536" s="56"/>
      <c r="BA536" s="56"/>
      <c r="BB536" s="56"/>
      <c r="BC536" s="56"/>
      <c r="BD536" s="56"/>
      <c r="BE536" s="56"/>
      <c r="BF536" s="56"/>
      <c r="BG536" s="56"/>
      <c r="BH536" s="56"/>
      <c r="BI536" s="56"/>
      <c r="BJ536" s="56"/>
      <c r="BK536" s="56"/>
      <c r="BL536" s="56"/>
      <c r="BM536" s="56"/>
      <c r="BN536" s="56"/>
      <c r="BO536" s="56"/>
      <c r="BP536" s="56"/>
      <c r="BQ536" s="56"/>
      <c r="BR536" s="56"/>
      <c r="BS536" s="56"/>
      <c r="BT536" s="56"/>
      <c r="BU536" s="88"/>
      <c r="BV536" s="56"/>
      <c r="BW536" s="56"/>
    </row>
    <row r="537" spans="1:75" ht="15.75" customHeight="1" x14ac:dyDescent="0.25">
      <c r="A537" s="55"/>
      <c r="B537" s="65"/>
      <c r="C537" s="110"/>
      <c r="D537" s="110"/>
      <c r="E537" s="110"/>
      <c r="F537" s="78"/>
      <c r="G537" s="78"/>
      <c r="H537" s="78"/>
      <c r="I537" s="78"/>
      <c r="J537" s="78"/>
      <c r="K537" s="78"/>
      <c r="L537" s="78"/>
      <c r="M537" s="78"/>
      <c r="N537" s="78"/>
      <c r="O537" s="55"/>
      <c r="P537" s="55"/>
      <c r="Q537" s="55"/>
      <c r="R537" s="55"/>
      <c r="S537" s="55"/>
      <c r="T537" s="55"/>
      <c r="U537" s="55"/>
      <c r="V537" s="55"/>
      <c r="W537" s="55"/>
      <c r="X537" s="74"/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56"/>
      <c r="AW537" s="56"/>
      <c r="AX537" s="56"/>
      <c r="AY537" s="56"/>
      <c r="AZ537" s="56"/>
      <c r="BA537" s="56"/>
      <c r="BB537" s="56"/>
      <c r="BC537" s="56"/>
      <c r="BD537" s="56"/>
      <c r="BE537" s="56"/>
      <c r="BF537" s="56"/>
      <c r="BG537" s="56"/>
      <c r="BH537" s="56"/>
      <c r="BI537" s="56"/>
      <c r="BJ537" s="56"/>
      <c r="BK537" s="56"/>
      <c r="BL537" s="56"/>
      <c r="BM537" s="56"/>
      <c r="BN537" s="56"/>
      <c r="BO537" s="56"/>
      <c r="BP537" s="56"/>
      <c r="BQ537" s="56"/>
      <c r="BR537" s="56"/>
      <c r="BS537" s="56"/>
      <c r="BT537" s="56"/>
      <c r="BU537" s="88"/>
      <c r="BV537" s="56"/>
      <c r="BW537" s="56"/>
    </row>
    <row r="538" spans="1:75" ht="15.75" customHeight="1" x14ac:dyDescent="0.25">
      <c r="A538" s="55"/>
      <c r="B538" s="65"/>
      <c r="C538" s="110"/>
      <c r="D538" s="110"/>
      <c r="E538" s="110"/>
      <c r="F538" s="78"/>
      <c r="G538" s="78"/>
      <c r="H538" s="78"/>
      <c r="I538" s="78"/>
      <c r="J538" s="78"/>
      <c r="K538" s="78"/>
      <c r="L538" s="78"/>
      <c r="M538" s="78"/>
      <c r="N538" s="78"/>
      <c r="O538" s="55"/>
      <c r="P538" s="55"/>
      <c r="Q538" s="55"/>
      <c r="R538" s="55"/>
      <c r="S538" s="55"/>
      <c r="T538" s="55"/>
      <c r="U538" s="55"/>
      <c r="V538" s="55"/>
      <c r="W538" s="55"/>
      <c r="X538" s="74"/>
      <c r="Y538" s="74"/>
      <c r="Z538" s="74"/>
      <c r="AA538" s="74"/>
      <c r="AB538" s="74"/>
      <c r="AC538" s="74"/>
      <c r="AD538" s="74"/>
      <c r="AE538" s="74"/>
      <c r="AF538" s="74"/>
      <c r="AG538" s="74"/>
      <c r="AH538" s="74"/>
      <c r="AI538" s="74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56"/>
      <c r="BM538" s="56"/>
      <c r="BN538" s="56"/>
      <c r="BO538" s="56"/>
      <c r="BP538" s="56"/>
      <c r="BQ538" s="56"/>
      <c r="BR538" s="56"/>
      <c r="BS538" s="56"/>
      <c r="BT538" s="56"/>
      <c r="BU538" s="88"/>
      <c r="BV538" s="56"/>
      <c r="BW538" s="56"/>
    </row>
    <row r="539" spans="1:75" ht="15.75" customHeight="1" x14ac:dyDescent="0.25">
      <c r="A539" s="55"/>
      <c r="B539" s="65"/>
      <c r="C539" s="110"/>
      <c r="D539" s="110"/>
      <c r="E539" s="110"/>
      <c r="F539" s="78"/>
      <c r="G539" s="78"/>
      <c r="H539" s="78"/>
      <c r="I539" s="78"/>
      <c r="J539" s="78"/>
      <c r="K539" s="78"/>
      <c r="L539" s="78"/>
      <c r="M539" s="78"/>
      <c r="N539" s="78"/>
      <c r="O539" s="55"/>
      <c r="P539" s="55"/>
      <c r="Q539" s="55"/>
      <c r="R539" s="55"/>
      <c r="S539" s="55"/>
      <c r="T539" s="55"/>
      <c r="U539" s="55"/>
      <c r="V539" s="55"/>
      <c r="W539" s="55"/>
      <c r="X539" s="74"/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4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56"/>
      <c r="AW539" s="56"/>
      <c r="AX539" s="56"/>
      <c r="AY539" s="56"/>
      <c r="AZ539" s="56"/>
      <c r="BA539" s="56"/>
      <c r="BB539" s="56"/>
      <c r="BC539" s="56"/>
      <c r="BD539" s="56"/>
      <c r="BE539" s="56"/>
      <c r="BF539" s="56"/>
      <c r="BG539" s="56"/>
      <c r="BH539" s="56"/>
      <c r="BI539" s="56"/>
      <c r="BJ539" s="56"/>
      <c r="BK539" s="56"/>
      <c r="BL539" s="56"/>
      <c r="BM539" s="56"/>
      <c r="BN539" s="56"/>
      <c r="BO539" s="56"/>
      <c r="BP539" s="56"/>
      <c r="BQ539" s="56"/>
      <c r="BR539" s="56"/>
      <c r="BS539" s="56"/>
      <c r="BT539" s="56"/>
      <c r="BU539" s="88"/>
      <c r="BV539" s="56"/>
      <c r="BW539" s="56"/>
    </row>
    <row r="540" spans="1:75" ht="15.75" customHeight="1" x14ac:dyDescent="0.25">
      <c r="A540" s="55"/>
      <c r="B540" s="65"/>
      <c r="C540" s="110"/>
      <c r="D540" s="110"/>
      <c r="E540" s="110"/>
      <c r="F540" s="78"/>
      <c r="G540" s="78"/>
      <c r="H540" s="78"/>
      <c r="I540" s="78"/>
      <c r="J540" s="78"/>
      <c r="K540" s="78"/>
      <c r="L540" s="78"/>
      <c r="M540" s="78"/>
      <c r="N540" s="78"/>
      <c r="O540" s="55"/>
      <c r="P540" s="55"/>
      <c r="Q540" s="55"/>
      <c r="R540" s="55"/>
      <c r="S540" s="55"/>
      <c r="T540" s="55"/>
      <c r="U540" s="55"/>
      <c r="V540" s="55"/>
      <c r="W540" s="55"/>
      <c r="X540" s="74"/>
      <c r="Y540" s="74"/>
      <c r="Z540" s="74"/>
      <c r="AA540" s="74"/>
      <c r="AB540" s="74"/>
      <c r="AC540" s="74"/>
      <c r="AD540" s="74"/>
      <c r="AE540" s="74"/>
      <c r="AF540" s="74"/>
      <c r="AG540" s="74"/>
      <c r="AH540" s="74"/>
      <c r="AI540" s="74"/>
      <c r="AJ540" s="56"/>
      <c r="AK540" s="56"/>
      <c r="AL540" s="56"/>
      <c r="AM540" s="56"/>
      <c r="AN540" s="56"/>
      <c r="AO540" s="56"/>
      <c r="AP540" s="56"/>
      <c r="AQ540" s="56"/>
      <c r="AR540" s="56"/>
      <c r="AS540" s="56"/>
      <c r="AT540" s="56"/>
      <c r="AU540" s="56"/>
      <c r="AV540" s="56"/>
      <c r="AW540" s="56"/>
      <c r="AX540" s="56"/>
      <c r="AY540" s="56"/>
      <c r="AZ540" s="56"/>
      <c r="BA540" s="56"/>
      <c r="BB540" s="56"/>
      <c r="BC540" s="56"/>
      <c r="BD540" s="56"/>
      <c r="BE540" s="56"/>
      <c r="BF540" s="56"/>
      <c r="BG540" s="56"/>
      <c r="BH540" s="56"/>
      <c r="BI540" s="56"/>
      <c r="BJ540" s="56"/>
      <c r="BK540" s="56"/>
      <c r="BL540" s="56"/>
      <c r="BM540" s="56"/>
      <c r="BN540" s="56"/>
      <c r="BO540" s="56"/>
      <c r="BP540" s="56"/>
      <c r="BQ540" s="56"/>
      <c r="BR540" s="56"/>
      <c r="BS540" s="56"/>
      <c r="BT540" s="56"/>
      <c r="BU540" s="88"/>
      <c r="BV540" s="56"/>
      <c r="BW540" s="56"/>
    </row>
    <row r="541" spans="1:75" ht="15.75" customHeight="1" x14ac:dyDescent="0.25">
      <c r="A541" s="55"/>
      <c r="B541" s="65"/>
      <c r="C541" s="110"/>
      <c r="D541" s="110"/>
      <c r="E541" s="110"/>
      <c r="F541" s="78"/>
      <c r="G541" s="78"/>
      <c r="H541" s="78"/>
      <c r="I541" s="78"/>
      <c r="J541" s="78"/>
      <c r="K541" s="78"/>
      <c r="L541" s="78"/>
      <c r="M541" s="78"/>
      <c r="N541" s="78"/>
      <c r="O541" s="55"/>
      <c r="P541" s="55"/>
      <c r="Q541" s="55"/>
      <c r="R541" s="55"/>
      <c r="S541" s="55"/>
      <c r="T541" s="55"/>
      <c r="U541" s="55"/>
      <c r="V541" s="55"/>
      <c r="W541" s="55"/>
      <c r="X541" s="74"/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4"/>
      <c r="AJ541" s="56"/>
      <c r="AK541" s="56"/>
      <c r="AL541" s="56"/>
      <c r="AM541" s="56"/>
      <c r="AN541" s="56"/>
      <c r="AO541" s="56"/>
      <c r="AP541" s="56"/>
      <c r="AQ541" s="56"/>
      <c r="AR541" s="56"/>
      <c r="AS541" s="56"/>
      <c r="AT541" s="56"/>
      <c r="AU541" s="56"/>
      <c r="AV541" s="56"/>
      <c r="AW541" s="56"/>
      <c r="AX541" s="56"/>
      <c r="AY541" s="56"/>
      <c r="AZ541" s="56"/>
      <c r="BA541" s="56"/>
      <c r="BB541" s="56"/>
      <c r="BC541" s="56"/>
      <c r="BD541" s="56"/>
      <c r="BE541" s="56"/>
      <c r="BF541" s="56"/>
      <c r="BG541" s="56"/>
      <c r="BH541" s="56"/>
      <c r="BI541" s="56"/>
      <c r="BJ541" s="56"/>
      <c r="BK541" s="56"/>
      <c r="BL541" s="56"/>
      <c r="BM541" s="56"/>
      <c r="BN541" s="56"/>
      <c r="BO541" s="56"/>
      <c r="BP541" s="56"/>
      <c r="BQ541" s="56"/>
      <c r="BR541" s="56"/>
      <c r="BS541" s="56"/>
      <c r="BT541" s="56"/>
      <c r="BU541" s="88"/>
      <c r="BV541" s="56"/>
      <c r="BW541" s="56"/>
    </row>
    <row r="542" spans="1:75" ht="15.75" customHeight="1" x14ac:dyDescent="0.25">
      <c r="A542" s="55"/>
      <c r="B542" s="65"/>
      <c r="C542" s="110"/>
      <c r="D542" s="110"/>
      <c r="E542" s="110"/>
      <c r="F542" s="78"/>
      <c r="G542" s="78"/>
      <c r="H542" s="78"/>
      <c r="I542" s="78"/>
      <c r="J542" s="78"/>
      <c r="K542" s="78"/>
      <c r="L542" s="78"/>
      <c r="M542" s="78"/>
      <c r="N542" s="78"/>
      <c r="O542" s="55"/>
      <c r="P542" s="55"/>
      <c r="Q542" s="55"/>
      <c r="R542" s="55"/>
      <c r="S542" s="55"/>
      <c r="T542" s="55"/>
      <c r="U542" s="55"/>
      <c r="V542" s="55"/>
      <c r="W542" s="55"/>
      <c r="X542" s="74"/>
      <c r="Y542" s="74"/>
      <c r="Z542" s="74"/>
      <c r="AA542" s="74"/>
      <c r="AB542" s="74"/>
      <c r="AC542" s="74"/>
      <c r="AD542" s="74"/>
      <c r="AE542" s="74"/>
      <c r="AF542" s="74"/>
      <c r="AG542" s="74"/>
      <c r="AH542" s="74"/>
      <c r="AI542" s="74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56"/>
      <c r="AW542" s="56"/>
      <c r="AX542" s="56"/>
      <c r="AY542" s="56"/>
      <c r="AZ542" s="56"/>
      <c r="BA542" s="56"/>
      <c r="BB542" s="56"/>
      <c r="BC542" s="56"/>
      <c r="BD542" s="56"/>
      <c r="BE542" s="56"/>
      <c r="BF542" s="56"/>
      <c r="BG542" s="56"/>
      <c r="BH542" s="56"/>
      <c r="BI542" s="56"/>
      <c r="BJ542" s="56"/>
      <c r="BK542" s="56"/>
      <c r="BL542" s="56"/>
      <c r="BM542" s="56"/>
      <c r="BN542" s="56"/>
      <c r="BO542" s="56"/>
      <c r="BP542" s="56"/>
      <c r="BQ542" s="56"/>
      <c r="BR542" s="56"/>
      <c r="BS542" s="56"/>
      <c r="BT542" s="56"/>
      <c r="BU542" s="88"/>
      <c r="BV542" s="56"/>
      <c r="BW542" s="56"/>
    </row>
    <row r="543" spans="1:75" ht="15.75" customHeight="1" x14ac:dyDescent="0.25">
      <c r="A543" s="55"/>
      <c r="B543" s="65"/>
      <c r="C543" s="110"/>
      <c r="D543" s="110"/>
      <c r="E543" s="110"/>
      <c r="F543" s="78"/>
      <c r="G543" s="78"/>
      <c r="H543" s="78"/>
      <c r="I543" s="78"/>
      <c r="J543" s="78"/>
      <c r="K543" s="78"/>
      <c r="L543" s="78"/>
      <c r="M543" s="78"/>
      <c r="N543" s="78"/>
      <c r="O543" s="55"/>
      <c r="P543" s="55"/>
      <c r="Q543" s="55"/>
      <c r="R543" s="55"/>
      <c r="S543" s="55"/>
      <c r="T543" s="55"/>
      <c r="U543" s="55"/>
      <c r="V543" s="55"/>
      <c r="W543" s="55"/>
      <c r="X543" s="74"/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56"/>
      <c r="AK543" s="56"/>
      <c r="AL543" s="56"/>
      <c r="AM543" s="56"/>
      <c r="AN543" s="56"/>
      <c r="AO543" s="56"/>
      <c r="AP543" s="56"/>
      <c r="AQ543" s="56"/>
      <c r="AR543" s="56"/>
      <c r="AS543" s="56"/>
      <c r="AT543" s="56"/>
      <c r="AU543" s="56"/>
      <c r="AV543" s="56"/>
      <c r="AW543" s="56"/>
      <c r="AX543" s="56"/>
      <c r="AY543" s="56"/>
      <c r="AZ543" s="56"/>
      <c r="BA543" s="56"/>
      <c r="BB543" s="56"/>
      <c r="BC543" s="56"/>
      <c r="BD543" s="56"/>
      <c r="BE543" s="56"/>
      <c r="BF543" s="56"/>
      <c r="BG543" s="56"/>
      <c r="BH543" s="56"/>
      <c r="BI543" s="56"/>
      <c r="BJ543" s="56"/>
      <c r="BK543" s="56"/>
      <c r="BL543" s="56"/>
      <c r="BM543" s="56"/>
      <c r="BN543" s="56"/>
      <c r="BO543" s="56"/>
      <c r="BP543" s="56"/>
      <c r="BQ543" s="56"/>
      <c r="BR543" s="56"/>
      <c r="BS543" s="56"/>
      <c r="BT543" s="56"/>
      <c r="BU543" s="88"/>
      <c r="BV543" s="56"/>
      <c r="BW543" s="56"/>
    </row>
    <row r="544" spans="1:75" ht="15.75" customHeight="1" x14ac:dyDescent="0.25">
      <c r="A544" s="55"/>
      <c r="B544" s="65"/>
      <c r="C544" s="110"/>
      <c r="D544" s="110"/>
      <c r="E544" s="110"/>
      <c r="F544" s="78"/>
      <c r="G544" s="78"/>
      <c r="H544" s="78"/>
      <c r="I544" s="78"/>
      <c r="J544" s="78"/>
      <c r="K544" s="78"/>
      <c r="L544" s="78"/>
      <c r="M544" s="78"/>
      <c r="N544" s="78"/>
      <c r="O544" s="55"/>
      <c r="P544" s="55"/>
      <c r="Q544" s="55"/>
      <c r="R544" s="55"/>
      <c r="S544" s="55"/>
      <c r="T544" s="55"/>
      <c r="U544" s="55"/>
      <c r="V544" s="55"/>
      <c r="W544" s="55"/>
      <c r="X544" s="74"/>
      <c r="Y544" s="74"/>
      <c r="Z544" s="74"/>
      <c r="AA544" s="74"/>
      <c r="AB544" s="74"/>
      <c r="AC544" s="74"/>
      <c r="AD544" s="74"/>
      <c r="AE544" s="74"/>
      <c r="AF544" s="74"/>
      <c r="AG544" s="74"/>
      <c r="AH544" s="74"/>
      <c r="AI544" s="74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56"/>
      <c r="AW544" s="56"/>
      <c r="AX544" s="56"/>
      <c r="AY544" s="56"/>
      <c r="AZ544" s="56"/>
      <c r="BA544" s="56"/>
      <c r="BB544" s="56"/>
      <c r="BC544" s="56"/>
      <c r="BD544" s="56"/>
      <c r="BE544" s="56"/>
      <c r="BF544" s="56"/>
      <c r="BG544" s="56"/>
      <c r="BH544" s="56"/>
      <c r="BI544" s="56"/>
      <c r="BJ544" s="56"/>
      <c r="BK544" s="56"/>
      <c r="BL544" s="56"/>
      <c r="BM544" s="56"/>
      <c r="BN544" s="56"/>
      <c r="BO544" s="56"/>
      <c r="BP544" s="56"/>
      <c r="BQ544" s="56"/>
      <c r="BR544" s="56"/>
      <c r="BS544" s="56"/>
      <c r="BT544" s="56"/>
      <c r="BU544" s="88"/>
      <c r="BV544" s="56"/>
      <c r="BW544" s="56"/>
    </row>
    <row r="545" spans="1:75" ht="15.75" customHeight="1" x14ac:dyDescent="0.25">
      <c r="A545" s="55"/>
      <c r="B545" s="65"/>
      <c r="C545" s="110"/>
      <c r="D545" s="110"/>
      <c r="E545" s="110"/>
      <c r="F545" s="78"/>
      <c r="G545" s="78"/>
      <c r="H545" s="78"/>
      <c r="I545" s="78"/>
      <c r="J545" s="78"/>
      <c r="K545" s="78"/>
      <c r="L545" s="78"/>
      <c r="M545" s="78"/>
      <c r="N545" s="78"/>
      <c r="O545" s="55"/>
      <c r="P545" s="55"/>
      <c r="Q545" s="55"/>
      <c r="R545" s="55"/>
      <c r="S545" s="55"/>
      <c r="T545" s="55"/>
      <c r="U545" s="55"/>
      <c r="V545" s="55"/>
      <c r="W545" s="55"/>
      <c r="X545" s="74"/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56"/>
      <c r="AW545" s="56"/>
      <c r="AX545" s="56"/>
      <c r="AY545" s="56"/>
      <c r="AZ545" s="56"/>
      <c r="BA545" s="56"/>
      <c r="BB545" s="56"/>
      <c r="BC545" s="56"/>
      <c r="BD545" s="56"/>
      <c r="BE545" s="56"/>
      <c r="BF545" s="56"/>
      <c r="BG545" s="56"/>
      <c r="BH545" s="56"/>
      <c r="BI545" s="56"/>
      <c r="BJ545" s="56"/>
      <c r="BK545" s="56"/>
      <c r="BL545" s="56"/>
      <c r="BM545" s="56"/>
      <c r="BN545" s="56"/>
      <c r="BO545" s="56"/>
      <c r="BP545" s="56"/>
      <c r="BQ545" s="56"/>
      <c r="BR545" s="56"/>
      <c r="BS545" s="56"/>
      <c r="BT545" s="56"/>
      <c r="BU545" s="88"/>
      <c r="BV545" s="56"/>
      <c r="BW545" s="56"/>
    </row>
    <row r="546" spans="1:75" ht="15.75" customHeight="1" x14ac:dyDescent="0.25">
      <c r="A546" s="55"/>
      <c r="B546" s="65"/>
      <c r="C546" s="110"/>
      <c r="D546" s="110"/>
      <c r="E546" s="110"/>
      <c r="F546" s="78"/>
      <c r="G546" s="78"/>
      <c r="H546" s="78"/>
      <c r="I546" s="78"/>
      <c r="J546" s="78"/>
      <c r="K546" s="78"/>
      <c r="L546" s="78"/>
      <c r="M546" s="78"/>
      <c r="N546" s="78"/>
      <c r="O546" s="55"/>
      <c r="P546" s="55"/>
      <c r="Q546" s="55"/>
      <c r="R546" s="55"/>
      <c r="S546" s="55"/>
      <c r="T546" s="55"/>
      <c r="U546" s="55"/>
      <c r="V546" s="55"/>
      <c r="W546" s="55"/>
      <c r="X546" s="74"/>
      <c r="Y546" s="74"/>
      <c r="Z546" s="74"/>
      <c r="AA546" s="74"/>
      <c r="AB546" s="74"/>
      <c r="AC546" s="74"/>
      <c r="AD546" s="74"/>
      <c r="AE546" s="74"/>
      <c r="AF546" s="74"/>
      <c r="AG546" s="74"/>
      <c r="AH546" s="74"/>
      <c r="AI546" s="74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56"/>
      <c r="AW546" s="56"/>
      <c r="AX546" s="56"/>
      <c r="AY546" s="56"/>
      <c r="AZ546" s="56"/>
      <c r="BA546" s="56"/>
      <c r="BB546" s="56"/>
      <c r="BC546" s="56"/>
      <c r="BD546" s="56"/>
      <c r="BE546" s="56"/>
      <c r="BF546" s="56"/>
      <c r="BG546" s="56"/>
      <c r="BH546" s="56"/>
      <c r="BI546" s="56"/>
      <c r="BJ546" s="56"/>
      <c r="BK546" s="56"/>
      <c r="BL546" s="56"/>
      <c r="BM546" s="56"/>
      <c r="BN546" s="56"/>
      <c r="BO546" s="56"/>
      <c r="BP546" s="56"/>
      <c r="BQ546" s="56"/>
      <c r="BR546" s="56"/>
      <c r="BS546" s="56"/>
      <c r="BT546" s="56"/>
      <c r="BU546" s="88"/>
      <c r="BV546" s="56"/>
      <c r="BW546" s="56"/>
    </row>
    <row r="547" spans="1:75" ht="15.75" customHeight="1" x14ac:dyDescent="0.25">
      <c r="A547" s="55"/>
      <c r="B547" s="65"/>
      <c r="C547" s="110"/>
      <c r="D547" s="110"/>
      <c r="E547" s="110"/>
      <c r="F547" s="78"/>
      <c r="G547" s="78"/>
      <c r="H547" s="78"/>
      <c r="I547" s="78"/>
      <c r="J547" s="78"/>
      <c r="K547" s="78"/>
      <c r="L547" s="78"/>
      <c r="M547" s="78"/>
      <c r="N547" s="78"/>
      <c r="O547" s="55"/>
      <c r="P547" s="55"/>
      <c r="Q547" s="55"/>
      <c r="R547" s="55"/>
      <c r="S547" s="55"/>
      <c r="T547" s="55"/>
      <c r="U547" s="55"/>
      <c r="V547" s="55"/>
      <c r="W547" s="55"/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  <c r="AW547" s="56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56"/>
      <c r="BI547" s="56"/>
      <c r="BJ547" s="56"/>
      <c r="BK547" s="56"/>
      <c r="BL547" s="56"/>
      <c r="BM547" s="56"/>
      <c r="BN547" s="56"/>
      <c r="BO547" s="56"/>
      <c r="BP547" s="56"/>
      <c r="BQ547" s="56"/>
      <c r="BR547" s="56"/>
      <c r="BS547" s="56"/>
      <c r="BT547" s="56"/>
      <c r="BU547" s="88"/>
      <c r="BV547" s="56"/>
      <c r="BW547" s="56"/>
    </row>
    <row r="548" spans="1:75" ht="15.75" customHeight="1" x14ac:dyDescent="0.25">
      <c r="A548" s="55"/>
      <c r="B548" s="65"/>
      <c r="C548" s="110"/>
      <c r="D548" s="110"/>
      <c r="E548" s="110"/>
      <c r="F548" s="78"/>
      <c r="G548" s="78"/>
      <c r="H548" s="78"/>
      <c r="I548" s="78"/>
      <c r="J548" s="78"/>
      <c r="K548" s="78"/>
      <c r="L548" s="78"/>
      <c r="M548" s="78"/>
      <c r="N548" s="78"/>
      <c r="O548" s="55"/>
      <c r="P548" s="55"/>
      <c r="Q548" s="55"/>
      <c r="R548" s="55"/>
      <c r="S548" s="55"/>
      <c r="T548" s="55"/>
      <c r="U548" s="55"/>
      <c r="V548" s="55"/>
      <c r="W548" s="55"/>
      <c r="X548" s="74"/>
      <c r="Y548" s="74"/>
      <c r="Z548" s="74"/>
      <c r="AA548" s="74"/>
      <c r="AB548" s="74"/>
      <c r="AC548" s="74"/>
      <c r="AD548" s="74"/>
      <c r="AE548" s="74"/>
      <c r="AF548" s="74"/>
      <c r="AG548" s="74"/>
      <c r="AH548" s="74"/>
      <c r="AI548" s="74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  <c r="AW548" s="56"/>
      <c r="AX548" s="56"/>
      <c r="AY548" s="56"/>
      <c r="AZ548" s="56"/>
      <c r="BA548" s="56"/>
      <c r="BB548" s="56"/>
      <c r="BC548" s="56"/>
      <c r="BD548" s="56"/>
      <c r="BE548" s="56"/>
      <c r="BF548" s="56"/>
      <c r="BG548" s="56"/>
      <c r="BH548" s="56"/>
      <c r="BI548" s="56"/>
      <c r="BJ548" s="56"/>
      <c r="BK548" s="56"/>
      <c r="BL548" s="56"/>
      <c r="BM548" s="56"/>
      <c r="BN548" s="56"/>
      <c r="BO548" s="56"/>
      <c r="BP548" s="56"/>
      <c r="BQ548" s="56"/>
      <c r="BR548" s="56"/>
      <c r="BS548" s="56"/>
      <c r="BT548" s="56"/>
      <c r="BU548" s="88"/>
      <c r="BV548" s="56"/>
      <c r="BW548" s="56"/>
    </row>
    <row r="549" spans="1:75" ht="15.75" customHeight="1" x14ac:dyDescent="0.25">
      <c r="A549" s="55"/>
      <c r="B549" s="65"/>
      <c r="C549" s="110"/>
      <c r="D549" s="110"/>
      <c r="E549" s="110"/>
      <c r="F549" s="78"/>
      <c r="G549" s="78"/>
      <c r="H549" s="78"/>
      <c r="I549" s="78"/>
      <c r="J549" s="78"/>
      <c r="K549" s="78"/>
      <c r="L549" s="78"/>
      <c r="M549" s="78"/>
      <c r="N549" s="78"/>
      <c r="O549" s="55"/>
      <c r="P549" s="55"/>
      <c r="Q549" s="55"/>
      <c r="R549" s="55"/>
      <c r="S549" s="55"/>
      <c r="T549" s="55"/>
      <c r="U549" s="55"/>
      <c r="V549" s="55"/>
      <c r="W549" s="55"/>
      <c r="X549" s="74"/>
      <c r="Y549" s="74"/>
      <c r="Z549" s="74"/>
      <c r="AA549" s="74"/>
      <c r="AB549" s="74"/>
      <c r="AC549" s="74"/>
      <c r="AD549" s="74"/>
      <c r="AE549" s="74"/>
      <c r="AF549" s="74"/>
      <c r="AG549" s="74"/>
      <c r="AH549" s="74"/>
      <c r="AI549" s="74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56"/>
      <c r="AW549" s="56"/>
      <c r="AX549" s="56"/>
      <c r="AY549" s="56"/>
      <c r="AZ549" s="56"/>
      <c r="BA549" s="56"/>
      <c r="BB549" s="56"/>
      <c r="BC549" s="56"/>
      <c r="BD549" s="56"/>
      <c r="BE549" s="56"/>
      <c r="BF549" s="56"/>
      <c r="BG549" s="56"/>
      <c r="BH549" s="56"/>
      <c r="BI549" s="56"/>
      <c r="BJ549" s="56"/>
      <c r="BK549" s="56"/>
      <c r="BL549" s="56"/>
      <c r="BM549" s="56"/>
      <c r="BN549" s="56"/>
      <c r="BO549" s="56"/>
      <c r="BP549" s="56"/>
      <c r="BQ549" s="56"/>
      <c r="BR549" s="56"/>
      <c r="BS549" s="56"/>
      <c r="BT549" s="56"/>
      <c r="BV549" s="56"/>
      <c r="BW549" s="56"/>
    </row>
    <row r="550" spans="1:75" ht="15.75" customHeight="1" x14ac:dyDescent="0.25">
      <c r="A550" s="55"/>
      <c r="B550" s="65"/>
      <c r="C550" s="110"/>
      <c r="D550" s="110"/>
      <c r="E550" s="110"/>
      <c r="F550" s="78"/>
      <c r="G550" s="78"/>
      <c r="H550" s="78"/>
      <c r="I550" s="78"/>
      <c r="J550" s="78"/>
      <c r="K550" s="78"/>
      <c r="L550" s="78"/>
      <c r="M550" s="78"/>
      <c r="N550" s="78"/>
      <c r="O550" s="55"/>
      <c r="P550" s="55"/>
      <c r="Q550" s="55"/>
      <c r="R550" s="55"/>
      <c r="S550" s="55"/>
      <c r="T550" s="55"/>
      <c r="U550" s="55"/>
      <c r="V550" s="55"/>
      <c r="W550" s="55"/>
      <c r="X550" s="74"/>
      <c r="Y550" s="74"/>
      <c r="Z550" s="74"/>
      <c r="AA550" s="74"/>
      <c r="AB550" s="74"/>
      <c r="AC550" s="74"/>
      <c r="AD550" s="74"/>
      <c r="AE550" s="74"/>
      <c r="AF550" s="74"/>
      <c r="AG550" s="74"/>
      <c r="AH550" s="74"/>
      <c r="AI550" s="74"/>
      <c r="AJ550" s="56"/>
      <c r="AK550" s="56"/>
      <c r="AL550" s="56"/>
      <c r="AM550" s="56"/>
      <c r="AN550" s="56"/>
      <c r="AO550" s="56"/>
      <c r="AP550" s="56"/>
      <c r="AQ550" s="56"/>
      <c r="AR550" s="56"/>
      <c r="AS550" s="56"/>
      <c r="AT550" s="56"/>
      <c r="AU550" s="56"/>
      <c r="AV550" s="56"/>
      <c r="AW550" s="56"/>
      <c r="AX550" s="56"/>
      <c r="AY550" s="56"/>
      <c r="AZ550" s="56"/>
      <c r="BA550" s="56"/>
      <c r="BB550" s="56"/>
      <c r="BC550" s="56"/>
      <c r="BD550" s="56"/>
      <c r="BE550" s="56"/>
      <c r="BF550" s="56"/>
      <c r="BG550" s="56"/>
      <c r="BH550" s="56"/>
      <c r="BI550" s="56"/>
      <c r="BJ550" s="56"/>
      <c r="BK550" s="56"/>
      <c r="BL550" s="56"/>
      <c r="BM550" s="56"/>
      <c r="BN550" s="56"/>
      <c r="BO550" s="56"/>
      <c r="BP550" s="56"/>
      <c r="BQ550" s="56"/>
      <c r="BR550" s="56"/>
      <c r="BS550" s="56"/>
      <c r="BT550" s="56"/>
      <c r="BV550" s="56"/>
      <c r="BW550" s="56"/>
    </row>
    <row r="551" spans="1:75" ht="15.75" customHeight="1" x14ac:dyDescent="0.25">
      <c r="A551" s="55"/>
      <c r="B551" s="65"/>
      <c r="C551" s="110"/>
      <c r="D551" s="110"/>
      <c r="E551" s="110"/>
      <c r="F551" s="78"/>
      <c r="G551" s="78"/>
      <c r="H551" s="78"/>
      <c r="I551" s="78"/>
      <c r="J551" s="78"/>
      <c r="K551" s="78"/>
      <c r="L551" s="78"/>
      <c r="M551" s="78"/>
      <c r="N551" s="78"/>
      <c r="O551" s="55"/>
      <c r="P551" s="55"/>
      <c r="Q551" s="55"/>
      <c r="R551" s="55"/>
      <c r="S551" s="55"/>
      <c r="T551" s="55"/>
      <c r="U551" s="55"/>
      <c r="V551" s="55"/>
      <c r="W551" s="55"/>
      <c r="X551" s="74"/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4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56"/>
      <c r="AW551" s="56"/>
      <c r="AX551" s="56"/>
      <c r="AY551" s="56"/>
      <c r="AZ551" s="56"/>
      <c r="BA551" s="56"/>
      <c r="BB551" s="56"/>
      <c r="BC551" s="56"/>
      <c r="BD551" s="56"/>
      <c r="BE551" s="56"/>
      <c r="BF551" s="56"/>
      <c r="BG551" s="56"/>
      <c r="BH551" s="56"/>
      <c r="BI551" s="56"/>
      <c r="BJ551" s="56"/>
      <c r="BK551" s="56"/>
      <c r="BL551" s="56"/>
      <c r="BM551" s="56"/>
      <c r="BN551" s="56"/>
      <c r="BO551" s="56"/>
      <c r="BP551" s="56"/>
      <c r="BQ551" s="56"/>
      <c r="BR551" s="56"/>
      <c r="BS551" s="56"/>
      <c r="BT551" s="56"/>
      <c r="BV551" s="56"/>
      <c r="BW551" s="56"/>
    </row>
    <row r="552" spans="1:75" ht="15.75" customHeight="1" x14ac:dyDescent="0.25">
      <c r="A552" s="55"/>
      <c r="B552" s="65"/>
      <c r="C552" s="110"/>
      <c r="D552" s="110"/>
      <c r="E552" s="110"/>
      <c r="F552" s="78"/>
      <c r="G552" s="78"/>
      <c r="H552" s="78"/>
      <c r="I552" s="78"/>
      <c r="J552" s="78"/>
      <c r="K552" s="78"/>
      <c r="L552" s="78"/>
      <c r="M552" s="78"/>
      <c r="N552" s="78"/>
      <c r="O552" s="55"/>
      <c r="P552" s="55"/>
      <c r="Q552" s="55"/>
      <c r="R552" s="55"/>
      <c r="S552" s="55"/>
      <c r="T552" s="55"/>
      <c r="U552" s="55"/>
      <c r="V552" s="55"/>
      <c r="W552" s="55"/>
      <c r="X552" s="74"/>
      <c r="Y552" s="74"/>
      <c r="Z552" s="74"/>
      <c r="AA552" s="74"/>
      <c r="AB552" s="74"/>
      <c r="AC552" s="74"/>
      <c r="AD552" s="74"/>
      <c r="AE552" s="74"/>
      <c r="AF552" s="74"/>
      <c r="AG552" s="74"/>
      <c r="AH552" s="74"/>
      <c r="AI552" s="74"/>
      <c r="AJ552" s="56"/>
      <c r="AK552" s="56"/>
      <c r="AL552" s="56"/>
      <c r="AM552" s="56"/>
      <c r="AN552" s="56"/>
      <c r="AO552" s="56"/>
      <c r="AP552" s="56"/>
      <c r="AQ552" s="56"/>
      <c r="AR552" s="56"/>
      <c r="AS552" s="56"/>
      <c r="AT552" s="56"/>
      <c r="AU552" s="56"/>
      <c r="AV552" s="56"/>
      <c r="AW552" s="56"/>
      <c r="AX552" s="56"/>
      <c r="AY552" s="56"/>
      <c r="AZ552" s="56"/>
      <c r="BA552" s="56"/>
      <c r="BB552" s="56"/>
      <c r="BC552" s="56"/>
      <c r="BD552" s="56"/>
      <c r="BE552" s="56"/>
      <c r="BF552" s="56"/>
      <c r="BG552" s="56"/>
      <c r="BH552" s="56"/>
      <c r="BI552" s="56"/>
      <c r="BJ552" s="56"/>
      <c r="BK552" s="56"/>
      <c r="BL552" s="56"/>
      <c r="BM552" s="56"/>
      <c r="BN552" s="56"/>
      <c r="BO552" s="56"/>
      <c r="BP552" s="56"/>
      <c r="BQ552" s="56"/>
      <c r="BR552" s="56"/>
      <c r="BS552" s="56"/>
      <c r="BT552" s="56"/>
      <c r="BV552" s="56"/>
      <c r="BW552" s="56"/>
    </row>
    <row r="553" spans="1:75" ht="15.75" customHeight="1" x14ac:dyDescent="0.25">
      <c r="A553" s="55"/>
      <c r="B553" s="65"/>
      <c r="C553" s="110"/>
      <c r="D553" s="110"/>
      <c r="E553" s="110"/>
      <c r="F553" s="78"/>
      <c r="G553" s="78"/>
      <c r="H553" s="78"/>
      <c r="I553" s="78"/>
      <c r="J553" s="78"/>
      <c r="K553" s="78"/>
      <c r="L553" s="78"/>
      <c r="M553" s="78"/>
      <c r="N553" s="78"/>
      <c r="O553" s="55"/>
      <c r="P553" s="55"/>
      <c r="Q553" s="55"/>
      <c r="R553" s="55"/>
      <c r="S553" s="55"/>
      <c r="T553" s="55"/>
      <c r="U553" s="55"/>
      <c r="V553" s="55"/>
      <c r="W553" s="55"/>
      <c r="X553" s="74"/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4"/>
      <c r="AJ553" s="56"/>
      <c r="AK553" s="56"/>
      <c r="AL553" s="56"/>
      <c r="AM553" s="56"/>
      <c r="AN553" s="56"/>
      <c r="AO553" s="56"/>
      <c r="AP553" s="56"/>
      <c r="AQ553" s="56"/>
      <c r="AR553" s="56"/>
      <c r="AS553" s="56"/>
      <c r="AT553" s="56"/>
      <c r="AU553" s="56"/>
      <c r="AV553" s="56"/>
      <c r="AW553" s="56"/>
      <c r="AX553" s="56"/>
      <c r="AY553" s="56"/>
      <c r="AZ553" s="56"/>
      <c r="BA553" s="56"/>
      <c r="BB553" s="56"/>
      <c r="BC553" s="56"/>
      <c r="BD553" s="56"/>
      <c r="BE553" s="56"/>
      <c r="BF553" s="56"/>
      <c r="BG553" s="56"/>
      <c r="BH553" s="56"/>
      <c r="BI553" s="56"/>
      <c r="BJ553" s="56"/>
      <c r="BK553" s="56"/>
      <c r="BL553" s="56"/>
      <c r="BM553" s="56"/>
      <c r="BN553" s="56"/>
      <c r="BO553" s="56"/>
      <c r="BP553" s="56"/>
      <c r="BQ553" s="56"/>
      <c r="BR553" s="56"/>
      <c r="BS553" s="56"/>
      <c r="BT553" s="56"/>
      <c r="BV553" s="56"/>
      <c r="BW553" s="56"/>
    </row>
    <row r="554" spans="1:75" ht="15.75" customHeight="1" x14ac:dyDescent="0.25">
      <c r="A554" s="55"/>
      <c r="B554" s="65"/>
      <c r="C554" s="110"/>
      <c r="D554" s="110"/>
      <c r="E554" s="110"/>
      <c r="F554" s="78"/>
      <c r="G554" s="78"/>
      <c r="H554" s="78"/>
      <c r="I554" s="78"/>
      <c r="J554" s="78"/>
      <c r="K554" s="78"/>
      <c r="L554" s="78"/>
      <c r="M554" s="78"/>
      <c r="N554" s="78"/>
      <c r="O554" s="55"/>
      <c r="P554" s="55"/>
      <c r="Q554" s="55"/>
      <c r="R554" s="55"/>
      <c r="S554" s="55"/>
      <c r="T554" s="55"/>
      <c r="U554" s="55"/>
      <c r="V554" s="55"/>
      <c r="W554" s="55"/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56"/>
      <c r="AK554" s="56"/>
      <c r="AL554" s="56"/>
      <c r="AM554" s="56"/>
      <c r="AN554" s="56"/>
      <c r="AO554" s="56"/>
      <c r="AP554" s="56"/>
      <c r="AQ554" s="56"/>
      <c r="AR554" s="56"/>
      <c r="AS554" s="56"/>
      <c r="AT554" s="56"/>
      <c r="AU554" s="56"/>
      <c r="AV554" s="56"/>
      <c r="AW554" s="56"/>
      <c r="AX554" s="56"/>
      <c r="AY554" s="56"/>
      <c r="AZ554" s="56"/>
      <c r="BA554" s="56"/>
      <c r="BB554" s="56"/>
      <c r="BC554" s="56"/>
      <c r="BD554" s="56"/>
      <c r="BE554" s="56"/>
      <c r="BF554" s="56"/>
      <c r="BG554" s="56"/>
      <c r="BH554" s="56"/>
      <c r="BI554" s="56"/>
      <c r="BJ554" s="56"/>
      <c r="BK554" s="56"/>
      <c r="BL554" s="56"/>
      <c r="BM554" s="56"/>
      <c r="BN554" s="56"/>
      <c r="BO554" s="56"/>
      <c r="BP554" s="56"/>
      <c r="BQ554" s="56"/>
      <c r="BR554" s="56"/>
      <c r="BS554" s="56"/>
      <c r="BT554" s="56"/>
      <c r="BV554" s="56"/>
      <c r="BW554" s="56"/>
    </row>
    <row r="555" spans="1:75" ht="15.75" customHeight="1" x14ac:dyDescent="0.25">
      <c r="A555" s="55"/>
      <c r="B555" s="65"/>
      <c r="C555" s="110"/>
      <c r="D555" s="110"/>
      <c r="E555" s="110"/>
      <c r="F555" s="78"/>
      <c r="G555" s="78"/>
      <c r="H555" s="78"/>
      <c r="I555" s="78"/>
      <c r="J555" s="78"/>
      <c r="K555" s="78"/>
      <c r="L555" s="78"/>
      <c r="M555" s="78"/>
      <c r="N555" s="78"/>
      <c r="O555" s="55"/>
      <c r="P555" s="55"/>
      <c r="Q555" s="55"/>
      <c r="R555" s="55"/>
      <c r="S555" s="55"/>
      <c r="T555" s="55"/>
      <c r="U555" s="55"/>
      <c r="V555" s="55"/>
      <c r="W555" s="55"/>
      <c r="X555" s="74"/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56"/>
      <c r="AW555" s="56"/>
      <c r="AX555" s="56"/>
      <c r="AY555" s="56"/>
      <c r="AZ555" s="56"/>
      <c r="BA555" s="56"/>
      <c r="BB555" s="56"/>
      <c r="BC555" s="56"/>
      <c r="BD555" s="56"/>
      <c r="BE555" s="56"/>
      <c r="BF555" s="56"/>
      <c r="BG555" s="56"/>
      <c r="BH555" s="56"/>
      <c r="BI555" s="56"/>
      <c r="BJ555" s="56"/>
      <c r="BK555" s="56"/>
      <c r="BL555" s="56"/>
      <c r="BM555" s="56"/>
      <c r="BN555" s="56"/>
      <c r="BO555" s="56"/>
      <c r="BP555" s="56"/>
      <c r="BQ555" s="56"/>
      <c r="BR555" s="56"/>
      <c r="BS555" s="56"/>
      <c r="BT555" s="56"/>
      <c r="BV555" s="56"/>
      <c r="BW555" s="56"/>
    </row>
    <row r="556" spans="1:75" ht="15.75" customHeight="1" x14ac:dyDescent="0.25">
      <c r="A556" s="55"/>
      <c r="B556" s="65"/>
      <c r="C556" s="110"/>
      <c r="D556" s="110"/>
      <c r="E556" s="110"/>
      <c r="F556" s="78"/>
      <c r="G556" s="78"/>
      <c r="H556" s="78"/>
      <c r="I556" s="78"/>
      <c r="J556" s="78"/>
      <c r="K556" s="78"/>
      <c r="L556" s="78"/>
      <c r="M556" s="78"/>
      <c r="N556" s="78"/>
      <c r="O556" s="55"/>
      <c r="P556" s="55"/>
      <c r="Q556" s="55"/>
      <c r="R556" s="55"/>
      <c r="S556" s="55"/>
      <c r="T556" s="55"/>
      <c r="U556" s="55"/>
      <c r="V556" s="55"/>
      <c r="W556" s="55"/>
      <c r="X556" s="74"/>
      <c r="Y556" s="74"/>
      <c r="Z556" s="74"/>
      <c r="AA556" s="74"/>
      <c r="AB556" s="74"/>
      <c r="AC556" s="74"/>
      <c r="AD556" s="74"/>
      <c r="AE556" s="74"/>
      <c r="AF556" s="74"/>
      <c r="AG556" s="74"/>
      <c r="AH556" s="74"/>
      <c r="AI556" s="74"/>
      <c r="AJ556" s="56"/>
      <c r="AK556" s="56"/>
      <c r="AL556" s="56"/>
      <c r="AM556" s="56"/>
      <c r="AN556" s="56"/>
      <c r="AO556" s="56"/>
      <c r="AP556" s="56"/>
      <c r="AQ556" s="56"/>
      <c r="AR556" s="56"/>
      <c r="AS556" s="56"/>
      <c r="AT556" s="56"/>
      <c r="AU556" s="56"/>
      <c r="AV556" s="56"/>
      <c r="AW556" s="56"/>
      <c r="AX556" s="56"/>
      <c r="AY556" s="56"/>
      <c r="AZ556" s="56"/>
      <c r="BA556" s="56"/>
      <c r="BB556" s="56"/>
      <c r="BC556" s="56"/>
      <c r="BD556" s="56"/>
      <c r="BE556" s="56"/>
      <c r="BF556" s="56"/>
      <c r="BG556" s="56"/>
      <c r="BH556" s="56"/>
      <c r="BI556" s="56"/>
      <c r="BJ556" s="56"/>
      <c r="BK556" s="56"/>
      <c r="BL556" s="56"/>
      <c r="BM556" s="56"/>
      <c r="BN556" s="56"/>
      <c r="BO556" s="56"/>
      <c r="BP556" s="56"/>
      <c r="BQ556" s="56"/>
      <c r="BR556" s="56"/>
      <c r="BS556" s="56"/>
      <c r="BT556" s="56"/>
      <c r="BV556" s="56"/>
      <c r="BW556" s="56"/>
    </row>
    <row r="557" spans="1:75" ht="15.75" customHeight="1" x14ac:dyDescent="0.25">
      <c r="A557" s="55"/>
      <c r="B557" s="65"/>
      <c r="C557" s="110"/>
      <c r="D557" s="110"/>
      <c r="E557" s="110"/>
      <c r="F557" s="78"/>
      <c r="G557" s="78"/>
      <c r="H557" s="78"/>
      <c r="I557" s="78"/>
      <c r="J557" s="78"/>
      <c r="K557" s="78"/>
      <c r="L557" s="78"/>
      <c r="M557" s="78"/>
      <c r="N557" s="78"/>
      <c r="O557" s="55"/>
      <c r="P557" s="55"/>
      <c r="Q557" s="55"/>
      <c r="R557" s="55"/>
      <c r="S557" s="55"/>
      <c r="T557" s="55"/>
      <c r="U557" s="55"/>
      <c r="V557" s="55"/>
      <c r="W557" s="55"/>
      <c r="X557" s="74"/>
      <c r="Y557" s="74"/>
      <c r="Z557" s="74"/>
      <c r="AA557" s="74"/>
      <c r="AB557" s="74"/>
      <c r="AC557" s="74"/>
      <c r="AD557" s="74"/>
      <c r="AE557" s="74"/>
      <c r="AF557" s="74"/>
      <c r="AG557" s="74"/>
      <c r="AH557" s="74"/>
      <c r="AI557" s="74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56"/>
      <c r="AW557" s="56"/>
      <c r="AX557" s="56"/>
      <c r="AY557" s="56"/>
      <c r="AZ557" s="56"/>
      <c r="BA557" s="56"/>
      <c r="BB557" s="56"/>
      <c r="BC557" s="56"/>
      <c r="BD557" s="56"/>
      <c r="BE557" s="56"/>
      <c r="BF557" s="56"/>
      <c r="BG557" s="56"/>
      <c r="BH557" s="56"/>
      <c r="BI557" s="56"/>
      <c r="BJ557" s="56"/>
      <c r="BK557" s="56"/>
      <c r="BL557" s="56"/>
      <c r="BM557" s="56"/>
      <c r="BN557" s="56"/>
      <c r="BO557" s="56"/>
      <c r="BP557" s="56"/>
      <c r="BQ557" s="56"/>
      <c r="BR557" s="56"/>
      <c r="BS557" s="56"/>
      <c r="BT557" s="56"/>
      <c r="BV557" s="56"/>
      <c r="BW557" s="56"/>
    </row>
    <row r="558" spans="1:75" ht="15.75" customHeight="1" x14ac:dyDescent="0.25">
      <c r="A558" s="55"/>
      <c r="B558" s="65"/>
      <c r="C558" s="110"/>
      <c r="D558" s="110"/>
      <c r="E558" s="110"/>
      <c r="F558" s="78"/>
      <c r="G558" s="78"/>
      <c r="H558" s="78"/>
      <c r="I558" s="78"/>
      <c r="J558" s="78"/>
      <c r="K558" s="78"/>
      <c r="L558" s="78"/>
      <c r="M558" s="78"/>
      <c r="N558" s="78"/>
      <c r="O558" s="55"/>
      <c r="P558" s="55"/>
      <c r="Q558" s="55"/>
      <c r="R558" s="55"/>
      <c r="S558" s="55"/>
      <c r="T558" s="55"/>
      <c r="U558" s="55"/>
      <c r="V558" s="55"/>
      <c r="W558" s="55"/>
      <c r="X558" s="74"/>
      <c r="Y558" s="74"/>
      <c r="Z558" s="74"/>
      <c r="AA558" s="74"/>
      <c r="AB558" s="74"/>
      <c r="AC558" s="74"/>
      <c r="AD558" s="74"/>
      <c r="AE558" s="74"/>
      <c r="AF558" s="74"/>
      <c r="AG558" s="74"/>
      <c r="AH558" s="74"/>
      <c r="AI558" s="74"/>
      <c r="AJ558" s="56"/>
      <c r="AK558" s="56"/>
      <c r="AL558" s="56"/>
      <c r="AM558" s="56"/>
      <c r="AN558" s="56"/>
      <c r="AO558" s="56"/>
      <c r="AP558" s="56"/>
      <c r="AQ558" s="56"/>
      <c r="AR558" s="56"/>
      <c r="AS558" s="56"/>
      <c r="AT558" s="56"/>
      <c r="AU558" s="56"/>
      <c r="AV558" s="56"/>
      <c r="AW558" s="56"/>
      <c r="AX558" s="56"/>
      <c r="AY558" s="56"/>
      <c r="AZ558" s="56"/>
      <c r="BA558" s="56"/>
      <c r="BB558" s="56"/>
      <c r="BC558" s="56"/>
      <c r="BD558" s="56"/>
      <c r="BE558" s="56"/>
      <c r="BF558" s="56"/>
      <c r="BG558" s="56"/>
      <c r="BH558" s="56"/>
      <c r="BI558" s="56"/>
      <c r="BJ558" s="56"/>
      <c r="BK558" s="56"/>
      <c r="BL558" s="56"/>
      <c r="BM558" s="56"/>
      <c r="BN558" s="56"/>
      <c r="BO558" s="56"/>
      <c r="BP558" s="56"/>
      <c r="BQ558" s="56"/>
      <c r="BR558" s="56"/>
      <c r="BS558" s="56"/>
      <c r="BT558" s="56"/>
      <c r="BV558" s="56"/>
      <c r="BW558" s="56"/>
    </row>
    <row r="559" spans="1:75" ht="15.75" customHeight="1" x14ac:dyDescent="0.25">
      <c r="A559" s="55"/>
      <c r="B559" s="65"/>
      <c r="C559" s="110"/>
      <c r="D559" s="110"/>
      <c r="E559" s="110"/>
      <c r="F559" s="78"/>
      <c r="G559" s="78"/>
      <c r="H559" s="78"/>
      <c r="I559" s="78"/>
      <c r="J559" s="78"/>
      <c r="K559" s="78"/>
      <c r="L559" s="78"/>
      <c r="M559" s="78"/>
      <c r="N559" s="78"/>
      <c r="O559" s="55"/>
      <c r="P559" s="55"/>
      <c r="Q559" s="55"/>
      <c r="R559" s="55"/>
      <c r="S559" s="55"/>
      <c r="T559" s="55"/>
      <c r="U559" s="55"/>
      <c r="V559" s="55"/>
      <c r="W559" s="55"/>
      <c r="X559" s="74"/>
      <c r="Y559" s="74"/>
      <c r="Z559" s="74"/>
      <c r="AA559" s="74"/>
      <c r="AB559" s="74"/>
      <c r="AC559" s="74"/>
      <c r="AD559" s="74"/>
      <c r="AE559" s="74"/>
      <c r="AF559" s="74"/>
      <c r="AG559" s="74"/>
      <c r="AH559" s="74"/>
      <c r="AI559" s="74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56"/>
      <c r="AW559" s="56"/>
      <c r="AX559" s="56"/>
      <c r="AY559" s="56"/>
      <c r="AZ559" s="56"/>
      <c r="BA559" s="56"/>
      <c r="BB559" s="56"/>
      <c r="BC559" s="56"/>
      <c r="BD559" s="56"/>
      <c r="BE559" s="56"/>
      <c r="BF559" s="56"/>
      <c r="BG559" s="56"/>
      <c r="BH559" s="56"/>
      <c r="BI559" s="56"/>
      <c r="BJ559" s="56"/>
      <c r="BK559" s="56"/>
      <c r="BL559" s="56"/>
      <c r="BM559" s="56"/>
      <c r="BN559" s="56"/>
      <c r="BO559" s="56"/>
      <c r="BP559" s="56"/>
      <c r="BQ559" s="56"/>
      <c r="BR559" s="56"/>
      <c r="BS559" s="56"/>
      <c r="BT559" s="56"/>
      <c r="BV559" s="56"/>
      <c r="BW559" s="56"/>
    </row>
    <row r="560" spans="1:75" ht="15.75" customHeight="1" x14ac:dyDescent="0.25">
      <c r="A560" s="55"/>
      <c r="B560" s="65"/>
      <c r="C560" s="110"/>
      <c r="D560" s="110"/>
      <c r="E560" s="110"/>
      <c r="F560" s="78"/>
      <c r="G560" s="78"/>
      <c r="H560" s="78"/>
      <c r="I560" s="78"/>
      <c r="J560" s="78"/>
      <c r="K560" s="78"/>
      <c r="L560" s="78"/>
      <c r="M560" s="78"/>
      <c r="N560" s="78"/>
      <c r="O560" s="55"/>
      <c r="P560" s="55"/>
      <c r="Q560" s="55"/>
      <c r="R560" s="55"/>
      <c r="S560" s="55"/>
      <c r="T560" s="55"/>
      <c r="U560" s="55"/>
      <c r="V560" s="55"/>
      <c r="W560" s="55"/>
      <c r="X560" s="74"/>
      <c r="Y560" s="74"/>
      <c r="Z560" s="74"/>
      <c r="AA560" s="74"/>
      <c r="AB560" s="74"/>
      <c r="AC560" s="74"/>
      <c r="AD560" s="74"/>
      <c r="AE560" s="74"/>
      <c r="AF560" s="74"/>
      <c r="AG560" s="74"/>
      <c r="AH560" s="74"/>
      <c r="AI560" s="74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56"/>
      <c r="AW560" s="56"/>
      <c r="AX560" s="56"/>
      <c r="AY560" s="56"/>
      <c r="AZ560" s="56"/>
      <c r="BA560" s="56"/>
      <c r="BB560" s="56"/>
      <c r="BC560" s="56"/>
      <c r="BD560" s="56"/>
      <c r="BE560" s="56"/>
      <c r="BF560" s="56"/>
      <c r="BG560" s="56"/>
      <c r="BH560" s="56"/>
      <c r="BI560" s="56"/>
      <c r="BJ560" s="56"/>
      <c r="BK560" s="56"/>
      <c r="BL560" s="56"/>
      <c r="BM560" s="56"/>
      <c r="BN560" s="56"/>
      <c r="BO560" s="56"/>
      <c r="BP560" s="56"/>
      <c r="BQ560" s="56"/>
      <c r="BR560" s="56"/>
      <c r="BS560" s="56"/>
      <c r="BT560" s="56"/>
      <c r="BV560" s="56"/>
      <c r="BW560" s="56"/>
    </row>
    <row r="561" spans="1:75" ht="15.75" customHeight="1" x14ac:dyDescent="0.25">
      <c r="A561" s="55"/>
      <c r="B561" s="65"/>
      <c r="C561" s="110"/>
      <c r="D561" s="110"/>
      <c r="E561" s="110"/>
      <c r="F561" s="78"/>
      <c r="G561" s="78"/>
      <c r="H561" s="78"/>
      <c r="I561" s="78"/>
      <c r="J561" s="78"/>
      <c r="K561" s="78"/>
      <c r="L561" s="78"/>
      <c r="M561" s="78"/>
      <c r="N561" s="78"/>
      <c r="O561" s="55"/>
      <c r="P561" s="55"/>
      <c r="Q561" s="55"/>
      <c r="R561" s="55"/>
      <c r="S561" s="55"/>
      <c r="T561" s="55"/>
      <c r="U561" s="55"/>
      <c r="V561" s="55"/>
      <c r="W561" s="55"/>
      <c r="X561" s="74"/>
      <c r="Y561" s="74"/>
      <c r="Z561" s="74"/>
      <c r="AA561" s="74"/>
      <c r="AB561" s="74"/>
      <c r="AC561" s="74"/>
      <c r="AD561" s="74"/>
      <c r="AE561" s="74"/>
      <c r="AF561" s="74"/>
      <c r="AG561" s="74"/>
      <c r="AH561" s="74"/>
      <c r="AI561" s="74"/>
      <c r="AJ561" s="56"/>
      <c r="AK561" s="56"/>
      <c r="AL561" s="56"/>
      <c r="AM561" s="56"/>
      <c r="AN561" s="56"/>
      <c r="AO561" s="56"/>
      <c r="AP561" s="56"/>
      <c r="AQ561" s="56"/>
      <c r="AR561" s="56"/>
      <c r="AS561" s="56"/>
      <c r="AT561" s="56"/>
      <c r="AU561" s="56"/>
      <c r="AV561" s="56"/>
      <c r="AW561" s="56"/>
      <c r="AX561" s="56"/>
      <c r="AY561" s="56"/>
      <c r="AZ561" s="56"/>
      <c r="BA561" s="56"/>
      <c r="BB561" s="56"/>
      <c r="BC561" s="56"/>
      <c r="BD561" s="56"/>
      <c r="BE561" s="56"/>
      <c r="BF561" s="56"/>
      <c r="BG561" s="56"/>
      <c r="BH561" s="56"/>
      <c r="BI561" s="56"/>
      <c r="BJ561" s="56"/>
      <c r="BK561" s="56"/>
      <c r="BL561" s="56"/>
      <c r="BM561" s="56"/>
      <c r="BN561" s="56"/>
      <c r="BO561" s="56"/>
      <c r="BP561" s="56"/>
      <c r="BQ561" s="56"/>
      <c r="BR561" s="56"/>
      <c r="BS561" s="56"/>
      <c r="BT561" s="56"/>
      <c r="BV561" s="56"/>
      <c r="BW561" s="56"/>
    </row>
    <row r="562" spans="1:75" ht="15.75" customHeight="1" x14ac:dyDescent="0.25">
      <c r="A562" s="55"/>
      <c r="B562" s="65"/>
      <c r="C562" s="110"/>
      <c r="D562" s="110"/>
      <c r="E562" s="110"/>
      <c r="F562" s="78"/>
      <c r="G562" s="78"/>
      <c r="H562" s="78"/>
      <c r="I562" s="78"/>
      <c r="J562" s="78"/>
      <c r="K562" s="78"/>
      <c r="L562" s="78"/>
      <c r="M562" s="78"/>
      <c r="N562" s="78"/>
      <c r="O562" s="55"/>
      <c r="P562" s="55"/>
      <c r="Q562" s="55"/>
      <c r="R562" s="55"/>
      <c r="S562" s="55"/>
      <c r="T562" s="55"/>
      <c r="U562" s="55"/>
      <c r="V562" s="55"/>
      <c r="W562" s="55"/>
      <c r="X562" s="74"/>
      <c r="Y562" s="74"/>
      <c r="Z562" s="74"/>
      <c r="AA562" s="74"/>
      <c r="AB562" s="74"/>
      <c r="AC562" s="74"/>
      <c r="AD562" s="74"/>
      <c r="AE562" s="74"/>
      <c r="AF562" s="74"/>
      <c r="AG562" s="74"/>
      <c r="AH562" s="74"/>
      <c r="AI562" s="74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56"/>
      <c r="BI562" s="56"/>
      <c r="BJ562" s="56"/>
      <c r="BK562" s="56"/>
      <c r="BL562" s="56"/>
      <c r="BM562" s="56"/>
      <c r="BN562" s="56"/>
      <c r="BO562" s="56"/>
      <c r="BP562" s="56"/>
      <c r="BQ562" s="56"/>
      <c r="BR562" s="56"/>
      <c r="BS562" s="56"/>
      <c r="BT562" s="56"/>
      <c r="BV562" s="56"/>
      <c r="BW562" s="56"/>
    </row>
    <row r="563" spans="1:75" ht="15.75" customHeight="1" x14ac:dyDescent="0.25">
      <c r="A563" s="55"/>
      <c r="B563" s="65"/>
      <c r="C563" s="110"/>
      <c r="D563" s="110"/>
      <c r="E563" s="110"/>
      <c r="F563" s="78"/>
      <c r="G563" s="78"/>
      <c r="H563" s="78"/>
      <c r="I563" s="78"/>
      <c r="J563" s="78"/>
      <c r="K563" s="78"/>
      <c r="L563" s="78"/>
      <c r="M563" s="78"/>
      <c r="N563" s="78"/>
      <c r="O563" s="55"/>
      <c r="P563" s="55"/>
      <c r="Q563" s="55"/>
      <c r="R563" s="55"/>
      <c r="S563" s="55"/>
      <c r="T563" s="55"/>
      <c r="U563" s="55"/>
      <c r="V563" s="55"/>
      <c r="W563" s="55"/>
      <c r="X563" s="74"/>
      <c r="Y563" s="74"/>
      <c r="Z563" s="74"/>
      <c r="AA563" s="74"/>
      <c r="AB563" s="74"/>
      <c r="AC563" s="74"/>
      <c r="AD563" s="74"/>
      <c r="AE563" s="74"/>
      <c r="AF563" s="74"/>
      <c r="AG563" s="74"/>
      <c r="AH563" s="74"/>
      <c r="AI563" s="74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56"/>
      <c r="AW563" s="56"/>
      <c r="AX563" s="56"/>
      <c r="AY563" s="56"/>
      <c r="AZ563" s="56"/>
      <c r="BA563" s="56"/>
      <c r="BB563" s="56"/>
      <c r="BC563" s="56"/>
      <c r="BD563" s="56"/>
      <c r="BE563" s="56"/>
      <c r="BF563" s="56"/>
      <c r="BG563" s="56"/>
      <c r="BH563" s="56"/>
      <c r="BI563" s="56"/>
      <c r="BJ563" s="56"/>
      <c r="BK563" s="56"/>
      <c r="BL563" s="56"/>
      <c r="BM563" s="56"/>
      <c r="BN563" s="56"/>
      <c r="BO563" s="56"/>
      <c r="BP563" s="56"/>
      <c r="BQ563" s="56"/>
      <c r="BR563" s="56"/>
      <c r="BS563" s="56"/>
      <c r="BT563" s="56"/>
      <c r="BV563" s="56"/>
      <c r="BW563" s="56"/>
    </row>
    <row r="564" spans="1:75" ht="15.75" customHeight="1" x14ac:dyDescent="0.25">
      <c r="A564" s="55"/>
      <c r="B564" s="65"/>
      <c r="C564" s="110"/>
      <c r="D564" s="110"/>
      <c r="E564" s="110"/>
      <c r="F564" s="78"/>
      <c r="G564" s="78"/>
      <c r="H564" s="78"/>
      <c r="I564" s="78"/>
      <c r="J564" s="78"/>
      <c r="K564" s="78"/>
      <c r="L564" s="78"/>
      <c r="M564" s="78"/>
      <c r="N564" s="78"/>
      <c r="O564" s="55"/>
      <c r="P564" s="55"/>
      <c r="Q564" s="55"/>
      <c r="R564" s="55"/>
      <c r="S564" s="55"/>
      <c r="T564" s="55"/>
      <c r="U564" s="55"/>
      <c r="V564" s="55"/>
      <c r="W564" s="55"/>
      <c r="X564" s="74"/>
      <c r="Y564" s="74"/>
      <c r="Z564" s="74"/>
      <c r="AA564" s="74"/>
      <c r="AB564" s="74"/>
      <c r="AC564" s="74"/>
      <c r="AD564" s="74"/>
      <c r="AE564" s="74"/>
      <c r="AF564" s="74"/>
      <c r="AG564" s="74"/>
      <c r="AH564" s="74"/>
      <c r="AI564" s="74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56"/>
      <c r="AW564" s="56"/>
      <c r="AX564" s="56"/>
      <c r="AY564" s="56"/>
      <c r="AZ564" s="56"/>
      <c r="BA564" s="56"/>
      <c r="BB564" s="56"/>
      <c r="BC564" s="56"/>
      <c r="BD564" s="56"/>
      <c r="BE564" s="56"/>
      <c r="BF564" s="56"/>
      <c r="BG564" s="56"/>
      <c r="BH564" s="56"/>
      <c r="BI564" s="56"/>
      <c r="BJ564" s="56"/>
      <c r="BK564" s="56"/>
      <c r="BL564" s="56"/>
      <c r="BM564" s="56"/>
      <c r="BN564" s="56"/>
      <c r="BO564" s="56"/>
      <c r="BP564" s="56"/>
      <c r="BQ564" s="56"/>
      <c r="BR564" s="56"/>
      <c r="BS564" s="56"/>
      <c r="BT564" s="56"/>
      <c r="BV564" s="56"/>
      <c r="BW564" s="56"/>
    </row>
    <row r="565" spans="1:75" ht="15.75" customHeight="1" x14ac:dyDescent="0.25">
      <c r="A565" s="55"/>
      <c r="B565" s="65"/>
      <c r="C565" s="110"/>
      <c r="D565" s="110"/>
      <c r="E565" s="110"/>
      <c r="F565" s="78"/>
      <c r="G565" s="78"/>
      <c r="H565" s="78"/>
      <c r="I565" s="78"/>
      <c r="J565" s="78"/>
      <c r="K565" s="78"/>
      <c r="L565" s="78"/>
      <c r="M565" s="78"/>
      <c r="N565" s="78"/>
      <c r="O565" s="55"/>
      <c r="P565" s="55"/>
      <c r="Q565" s="55"/>
      <c r="R565" s="55"/>
      <c r="S565" s="55"/>
      <c r="T565" s="55"/>
      <c r="U565" s="55"/>
      <c r="V565" s="55"/>
      <c r="W565" s="55"/>
      <c r="X565" s="74"/>
      <c r="Y565" s="74"/>
      <c r="Z565" s="74"/>
      <c r="AA565" s="74"/>
      <c r="AB565" s="74"/>
      <c r="AC565" s="74"/>
      <c r="AD565" s="74"/>
      <c r="AE565" s="74"/>
      <c r="AF565" s="74"/>
      <c r="AG565" s="74"/>
      <c r="AH565" s="74"/>
      <c r="AI565" s="74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  <c r="AW565" s="56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56"/>
      <c r="BI565" s="56"/>
      <c r="BJ565" s="56"/>
      <c r="BK565" s="56"/>
      <c r="BL565" s="56"/>
      <c r="BM565" s="56"/>
      <c r="BN565" s="56"/>
      <c r="BO565" s="56"/>
      <c r="BP565" s="56"/>
      <c r="BQ565" s="56"/>
      <c r="BR565" s="56"/>
      <c r="BS565" s="56"/>
      <c r="BT565" s="56"/>
      <c r="BV565" s="56"/>
      <c r="BW565" s="56"/>
    </row>
    <row r="566" spans="1:75" ht="15.75" customHeight="1" x14ac:dyDescent="0.25">
      <c r="A566" s="55"/>
      <c r="B566" s="65"/>
      <c r="C566" s="110"/>
      <c r="D566" s="110"/>
      <c r="E566" s="110"/>
      <c r="F566" s="78"/>
      <c r="G566" s="78"/>
      <c r="H566" s="78"/>
      <c r="I566" s="78"/>
      <c r="J566" s="78"/>
      <c r="K566" s="78"/>
      <c r="L566" s="78"/>
      <c r="M566" s="78"/>
      <c r="N566" s="78"/>
      <c r="O566" s="55"/>
      <c r="P566" s="55"/>
      <c r="Q566" s="55"/>
      <c r="R566" s="55"/>
      <c r="S566" s="55"/>
      <c r="T566" s="55"/>
      <c r="U566" s="55"/>
      <c r="V566" s="55"/>
      <c r="W566" s="55"/>
      <c r="X566" s="74"/>
      <c r="Y566" s="74"/>
      <c r="Z566" s="74"/>
      <c r="AA566" s="74"/>
      <c r="AB566" s="74"/>
      <c r="AC566" s="74"/>
      <c r="AD566" s="74"/>
      <c r="AE566" s="74"/>
      <c r="AF566" s="74"/>
      <c r="AG566" s="74"/>
      <c r="AH566" s="74"/>
      <c r="AI566" s="74"/>
      <c r="AJ566" s="56"/>
      <c r="AK566" s="56"/>
      <c r="AL566" s="56"/>
      <c r="AM566" s="56"/>
      <c r="AN566" s="56"/>
      <c r="AO566" s="56"/>
      <c r="AP566" s="56"/>
      <c r="AQ566" s="56"/>
      <c r="AR566" s="56"/>
      <c r="AS566" s="56"/>
      <c r="AT566" s="56"/>
      <c r="AU566" s="56"/>
      <c r="AV566" s="56"/>
      <c r="AW566" s="56"/>
      <c r="AX566" s="56"/>
      <c r="AY566" s="56"/>
      <c r="AZ566" s="56"/>
      <c r="BA566" s="56"/>
      <c r="BB566" s="56"/>
      <c r="BC566" s="56"/>
      <c r="BD566" s="56"/>
      <c r="BE566" s="56"/>
      <c r="BF566" s="56"/>
      <c r="BG566" s="56"/>
      <c r="BH566" s="56"/>
      <c r="BI566" s="56"/>
      <c r="BJ566" s="56"/>
      <c r="BK566" s="56"/>
      <c r="BL566" s="56"/>
      <c r="BM566" s="56"/>
      <c r="BN566" s="56"/>
      <c r="BO566" s="56"/>
      <c r="BP566" s="56"/>
      <c r="BQ566" s="56"/>
      <c r="BR566" s="56"/>
      <c r="BS566" s="56"/>
      <c r="BT566" s="56"/>
      <c r="BV566" s="56"/>
      <c r="BW566" s="56"/>
    </row>
    <row r="567" spans="1:75" ht="15.75" customHeight="1" x14ac:dyDescent="0.25">
      <c r="A567" s="55"/>
      <c r="B567" s="65"/>
      <c r="C567" s="110"/>
      <c r="D567" s="110"/>
      <c r="E567" s="110"/>
      <c r="F567" s="78"/>
      <c r="G567" s="78"/>
      <c r="H567" s="78"/>
      <c r="I567" s="78"/>
      <c r="J567" s="78"/>
      <c r="K567" s="78"/>
      <c r="L567" s="78"/>
      <c r="M567" s="78"/>
      <c r="N567" s="78"/>
      <c r="O567" s="55"/>
      <c r="P567" s="55"/>
      <c r="Q567" s="55"/>
      <c r="R567" s="55"/>
      <c r="S567" s="55"/>
      <c r="T567" s="55"/>
      <c r="U567" s="55"/>
      <c r="V567" s="55"/>
      <c r="W567" s="55"/>
      <c r="X567" s="74"/>
      <c r="Y567" s="74"/>
      <c r="Z567" s="74"/>
      <c r="AA567" s="74"/>
      <c r="AB567" s="74"/>
      <c r="AC567" s="74"/>
      <c r="AD567" s="74"/>
      <c r="AE567" s="74"/>
      <c r="AF567" s="74"/>
      <c r="AG567" s="74"/>
      <c r="AH567" s="74"/>
      <c r="AI567" s="74"/>
      <c r="AJ567" s="56"/>
      <c r="AK567" s="56"/>
      <c r="AL567" s="56"/>
      <c r="AM567" s="56"/>
      <c r="AN567" s="56"/>
      <c r="AO567" s="56"/>
      <c r="AP567" s="56"/>
      <c r="AQ567" s="56"/>
      <c r="AR567" s="56"/>
      <c r="AS567" s="56"/>
      <c r="AT567" s="56"/>
      <c r="AU567" s="56"/>
      <c r="AV567" s="56"/>
      <c r="AW567" s="56"/>
      <c r="AX567" s="56"/>
      <c r="AY567" s="56"/>
      <c r="AZ567" s="56"/>
      <c r="BA567" s="56"/>
      <c r="BB567" s="56"/>
      <c r="BC567" s="56"/>
      <c r="BD567" s="56"/>
      <c r="BE567" s="56"/>
      <c r="BF567" s="56"/>
      <c r="BG567" s="56"/>
      <c r="BH567" s="56"/>
      <c r="BI567" s="56"/>
      <c r="BJ567" s="56"/>
      <c r="BK567" s="56"/>
      <c r="BL567" s="56"/>
      <c r="BM567" s="56"/>
      <c r="BN567" s="56"/>
      <c r="BO567" s="56"/>
      <c r="BP567" s="56"/>
      <c r="BQ567" s="56"/>
      <c r="BR567" s="56"/>
      <c r="BS567" s="56"/>
      <c r="BT567" s="56"/>
      <c r="BV567" s="56"/>
      <c r="BW567" s="56"/>
    </row>
    <row r="568" spans="1:75" ht="15.75" customHeight="1" x14ac:dyDescent="0.25">
      <c r="A568" s="55"/>
      <c r="B568" s="65"/>
      <c r="C568" s="110"/>
      <c r="D568" s="110"/>
      <c r="E568" s="110"/>
      <c r="F568" s="78"/>
      <c r="G568" s="78"/>
      <c r="H568" s="78"/>
      <c r="I568" s="78"/>
      <c r="J568" s="78"/>
      <c r="K568" s="78"/>
      <c r="L568" s="78"/>
      <c r="M568" s="78"/>
      <c r="N568" s="78"/>
      <c r="O568" s="55"/>
      <c r="P568" s="55"/>
      <c r="Q568" s="55"/>
      <c r="R568" s="55"/>
      <c r="S568" s="55"/>
      <c r="T568" s="55"/>
      <c r="U568" s="55"/>
      <c r="V568" s="55"/>
      <c r="W568" s="55"/>
      <c r="X568" s="74"/>
      <c r="Y568" s="74"/>
      <c r="Z568" s="74"/>
      <c r="AA568" s="74"/>
      <c r="AB568" s="74"/>
      <c r="AC568" s="74"/>
      <c r="AD568" s="74"/>
      <c r="AE568" s="74"/>
      <c r="AF568" s="74"/>
      <c r="AG568" s="74"/>
      <c r="AH568" s="74"/>
      <c r="AI568" s="74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56"/>
      <c r="AW568" s="56"/>
      <c r="AX568" s="56"/>
      <c r="AY568" s="56"/>
      <c r="AZ568" s="56"/>
      <c r="BA568" s="56"/>
      <c r="BB568" s="56"/>
      <c r="BC568" s="56"/>
      <c r="BD568" s="56"/>
      <c r="BE568" s="56"/>
      <c r="BF568" s="56"/>
      <c r="BG568" s="56"/>
      <c r="BH568" s="56"/>
      <c r="BI568" s="56"/>
      <c r="BJ568" s="56"/>
      <c r="BK568" s="56"/>
      <c r="BL568" s="56"/>
      <c r="BM568" s="56"/>
      <c r="BN568" s="56"/>
      <c r="BO568" s="56"/>
      <c r="BP568" s="56"/>
      <c r="BQ568" s="56"/>
      <c r="BR568" s="56"/>
      <c r="BS568" s="56"/>
      <c r="BT568" s="56"/>
      <c r="BV568" s="56"/>
      <c r="BW568" s="56"/>
    </row>
    <row r="569" spans="1:75" ht="15.75" customHeight="1" x14ac:dyDescent="0.25">
      <c r="A569" s="55"/>
      <c r="B569" s="65"/>
      <c r="C569" s="110"/>
      <c r="D569" s="110"/>
      <c r="E569" s="110"/>
      <c r="F569" s="78"/>
      <c r="G569" s="78"/>
      <c r="H569" s="78"/>
      <c r="I569" s="78"/>
      <c r="J569" s="78"/>
      <c r="K569" s="78"/>
      <c r="L569" s="78"/>
      <c r="M569" s="78"/>
      <c r="N569" s="78"/>
      <c r="O569" s="55"/>
      <c r="P569" s="55"/>
      <c r="Q569" s="55"/>
      <c r="R569" s="55"/>
      <c r="S569" s="55"/>
      <c r="T569" s="55"/>
      <c r="U569" s="55"/>
      <c r="V569" s="55"/>
      <c r="W569" s="55"/>
      <c r="X569" s="74"/>
      <c r="Y569" s="74"/>
      <c r="Z569" s="74"/>
      <c r="AA569" s="74"/>
      <c r="AB569" s="74"/>
      <c r="AC569" s="74"/>
      <c r="AD569" s="74"/>
      <c r="AE569" s="74"/>
      <c r="AF569" s="74"/>
      <c r="AG569" s="74"/>
      <c r="AH569" s="74"/>
      <c r="AI569" s="74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56"/>
      <c r="AW569" s="56"/>
      <c r="AX569" s="56"/>
      <c r="AY569" s="56"/>
      <c r="AZ569" s="56"/>
      <c r="BA569" s="56"/>
      <c r="BB569" s="56"/>
      <c r="BC569" s="56"/>
      <c r="BD569" s="56"/>
      <c r="BE569" s="56"/>
      <c r="BF569" s="56"/>
      <c r="BG569" s="56"/>
      <c r="BH569" s="56"/>
      <c r="BI569" s="56"/>
      <c r="BJ569" s="56"/>
      <c r="BK569" s="56"/>
      <c r="BL569" s="56"/>
      <c r="BM569" s="56"/>
      <c r="BN569" s="56"/>
      <c r="BO569" s="56"/>
      <c r="BP569" s="56"/>
      <c r="BQ569" s="56"/>
      <c r="BR569" s="56"/>
      <c r="BS569" s="56"/>
      <c r="BT569" s="56"/>
      <c r="BV569" s="56"/>
      <c r="BW569" s="56"/>
    </row>
    <row r="570" spans="1:75" ht="15.75" customHeight="1" x14ac:dyDescent="0.25">
      <c r="A570" s="55"/>
      <c r="B570" s="65"/>
      <c r="C570" s="110"/>
      <c r="D570" s="110"/>
      <c r="E570" s="110"/>
      <c r="F570" s="78"/>
      <c r="G570" s="78"/>
      <c r="H570" s="78"/>
      <c r="I570" s="78"/>
      <c r="J570" s="78"/>
      <c r="K570" s="78"/>
      <c r="L570" s="78"/>
      <c r="M570" s="78"/>
      <c r="N570" s="78"/>
      <c r="O570" s="55"/>
      <c r="P570" s="55"/>
      <c r="Q570" s="55"/>
      <c r="R570" s="55"/>
      <c r="S570" s="55"/>
      <c r="T570" s="55"/>
      <c r="U570" s="55"/>
      <c r="V570" s="55"/>
      <c r="W570" s="55"/>
      <c r="X570" s="74"/>
      <c r="Y570" s="74"/>
      <c r="Z570" s="74"/>
      <c r="AA570" s="74"/>
      <c r="AB570" s="74"/>
      <c r="AC570" s="74"/>
      <c r="AD570" s="74"/>
      <c r="AE570" s="74"/>
      <c r="AF570" s="74"/>
      <c r="AG570" s="74"/>
      <c r="AH570" s="74"/>
      <c r="AI570" s="74"/>
      <c r="AJ570" s="56"/>
      <c r="AK570" s="56"/>
      <c r="AL570" s="56"/>
      <c r="AM570" s="56"/>
      <c r="AN570" s="56"/>
      <c r="AO570" s="56"/>
      <c r="AP570" s="56"/>
      <c r="AQ570" s="56"/>
      <c r="AR570" s="56"/>
      <c r="AS570" s="56"/>
      <c r="AT570" s="56"/>
      <c r="AU570" s="56"/>
      <c r="AV570" s="56"/>
      <c r="AW570" s="56"/>
      <c r="AX570" s="56"/>
      <c r="AY570" s="56"/>
      <c r="AZ570" s="56"/>
      <c r="BA570" s="56"/>
      <c r="BB570" s="56"/>
      <c r="BC570" s="56"/>
      <c r="BD570" s="56"/>
      <c r="BE570" s="56"/>
      <c r="BF570" s="56"/>
      <c r="BG570" s="56"/>
      <c r="BH570" s="56"/>
      <c r="BI570" s="56"/>
      <c r="BJ570" s="56"/>
      <c r="BK570" s="56"/>
      <c r="BL570" s="56"/>
      <c r="BM570" s="56"/>
      <c r="BN570" s="56"/>
      <c r="BO570" s="56"/>
      <c r="BP570" s="56"/>
      <c r="BQ570" s="56"/>
      <c r="BR570" s="56"/>
      <c r="BS570" s="56"/>
      <c r="BT570" s="56"/>
      <c r="BV570" s="56"/>
      <c r="BW570" s="56"/>
    </row>
    <row r="571" spans="1:75" ht="15.75" customHeight="1" x14ac:dyDescent="0.25">
      <c r="A571" s="55"/>
      <c r="B571" s="65"/>
      <c r="C571" s="110"/>
      <c r="D571" s="110"/>
      <c r="E571" s="110"/>
      <c r="F571" s="78"/>
      <c r="G571" s="78"/>
      <c r="H571" s="78"/>
      <c r="I571" s="78"/>
      <c r="J571" s="78"/>
      <c r="K571" s="78"/>
      <c r="L571" s="78"/>
      <c r="M571" s="78"/>
      <c r="N571" s="78"/>
      <c r="O571" s="55"/>
      <c r="P571" s="55"/>
      <c r="Q571" s="55"/>
      <c r="R571" s="55"/>
      <c r="S571" s="55"/>
      <c r="T571" s="55"/>
      <c r="U571" s="55"/>
      <c r="V571" s="55"/>
      <c r="W571" s="55"/>
      <c r="X571" s="74"/>
      <c r="Y571" s="74"/>
      <c r="Z571" s="74"/>
      <c r="AA571" s="74"/>
      <c r="AB571" s="74"/>
      <c r="AC571" s="74"/>
      <c r="AD571" s="74"/>
      <c r="AE571" s="74"/>
      <c r="AF571" s="74"/>
      <c r="AG571" s="74"/>
      <c r="AH571" s="74"/>
      <c r="AI571" s="74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  <c r="AW571" s="56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56"/>
      <c r="BI571" s="56"/>
      <c r="BJ571" s="56"/>
      <c r="BK571" s="56"/>
      <c r="BL571" s="56"/>
      <c r="BM571" s="56"/>
      <c r="BN571" s="56"/>
      <c r="BO571" s="56"/>
      <c r="BP571" s="56"/>
      <c r="BQ571" s="56"/>
      <c r="BR571" s="56"/>
      <c r="BS571" s="56"/>
      <c r="BT571" s="56"/>
      <c r="BV571" s="56"/>
      <c r="BW571" s="56"/>
    </row>
    <row r="572" spans="1:75" ht="15.75" customHeight="1" x14ac:dyDescent="0.25">
      <c r="A572" s="55"/>
      <c r="B572" s="65"/>
      <c r="C572" s="110"/>
      <c r="D572" s="110"/>
      <c r="E572" s="110"/>
      <c r="F572" s="78"/>
      <c r="G572" s="78"/>
      <c r="H572" s="78"/>
      <c r="I572" s="78"/>
      <c r="J572" s="78"/>
      <c r="K572" s="78"/>
      <c r="L572" s="78"/>
      <c r="M572" s="78"/>
      <c r="N572" s="78"/>
      <c r="O572" s="55"/>
      <c r="P572" s="55"/>
      <c r="Q572" s="55"/>
      <c r="R572" s="55"/>
      <c r="S572" s="55"/>
      <c r="T572" s="55"/>
      <c r="U572" s="55"/>
      <c r="V572" s="55"/>
      <c r="W572" s="55"/>
      <c r="X572" s="74"/>
      <c r="Y572" s="74"/>
      <c r="Z572" s="74"/>
      <c r="AA572" s="74"/>
      <c r="AB572" s="74"/>
      <c r="AC572" s="74"/>
      <c r="AD572" s="74"/>
      <c r="AE572" s="74"/>
      <c r="AF572" s="74"/>
      <c r="AG572" s="74"/>
      <c r="AH572" s="74"/>
      <c r="AI572" s="74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56"/>
      <c r="AW572" s="56"/>
      <c r="AX572" s="56"/>
      <c r="AY572" s="56"/>
      <c r="AZ572" s="56"/>
      <c r="BA572" s="56"/>
      <c r="BB572" s="56"/>
      <c r="BC572" s="56"/>
      <c r="BD572" s="56"/>
      <c r="BE572" s="56"/>
      <c r="BF572" s="56"/>
      <c r="BG572" s="56"/>
      <c r="BH572" s="56"/>
      <c r="BI572" s="56"/>
      <c r="BJ572" s="56"/>
      <c r="BK572" s="56"/>
      <c r="BL572" s="56"/>
      <c r="BM572" s="56"/>
      <c r="BN572" s="56"/>
      <c r="BO572" s="56"/>
      <c r="BP572" s="56"/>
      <c r="BQ572" s="56"/>
      <c r="BR572" s="56"/>
      <c r="BS572" s="56"/>
      <c r="BT572" s="56"/>
      <c r="BV572" s="56"/>
      <c r="BW572" s="56"/>
    </row>
    <row r="573" spans="1:75" ht="15.75" customHeight="1" x14ac:dyDescent="0.25">
      <c r="A573" s="55"/>
      <c r="B573" s="65"/>
      <c r="C573" s="110"/>
      <c r="D573" s="110"/>
      <c r="E573" s="110"/>
      <c r="F573" s="78"/>
      <c r="G573" s="78"/>
      <c r="H573" s="78"/>
      <c r="I573" s="78"/>
      <c r="J573" s="78"/>
      <c r="K573" s="78"/>
      <c r="L573" s="78"/>
      <c r="M573" s="78"/>
      <c r="N573" s="78"/>
      <c r="O573" s="55"/>
      <c r="P573" s="55"/>
      <c r="Q573" s="55"/>
      <c r="R573" s="55"/>
      <c r="S573" s="55"/>
      <c r="T573" s="55"/>
      <c r="U573" s="55"/>
      <c r="V573" s="55"/>
      <c r="W573" s="55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56"/>
      <c r="AW573" s="56"/>
      <c r="AX573" s="56"/>
      <c r="AY573" s="56"/>
      <c r="AZ573" s="56"/>
      <c r="BA573" s="56"/>
      <c r="BB573" s="56"/>
      <c r="BC573" s="56"/>
      <c r="BD573" s="56"/>
      <c r="BE573" s="56"/>
      <c r="BF573" s="56"/>
      <c r="BG573" s="56"/>
      <c r="BH573" s="56"/>
      <c r="BI573" s="56"/>
      <c r="BJ573" s="56"/>
      <c r="BK573" s="56"/>
      <c r="BL573" s="56"/>
      <c r="BM573" s="56"/>
      <c r="BN573" s="56"/>
      <c r="BO573" s="56"/>
      <c r="BP573" s="56"/>
      <c r="BQ573" s="56"/>
      <c r="BR573" s="56"/>
      <c r="BS573" s="56"/>
      <c r="BT573" s="56"/>
      <c r="BV573" s="56"/>
      <c r="BW573" s="56"/>
    </row>
    <row r="574" spans="1:75" ht="15.75" customHeight="1" x14ac:dyDescent="0.25">
      <c r="A574" s="55"/>
      <c r="B574" s="65"/>
      <c r="C574" s="110"/>
      <c r="D574" s="110"/>
      <c r="E574" s="110"/>
      <c r="F574" s="78"/>
      <c r="G574" s="78"/>
      <c r="H574" s="78"/>
      <c r="I574" s="78"/>
      <c r="J574" s="78"/>
      <c r="K574" s="78"/>
      <c r="L574" s="78"/>
      <c r="M574" s="78"/>
      <c r="N574" s="78"/>
      <c r="O574" s="55"/>
      <c r="P574" s="55"/>
      <c r="Q574" s="55"/>
      <c r="R574" s="55"/>
      <c r="S574" s="55"/>
      <c r="T574" s="55"/>
      <c r="U574" s="55"/>
      <c r="V574" s="55"/>
      <c r="W574" s="55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56"/>
      <c r="AW574" s="56"/>
      <c r="AX574" s="56"/>
      <c r="AY574" s="56"/>
      <c r="AZ574" s="56"/>
      <c r="BA574" s="56"/>
      <c r="BB574" s="56"/>
      <c r="BC574" s="56"/>
      <c r="BD574" s="56"/>
      <c r="BE574" s="56"/>
      <c r="BF574" s="56"/>
      <c r="BG574" s="56"/>
      <c r="BH574" s="56"/>
      <c r="BI574" s="56"/>
      <c r="BJ574" s="56"/>
      <c r="BK574" s="56"/>
      <c r="BL574" s="56"/>
      <c r="BM574" s="56"/>
      <c r="BN574" s="56"/>
      <c r="BO574" s="56"/>
      <c r="BP574" s="56"/>
      <c r="BQ574" s="56"/>
      <c r="BR574" s="56"/>
      <c r="BS574" s="56"/>
      <c r="BT574" s="56"/>
      <c r="BV574" s="56"/>
      <c r="BW574" s="56"/>
    </row>
    <row r="575" spans="1:75" ht="15.75" customHeight="1" x14ac:dyDescent="0.25">
      <c r="A575" s="55"/>
      <c r="B575" s="65"/>
      <c r="C575" s="110"/>
      <c r="D575" s="110"/>
      <c r="E575" s="110"/>
      <c r="F575" s="78"/>
      <c r="G575" s="78"/>
      <c r="H575" s="78"/>
      <c r="I575" s="78"/>
      <c r="J575" s="78"/>
      <c r="K575" s="78"/>
      <c r="L575" s="78"/>
      <c r="M575" s="78"/>
      <c r="N575" s="78"/>
      <c r="O575" s="55"/>
      <c r="P575" s="55"/>
      <c r="Q575" s="55"/>
      <c r="R575" s="55"/>
      <c r="S575" s="55"/>
      <c r="T575" s="55"/>
      <c r="U575" s="55"/>
      <c r="V575" s="55"/>
      <c r="W575" s="55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56"/>
      <c r="AK575" s="56"/>
      <c r="AL575" s="56"/>
      <c r="AM575" s="56"/>
      <c r="AN575" s="56"/>
      <c r="AO575" s="56"/>
      <c r="AP575" s="56"/>
      <c r="AQ575" s="56"/>
      <c r="AR575" s="56"/>
      <c r="AS575" s="56"/>
      <c r="AT575" s="56"/>
      <c r="AU575" s="56"/>
      <c r="AV575" s="56"/>
      <c r="AW575" s="56"/>
      <c r="AX575" s="56"/>
      <c r="AY575" s="56"/>
      <c r="AZ575" s="56"/>
      <c r="BA575" s="56"/>
      <c r="BB575" s="56"/>
      <c r="BC575" s="56"/>
      <c r="BD575" s="56"/>
      <c r="BE575" s="56"/>
      <c r="BF575" s="56"/>
      <c r="BG575" s="56"/>
      <c r="BH575" s="56"/>
      <c r="BI575" s="56"/>
      <c r="BJ575" s="56"/>
      <c r="BK575" s="56"/>
      <c r="BL575" s="56"/>
      <c r="BM575" s="56"/>
      <c r="BN575" s="56"/>
      <c r="BO575" s="56"/>
      <c r="BP575" s="56"/>
      <c r="BQ575" s="56"/>
      <c r="BR575" s="56"/>
      <c r="BS575" s="56"/>
      <c r="BT575" s="56"/>
      <c r="BV575" s="56"/>
      <c r="BW575" s="56"/>
    </row>
    <row r="576" spans="1:75" ht="15.75" customHeight="1" x14ac:dyDescent="0.25">
      <c r="A576" s="55"/>
      <c r="B576" s="65"/>
      <c r="C576" s="110"/>
      <c r="D576" s="110"/>
      <c r="E576" s="110"/>
      <c r="F576" s="78"/>
      <c r="G576" s="78"/>
      <c r="H576" s="78"/>
      <c r="I576" s="78"/>
      <c r="J576" s="78"/>
      <c r="K576" s="78"/>
      <c r="L576" s="78"/>
      <c r="M576" s="78"/>
      <c r="N576" s="78"/>
      <c r="O576" s="55"/>
      <c r="P576" s="55"/>
      <c r="Q576" s="55"/>
      <c r="R576" s="55"/>
      <c r="S576" s="55"/>
      <c r="T576" s="55"/>
      <c r="U576" s="55"/>
      <c r="V576" s="55"/>
      <c r="W576" s="55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56"/>
      <c r="AW576" s="56"/>
      <c r="AX576" s="56"/>
      <c r="AY576" s="56"/>
      <c r="AZ576" s="56"/>
      <c r="BA576" s="56"/>
      <c r="BB576" s="56"/>
      <c r="BC576" s="56"/>
      <c r="BD576" s="56"/>
      <c r="BE576" s="56"/>
      <c r="BF576" s="56"/>
      <c r="BG576" s="56"/>
      <c r="BH576" s="56"/>
      <c r="BI576" s="56"/>
      <c r="BJ576" s="56"/>
      <c r="BK576" s="56"/>
      <c r="BL576" s="56"/>
      <c r="BM576" s="56"/>
      <c r="BN576" s="56"/>
      <c r="BO576" s="56"/>
      <c r="BP576" s="56"/>
      <c r="BQ576" s="56"/>
      <c r="BR576" s="56"/>
      <c r="BS576" s="56"/>
      <c r="BT576" s="56"/>
      <c r="BV576" s="56"/>
      <c r="BW576" s="56"/>
    </row>
    <row r="577" spans="1:75" ht="15.75" customHeight="1" x14ac:dyDescent="0.25">
      <c r="A577" s="55"/>
      <c r="B577" s="65"/>
      <c r="C577" s="110"/>
      <c r="D577" s="110"/>
      <c r="E577" s="110"/>
      <c r="F577" s="78"/>
      <c r="G577" s="78"/>
      <c r="H577" s="78"/>
      <c r="I577" s="78"/>
      <c r="J577" s="78"/>
      <c r="K577" s="78"/>
      <c r="L577" s="78"/>
      <c r="M577" s="78"/>
      <c r="N577" s="78"/>
      <c r="O577" s="55"/>
      <c r="P577" s="55"/>
      <c r="Q577" s="55"/>
      <c r="R577" s="55"/>
      <c r="S577" s="55"/>
      <c r="T577" s="55"/>
      <c r="U577" s="55"/>
      <c r="V577" s="55"/>
      <c r="W577" s="55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56"/>
      <c r="AW577" s="56"/>
      <c r="AX577" s="56"/>
      <c r="AY577" s="56"/>
      <c r="AZ577" s="56"/>
      <c r="BA577" s="56"/>
      <c r="BB577" s="56"/>
      <c r="BC577" s="56"/>
      <c r="BD577" s="56"/>
      <c r="BE577" s="56"/>
      <c r="BF577" s="56"/>
      <c r="BG577" s="56"/>
      <c r="BH577" s="56"/>
      <c r="BI577" s="56"/>
      <c r="BJ577" s="56"/>
      <c r="BK577" s="56"/>
      <c r="BL577" s="56"/>
      <c r="BM577" s="56"/>
      <c r="BN577" s="56"/>
      <c r="BO577" s="56"/>
      <c r="BP577" s="56"/>
      <c r="BQ577" s="56"/>
      <c r="BR577" s="56"/>
      <c r="BS577" s="56"/>
      <c r="BT577" s="56"/>
      <c r="BV577" s="56"/>
      <c r="BW577" s="56"/>
    </row>
    <row r="578" spans="1:75" ht="15.75" customHeight="1" x14ac:dyDescent="0.25">
      <c r="A578" s="55"/>
      <c r="B578" s="65"/>
      <c r="C578" s="110"/>
      <c r="D578" s="110"/>
      <c r="E578" s="110"/>
      <c r="F578" s="78"/>
      <c r="G578" s="78"/>
      <c r="H578" s="78"/>
      <c r="I578" s="78"/>
      <c r="J578" s="78"/>
      <c r="K578" s="78"/>
      <c r="L578" s="78"/>
      <c r="M578" s="78"/>
      <c r="N578" s="78"/>
      <c r="O578" s="55"/>
      <c r="P578" s="55"/>
      <c r="Q578" s="55"/>
      <c r="R578" s="55"/>
      <c r="S578" s="55"/>
      <c r="T578" s="55"/>
      <c r="U578" s="55"/>
      <c r="V578" s="55"/>
      <c r="W578" s="55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56"/>
      <c r="BI578" s="56"/>
      <c r="BJ578" s="56"/>
      <c r="BK578" s="56"/>
      <c r="BL578" s="56"/>
      <c r="BM578" s="56"/>
      <c r="BN578" s="56"/>
      <c r="BO578" s="56"/>
      <c r="BP578" s="56"/>
      <c r="BQ578" s="56"/>
      <c r="BR578" s="56"/>
      <c r="BS578" s="56"/>
      <c r="BT578" s="56"/>
      <c r="BV578" s="56"/>
      <c r="BW578" s="56"/>
    </row>
    <row r="579" spans="1:75" ht="15.75" customHeight="1" x14ac:dyDescent="0.25">
      <c r="A579" s="55"/>
      <c r="B579" s="65"/>
      <c r="C579" s="110"/>
      <c r="D579" s="110"/>
      <c r="E579" s="110"/>
      <c r="F579" s="78"/>
      <c r="G579" s="78"/>
      <c r="H579" s="78"/>
      <c r="I579" s="78"/>
      <c r="J579" s="78"/>
      <c r="K579" s="78"/>
      <c r="L579" s="78"/>
      <c r="M579" s="78"/>
      <c r="N579" s="78"/>
      <c r="O579" s="55"/>
      <c r="P579" s="55"/>
      <c r="Q579" s="55"/>
      <c r="R579" s="55"/>
      <c r="S579" s="55"/>
      <c r="T579" s="55"/>
      <c r="U579" s="55"/>
      <c r="V579" s="55"/>
      <c r="W579" s="55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56"/>
      <c r="AW579" s="56"/>
      <c r="AX579" s="56"/>
      <c r="AY579" s="56"/>
      <c r="AZ579" s="56"/>
      <c r="BA579" s="56"/>
      <c r="BB579" s="56"/>
      <c r="BC579" s="56"/>
      <c r="BD579" s="56"/>
      <c r="BE579" s="56"/>
      <c r="BF579" s="56"/>
      <c r="BG579" s="56"/>
      <c r="BH579" s="56"/>
      <c r="BI579" s="56"/>
      <c r="BJ579" s="56"/>
      <c r="BK579" s="56"/>
      <c r="BL579" s="56"/>
      <c r="BM579" s="56"/>
      <c r="BN579" s="56"/>
      <c r="BO579" s="56"/>
      <c r="BP579" s="56"/>
      <c r="BQ579" s="56"/>
      <c r="BR579" s="56"/>
      <c r="BS579" s="56"/>
      <c r="BT579" s="56"/>
      <c r="BV579" s="56"/>
      <c r="BW579" s="56"/>
    </row>
    <row r="580" spans="1:75" ht="15.75" customHeight="1" x14ac:dyDescent="0.25">
      <c r="A580" s="55"/>
      <c r="B580" s="65"/>
      <c r="C580" s="110"/>
      <c r="D580" s="110"/>
      <c r="E580" s="110"/>
      <c r="F580" s="78"/>
      <c r="G580" s="78"/>
      <c r="H580" s="78"/>
      <c r="I580" s="78"/>
      <c r="J580" s="78"/>
      <c r="K580" s="78"/>
      <c r="L580" s="78"/>
      <c r="M580" s="78"/>
      <c r="N580" s="78"/>
      <c r="O580" s="55"/>
      <c r="P580" s="55"/>
      <c r="Q580" s="55"/>
      <c r="R580" s="55"/>
      <c r="S580" s="55"/>
      <c r="T580" s="55"/>
      <c r="U580" s="55"/>
      <c r="V580" s="55"/>
      <c r="W580" s="55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56"/>
      <c r="AW580" s="56"/>
      <c r="AX580" s="56"/>
      <c r="AY580" s="56"/>
      <c r="AZ580" s="56"/>
      <c r="BA580" s="56"/>
      <c r="BB580" s="56"/>
      <c r="BC580" s="56"/>
      <c r="BD580" s="56"/>
      <c r="BE580" s="56"/>
      <c r="BF580" s="56"/>
      <c r="BG580" s="56"/>
      <c r="BH580" s="56"/>
      <c r="BI580" s="56"/>
      <c r="BJ580" s="56"/>
      <c r="BK580" s="56"/>
      <c r="BL580" s="56"/>
      <c r="BM580" s="56"/>
      <c r="BN580" s="56"/>
      <c r="BO580" s="56"/>
      <c r="BP580" s="56"/>
      <c r="BQ580" s="56"/>
      <c r="BR580" s="56"/>
      <c r="BS580" s="56"/>
      <c r="BT580" s="56"/>
      <c r="BV580" s="56"/>
      <c r="BW580" s="56"/>
    </row>
    <row r="581" spans="1:75" ht="15.75" customHeight="1" x14ac:dyDescent="0.25">
      <c r="A581" s="55"/>
      <c r="B581" s="65"/>
      <c r="C581" s="110"/>
      <c r="D581" s="110"/>
      <c r="E581" s="110"/>
      <c r="F581" s="78"/>
      <c r="G581" s="78"/>
      <c r="H581" s="78"/>
      <c r="I581" s="78"/>
      <c r="J581" s="78"/>
      <c r="K581" s="78"/>
      <c r="L581" s="78"/>
      <c r="M581" s="78"/>
      <c r="N581" s="78"/>
      <c r="O581" s="55"/>
      <c r="P581" s="55"/>
      <c r="Q581" s="55"/>
      <c r="R581" s="55"/>
      <c r="S581" s="55"/>
      <c r="T581" s="55"/>
      <c r="U581" s="55"/>
      <c r="V581" s="55"/>
      <c r="W581" s="55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56"/>
      <c r="AK581" s="56"/>
      <c r="AL581" s="56"/>
      <c r="AM581" s="56"/>
      <c r="AN581" s="56"/>
      <c r="AO581" s="56"/>
      <c r="AP581" s="56"/>
      <c r="AQ581" s="56"/>
      <c r="AR581" s="56"/>
      <c r="AS581" s="56"/>
      <c r="AT581" s="56"/>
      <c r="AU581" s="56"/>
      <c r="AV581" s="56"/>
      <c r="AW581" s="56"/>
      <c r="AX581" s="56"/>
      <c r="AY581" s="56"/>
      <c r="AZ581" s="56"/>
      <c r="BA581" s="56"/>
      <c r="BB581" s="56"/>
      <c r="BC581" s="56"/>
      <c r="BD581" s="56"/>
      <c r="BE581" s="56"/>
      <c r="BF581" s="56"/>
      <c r="BG581" s="56"/>
      <c r="BH581" s="56"/>
      <c r="BI581" s="56"/>
      <c r="BJ581" s="56"/>
      <c r="BK581" s="56"/>
      <c r="BL581" s="56"/>
      <c r="BM581" s="56"/>
      <c r="BN581" s="56"/>
      <c r="BO581" s="56"/>
      <c r="BP581" s="56"/>
      <c r="BQ581" s="56"/>
      <c r="BR581" s="56"/>
      <c r="BS581" s="56"/>
      <c r="BT581" s="56"/>
      <c r="BV581" s="56"/>
      <c r="BW581" s="56"/>
    </row>
    <row r="582" spans="1:75" ht="15.75" customHeight="1" x14ac:dyDescent="0.25">
      <c r="A582" s="55"/>
      <c r="B582" s="65"/>
      <c r="C582" s="110"/>
      <c r="D582" s="110"/>
      <c r="E582" s="110"/>
      <c r="F582" s="78"/>
      <c r="G582" s="78"/>
      <c r="H582" s="78"/>
      <c r="I582" s="78"/>
      <c r="J582" s="78"/>
      <c r="K582" s="78"/>
      <c r="L582" s="78"/>
      <c r="M582" s="78"/>
      <c r="N582" s="78"/>
      <c r="O582" s="55"/>
      <c r="P582" s="55"/>
      <c r="Q582" s="55"/>
      <c r="R582" s="55"/>
      <c r="S582" s="55"/>
      <c r="T582" s="55"/>
      <c r="U582" s="55"/>
      <c r="V582" s="55"/>
      <c r="W582" s="55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56"/>
      <c r="BI582" s="56"/>
      <c r="BJ582" s="56"/>
      <c r="BK582" s="56"/>
      <c r="BL582" s="56"/>
      <c r="BM582" s="56"/>
      <c r="BN582" s="56"/>
      <c r="BO582" s="56"/>
      <c r="BP582" s="56"/>
      <c r="BQ582" s="56"/>
      <c r="BR582" s="56"/>
      <c r="BS582" s="56"/>
      <c r="BT582" s="56"/>
      <c r="BV582" s="56"/>
      <c r="BW582" s="56"/>
    </row>
    <row r="583" spans="1:75" ht="15.75" customHeight="1" x14ac:dyDescent="0.25">
      <c r="A583" s="55"/>
      <c r="B583" s="65"/>
      <c r="C583" s="110"/>
      <c r="D583" s="110"/>
      <c r="E583" s="110"/>
      <c r="F583" s="78"/>
      <c r="G583" s="78"/>
      <c r="H583" s="78"/>
      <c r="I583" s="78"/>
      <c r="J583" s="78"/>
      <c r="K583" s="78"/>
      <c r="L583" s="78"/>
      <c r="M583" s="78"/>
      <c r="N583" s="78"/>
      <c r="O583" s="55"/>
      <c r="P583" s="55"/>
      <c r="Q583" s="55"/>
      <c r="R583" s="55"/>
      <c r="S583" s="55"/>
      <c r="T583" s="55"/>
      <c r="U583" s="55"/>
      <c r="V583" s="55"/>
      <c r="W583" s="55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56"/>
      <c r="AK583" s="56"/>
      <c r="AL583" s="56"/>
      <c r="AM583" s="56"/>
      <c r="AN583" s="56"/>
      <c r="AO583" s="56"/>
      <c r="AP583" s="56"/>
      <c r="AQ583" s="56"/>
      <c r="AR583" s="56"/>
      <c r="AS583" s="56"/>
      <c r="AT583" s="56"/>
      <c r="AU583" s="56"/>
      <c r="AV583" s="56"/>
      <c r="AW583" s="56"/>
      <c r="AX583" s="56"/>
      <c r="AY583" s="56"/>
      <c r="AZ583" s="56"/>
      <c r="BA583" s="56"/>
      <c r="BB583" s="56"/>
      <c r="BC583" s="56"/>
      <c r="BD583" s="56"/>
      <c r="BE583" s="56"/>
      <c r="BF583" s="56"/>
      <c r="BG583" s="56"/>
      <c r="BH583" s="56"/>
      <c r="BI583" s="56"/>
      <c r="BJ583" s="56"/>
      <c r="BK583" s="56"/>
      <c r="BL583" s="56"/>
      <c r="BM583" s="56"/>
      <c r="BN583" s="56"/>
      <c r="BO583" s="56"/>
      <c r="BP583" s="56"/>
      <c r="BQ583" s="56"/>
      <c r="BR583" s="56"/>
      <c r="BS583" s="56"/>
      <c r="BT583" s="56"/>
      <c r="BV583" s="56"/>
      <c r="BW583" s="56"/>
    </row>
    <row r="584" spans="1:75" ht="15.75" customHeight="1" x14ac:dyDescent="0.25">
      <c r="A584" s="55"/>
      <c r="B584" s="65"/>
      <c r="C584" s="110"/>
      <c r="D584" s="110"/>
      <c r="E584" s="110"/>
      <c r="F584" s="78"/>
      <c r="G584" s="78"/>
      <c r="H584" s="78"/>
      <c r="I584" s="78"/>
      <c r="J584" s="78"/>
      <c r="K584" s="78"/>
      <c r="L584" s="78"/>
      <c r="M584" s="78"/>
      <c r="N584" s="78"/>
      <c r="O584" s="55"/>
      <c r="P584" s="55"/>
      <c r="Q584" s="55"/>
      <c r="R584" s="55"/>
      <c r="S584" s="55"/>
      <c r="T584" s="55"/>
      <c r="U584" s="55"/>
      <c r="V584" s="55"/>
      <c r="W584" s="55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56"/>
      <c r="AK584" s="56"/>
      <c r="AL584" s="56"/>
      <c r="AM584" s="56"/>
      <c r="AN584" s="56"/>
      <c r="AO584" s="56"/>
      <c r="AP584" s="56"/>
      <c r="AQ584" s="56"/>
      <c r="AR584" s="56"/>
      <c r="AS584" s="56"/>
      <c r="AT584" s="56"/>
      <c r="AU584" s="56"/>
      <c r="AV584" s="56"/>
      <c r="AW584" s="56"/>
      <c r="AX584" s="56"/>
      <c r="AY584" s="56"/>
      <c r="AZ584" s="56"/>
      <c r="BA584" s="56"/>
      <c r="BB584" s="56"/>
      <c r="BC584" s="56"/>
      <c r="BD584" s="56"/>
      <c r="BE584" s="56"/>
      <c r="BF584" s="56"/>
      <c r="BG584" s="56"/>
      <c r="BH584" s="56"/>
      <c r="BI584" s="56"/>
      <c r="BJ584" s="56"/>
      <c r="BK584" s="56"/>
      <c r="BL584" s="56"/>
      <c r="BM584" s="56"/>
      <c r="BN584" s="56"/>
      <c r="BO584" s="56"/>
      <c r="BP584" s="56"/>
      <c r="BQ584" s="56"/>
      <c r="BR584" s="56"/>
      <c r="BS584" s="56"/>
      <c r="BT584" s="56"/>
      <c r="BV584" s="56"/>
      <c r="BW584" s="56"/>
    </row>
    <row r="585" spans="1:75" ht="15.75" customHeight="1" x14ac:dyDescent="0.25">
      <c r="A585" s="55"/>
      <c r="B585" s="65"/>
      <c r="C585" s="110"/>
      <c r="D585" s="110"/>
      <c r="E585" s="110"/>
      <c r="F585" s="78"/>
      <c r="G585" s="78"/>
      <c r="H585" s="78"/>
      <c r="I585" s="78"/>
      <c r="J585" s="78"/>
      <c r="K585" s="78"/>
      <c r="L585" s="78"/>
      <c r="M585" s="78"/>
      <c r="N585" s="78"/>
      <c r="O585" s="55"/>
      <c r="P585" s="55"/>
      <c r="Q585" s="55"/>
      <c r="R585" s="55"/>
      <c r="S585" s="55"/>
      <c r="T585" s="55"/>
      <c r="U585" s="55"/>
      <c r="V585" s="55"/>
      <c r="W585" s="55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56"/>
      <c r="AK585" s="56"/>
      <c r="AL585" s="56"/>
      <c r="AM585" s="56"/>
      <c r="AN585" s="56"/>
      <c r="AO585" s="56"/>
      <c r="AP585" s="56"/>
      <c r="AQ585" s="56"/>
      <c r="AR585" s="56"/>
      <c r="AS585" s="56"/>
      <c r="AT585" s="56"/>
      <c r="AU585" s="56"/>
      <c r="AV585" s="56"/>
      <c r="AW585" s="56"/>
      <c r="AX585" s="56"/>
      <c r="AY585" s="56"/>
      <c r="AZ585" s="56"/>
      <c r="BA585" s="56"/>
      <c r="BB585" s="56"/>
      <c r="BC585" s="56"/>
      <c r="BD585" s="56"/>
      <c r="BE585" s="56"/>
      <c r="BF585" s="56"/>
      <c r="BG585" s="56"/>
      <c r="BH585" s="56"/>
      <c r="BI585" s="56"/>
      <c r="BJ585" s="56"/>
      <c r="BK585" s="56"/>
      <c r="BL585" s="56"/>
      <c r="BM585" s="56"/>
      <c r="BN585" s="56"/>
      <c r="BO585" s="56"/>
      <c r="BP585" s="56"/>
      <c r="BQ585" s="56"/>
      <c r="BR585" s="56"/>
      <c r="BS585" s="56"/>
      <c r="BT585" s="56"/>
      <c r="BV585" s="56"/>
      <c r="BW585" s="56"/>
    </row>
    <row r="586" spans="1:75" ht="15.75" customHeight="1" x14ac:dyDescent="0.25">
      <c r="A586" s="55"/>
      <c r="B586" s="65"/>
      <c r="C586" s="110"/>
      <c r="D586" s="110"/>
      <c r="E586" s="110"/>
      <c r="F586" s="78"/>
      <c r="G586" s="78"/>
      <c r="H586" s="78"/>
      <c r="I586" s="78"/>
      <c r="J586" s="78"/>
      <c r="K586" s="78"/>
      <c r="L586" s="78"/>
      <c r="M586" s="78"/>
      <c r="N586" s="78"/>
      <c r="O586" s="55"/>
      <c r="P586" s="55"/>
      <c r="Q586" s="55"/>
      <c r="R586" s="55"/>
      <c r="S586" s="55"/>
      <c r="T586" s="55"/>
      <c r="U586" s="55"/>
      <c r="V586" s="55"/>
      <c r="W586" s="55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56"/>
      <c r="AK586" s="56"/>
      <c r="AL586" s="56"/>
      <c r="AM586" s="56"/>
      <c r="AN586" s="56"/>
      <c r="AO586" s="56"/>
      <c r="AP586" s="56"/>
      <c r="AQ586" s="56"/>
      <c r="AR586" s="56"/>
      <c r="AS586" s="56"/>
      <c r="AT586" s="56"/>
      <c r="AU586" s="56"/>
      <c r="AV586" s="56"/>
      <c r="AW586" s="56"/>
      <c r="AX586" s="56"/>
      <c r="AY586" s="56"/>
      <c r="AZ586" s="56"/>
      <c r="BA586" s="56"/>
      <c r="BB586" s="56"/>
      <c r="BC586" s="56"/>
      <c r="BD586" s="56"/>
      <c r="BE586" s="56"/>
      <c r="BF586" s="56"/>
      <c r="BG586" s="56"/>
      <c r="BH586" s="56"/>
      <c r="BI586" s="56"/>
      <c r="BJ586" s="56"/>
      <c r="BK586" s="56"/>
      <c r="BL586" s="56"/>
      <c r="BM586" s="56"/>
      <c r="BN586" s="56"/>
      <c r="BO586" s="56"/>
      <c r="BP586" s="56"/>
      <c r="BQ586" s="56"/>
      <c r="BR586" s="56"/>
      <c r="BS586" s="56"/>
      <c r="BT586" s="56"/>
      <c r="BV586" s="56"/>
      <c r="BW586" s="56"/>
    </row>
    <row r="587" spans="1:75" ht="15.75" customHeight="1" x14ac:dyDescent="0.25">
      <c r="A587" s="55"/>
      <c r="B587" s="65"/>
      <c r="C587" s="110"/>
      <c r="D587" s="110"/>
      <c r="E587" s="110"/>
      <c r="F587" s="78"/>
      <c r="G587" s="78"/>
      <c r="H587" s="78"/>
      <c r="I587" s="78"/>
      <c r="J587" s="78"/>
      <c r="K587" s="78"/>
      <c r="L587" s="78"/>
      <c r="M587" s="78"/>
      <c r="N587" s="78"/>
      <c r="O587" s="55"/>
      <c r="P587" s="55"/>
      <c r="Q587" s="55"/>
      <c r="R587" s="55"/>
      <c r="S587" s="55"/>
      <c r="T587" s="55"/>
      <c r="U587" s="55"/>
      <c r="V587" s="55"/>
      <c r="W587" s="55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56"/>
      <c r="AW587" s="56"/>
      <c r="AX587" s="56"/>
      <c r="AY587" s="56"/>
      <c r="AZ587" s="56"/>
      <c r="BA587" s="56"/>
      <c r="BB587" s="56"/>
      <c r="BC587" s="56"/>
      <c r="BD587" s="56"/>
      <c r="BE587" s="56"/>
      <c r="BF587" s="56"/>
      <c r="BG587" s="56"/>
      <c r="BH587" s="56"/>
      <c r="BI587" s="56"/>
      <c r="BJ587" s="56"/>
      <c r="BK587" s="56"/>
      <c r="BL587" s="56"/>
      <c r="BM587" s="56"/>
      <c r="BN587" s="56"/>
      <c r="BO587" s="56"/>
      <c r="BP587" s="56"/>
      <c r="BQ587" s="56"/>
      <c r="BR587" s="56"/>
      <c r="BS587" s="56"/>
      <c r="BT587" s="56"/>
      <c r="BV587" s="56"/>
      <c r="BW587" s="56"/>
    </row>
    <row r="588" spans="1:75" ht="15.75" customHeight="1" x14ac:dyDescent="0.25">
      <c r="A588" s="55"/>
      <c r="B588" s="65"/>
      <c r="C588" s="110"/>
      <c r="D588" s="110"/>
      <c r="E588" s="110"/>
      <c r="F588" s="78"/>
      <c r="G588" s="78"/>
      <c r="H588" s="78"/>
      <c r="I588" s="78"/>
      <c r="J588" s="78"/>
      <c r="K588" s="78"/>
      <c r="L588" s="78"/>
      <c r="M588" s="78"/>
      <c r="N588" s="78"/>
      <c r="O588" s="55"/>
      <c r="P588" s="55"/>
      <c r="Q588" s="55"/>
      <c r="R588" s="55"/>
      <c r="S588" s="55"/>
      <c r="T588" s="55"/>
      <c r="U588" s="55"/>
      <c r="V588" s="55"/>
      <c r="W588" s="55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56"/>
      <c r="AK588" s="56"/>
      <c r="AL588" s="56"/>
      <c r="AM588" s="56"/>
      <c r="AN588" s="56"/>
      <c r="AO588" s="56"/>
      <c r="AP588" s="56"/>
      <c r="AQ588" s="56"/>
      <c r="AR588" s="56"/>
      <c r="AS588" s="56"/>
      <c r="AT588" s="56"/>
      <c r="AU588" s="56"/>
      <c r="AV588" s="56"/>
      <c r="AW588" s="56"/>
      <c r="AX588" s="56"/>
      <c r="AY588" s="56"/>
      <c r="AZ588" s="56"/>
      <c r="BA588" s="56"/>
      <c r="BB588" s="56"/>
      <c r="BC588" s="56"/>
      <c r="BD588" s="56"/>
      <c r="BE588" s="56"/>
      <c r="BF588" s="56"/>
      <c r="BG588" s="56"/>
      <c r="BH588" s="56"/>
      <c r="BI588" s="56"/>
      <c r="BJ588" s="56"/>
      <c r="BK588" s="56"/>
      <c r="BL588" s="56"/>
      <c r="BM588" s="56"/>
      <c r="BN588" s="56"/>
      <c r="BO588" s="56"/>
      <c r="BP588" s="56"/>
      <c r="BQ588" s="56"/>
      <c r="BR588" s="56"/>
      <c r="BS588" s="56"/>
      <c r="BT588" s="56"/>
      <c r="BV588" s="56"/>
      <c r="BW588" s="56"/>
    </row>
    <row r="589" spans="1:75" ht="15.75" customHeight="1" x14ac:dyDescent="0.25">
      <c r="A589" s="55"/>
      <c r="B589" s="65"/>
      <c r="C589" s="110"/>
      <c r="D589" s="110"/>
      <c r="E589" s="110"/>
      <c r="F589" s="78"/>
      <c r="G589" s="78"/>
      <c r="H589" s="78"/>
      <c r="I589" s="78"/>
      <c r="J589" s="78"/>
      <c r="K589" s="78"/>
      <c r="L589" s="78"/>
      <c r="M589" s="78"/>
      <c r="N589" s="78"/>
      <c r="O589" s="55"/>
      <c r="P589" s="55"/>
      <c r="Q589" s="55"/>
      <c r="R589" s="55"/>
      <c r="S589" s="55"/>
      <c r="T589" s="55"/>
      <c r="U589" s="55"/>
      <c r="V589" s="55"/>
      <c r="W589" s="55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56"/>
      <c r="AK589" s="56"/>
      <c r="AL589" s="56"/>
      <c r="AM589" s="56"/>
      <c r="AN589" s="56"/>
      <c r="AO589" s="56"/>
      <c r="AP589" s="56"/>
      <c r="AQ589" s="56"/>
      <c r="AR589" s="56"/>
      <c r="AS589" s="56"/>
      <c r="AT589" s="56"/>
      <c r="AU589" s="56"/>
      <c r="AV589" s="56"/>
      <c r="AW589" s="56"/>
      <c r="AX589" s="56"/>
      <c r="AY589" s="56"/>
      <c r="AZ589" s="56"/>
      <c r="BA589" s="56"/>
      <c r="BB589" s="56"/>
      <c r="BC589" s="56"/>
      <c r="BD589" s="56"/>
      <c r="BE589" s="56"/>
      <c r="BF589" s="56"/>
      <c r="BG589" s="56"/>
      <c r="BH589" s="56"/>
      <c r="BI589" s="56"/>
      <c r="BJ589" s="56"/>
      <c r="BK589" s="56"/>
      <c r="BL589" s="56"/>
      <c r="BM589" s="56"/>
      <c r="BN589" s="56"/>
      <c r="BO589" s="56"/>
      <c r="BP589" s="56"/>
      <c r="BQ589" s="56"/>
      <c r="BR589" s="56"/>
      <c r="BS589" s="56"/>
      <c r="BT589" s="56"/>
      <c r="BV589" s="56"/>
      <c r="BW589" s="56"/>
    </row>
    <row r="590" spans="1:75" ht="15.75" customHeight="1" x14ac:dyDescent="0.25">
      <c r="A590" s="55"/>
      <c r="B590" s="65"/>
      <c r="C590" s="110"/>
      <c r="D590" s="110"/>
      <c r="E590" s="110"/>
      <c r="F590" s="78"/>
      <c r="G590" s="78"/>
      <c r="H590" s="78"/>
      <c r="I590" s="78"/>
      <c r="J590" s="78"/>
      <c r="K590" s="78"/>
      <c r="L590" s="78"/>
      <c r="M590" s="78"/>
      <c r="N590" s="78"/>
      <c r="O590" s="55"/>
      <c r="P590" s="55"/>
      <c r="Q590" s="55"/>
      <c r="R590" s="55"/>
      <c r="S590" s="55"/>
      <c r="T590" s="55"/>
      <c r="U590" s="55"/>
      <c r="V590" s="55"/>
      <c r="W590" s="55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56"/>
      <c r="AW590" s="56"/>
      <c r="AX590" s="56"/>
      <c r="AY590" s="56"/>
      <c r="AZ590" s="56"/>
      <c r="BA590" s="56"/>
      <c r="BB590" s="56"/>
      <c r="BC590" s="56"/>
      <c r="BD590" s="56"/>
      <c r="BE590" s="56"/>
      <c r="BF590" s="56"/>
      <c r="BG590" s="56"/>
      <c r="BH590" s="56"/>
      <c r="BI590" s="56"/>
      <c r="BJ590" s="56"/>
      <c r="BK590" s="56"/>
      <c r="BL590" s="56"/>
      <c r="BM590" s="56"/>
      <c r="BN590" s="56"/>
      <c r="BO590" s="56"/>
      <c r="BP590" s="56"/>
      <c r="BQ590" s="56"/>
      <c r="BR590" s="56"/>
      <c r="BS590" s="56"/>
      <c r="BT590" s="56"/>
      <c r="BV590" s="56"/>
      <c r="BW590" s="56"/>
    </row>
    <row r="591" spans="1:75" ht="15.75" customHeight="1" x14ac:dyDescent="0.25">
      <c r="A591" s="55"/>
      <c r="B591" s="65"/>
      <c r="C591" s="110"/>
      <c r="D591" s="110"/>
      <c r="E591" s="110"/>
      <c r="F591" s="78"/>
      <c r="G591" s="78"/>
      <c r="H591" s="78"/>
      <c r="I591" s="78"/>
      <c r="J591" s="78"/>
      <c r="K591" s="78"/>
      <c r="L591" s="78"/>
      <c r="M591" s="78"/>
      <c r="N591" s="78"/>
      <c r="O591" s="55"/>
      <c r="P591" s="55"/>
      <c r="Q591" s="55"/>
      <c r="R591" s="55"/>
      <c r="S591" s="55"/>
      <c r="T591" s="55"/>
      <c r="U591" s="55"/>
      <c r="V591" s="55"/>
      <c r="W591" s="55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56"/>
      <c r="AK591" s="56"/>
      <c r="AL591" s="56"/>
      <c r="AM591" s="56"/>
      <c r="AN591" s="56"/>
      <c r="AO591" s="56"/>
      <c r="AP591" s="56"/>
      <c r="AQ591" s="56"/>
      <c r="AR591" s="56"/>
      <c r="AS591" s="56"/>
      <c r="AT591" s="56"/>
      <c r="AU591" s="56"/>
      <c r="AV591" s="56"/>
      <c r="AW591" s="56"/>
      <c r="AX591" s="56"/>
      <c r="AY591" s="56"/>
      <c r="AZ591" s="56"/>
      <c r="BA591" s="56"/>
      <c r="BB591" s="56"/>
      <c r="BC591" s="56"/>
      <c r="BD591" s="56"/>
      <c r="BE591" s="56"/>
      <c r="BF591" s="56"/>
      <c r="BG591" s="56"/>
      <c r="BH591" s="56"/>
      <c r="BI591" s="56"/>
      <c r="BJ591" s="56"/>
      <c r="BK591" s="56"/>
      <c r="BL591" s="56"/>
      <c r="BM591" s="56"/>
      <c r="BN591" s="56"/>
      <c r="BO591" s="56"/>
      <c r="BP591" s="56"/>
      <c r="BQ591" s="56"/>
      <c r="BR591" s="56"/>
      <c r="BS591" s="56"/>
      <c r="BT591" s="56"/>
      <c r="BV591" s="56"/>
      <c r="BW591" s="56"/>
    </row>
    <row r="592" spans="1:75" ht="15.75" customHeight="1" x14ac:dyDescent="0.25">
      <c r="A592" s="55"/>
      <c r="B592" s="55"/>
      <c r="C592" s="110"/>
      <c r="D592" s="110"/>
      <c r="E592" s="110"/>
      <c r="F592" s="78"/>
      <c r="G592" s="78"/>
      <c r="H592" s="78"/>
      <c r="I592" s="78"/>
      <c r="J592" s="78"/>
      <c r="K592" s="78"/>
      <c r="L592" s="78"/>
      <c r="M592" s="78"/>
      <c r="N592" s="78"/>
      <c r="O592" s="55"/>
      <c r="P592" s="55"/>
      <c r="Q592" s="55"/>
      <c r="R592" s="55"/>
      <c r="S592" s="55"/>
      <c r="T592" s="55"/>
      <c r="U592" s="55"/>
      <c r="V592" s="55"/>
      <c r="W592" s="55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56"/>
      <c r="AW592" s="56"/>
      <c r="AX592" s="56"/>
      <c r="AY592" s="56"/>
      <c r="AZ592" s="56"/>
      <c r="BA592" s="56"/>
      <c r="BB592" s="56"/>
      <c r="BC592" s="56"/>
      <c r="BD592" s="56"/>
      <c r="BE592" s="56"/>
      <c r="BF592" s="56"/>
      <c r="BG592" s="56"/>
      <c r="BH592" s="56"/>
      <c r="BI592" s="56"/>
      <c r="BJ592" s="56"/>
      <c r="BK592" s="56"/>
      <c r="BL592" s="56"/>
      <c r="BM592" s="56"/>
      <c r="BN592" s="56"/>
      <c r="BO592" s="56"/>
      <c r="BP592" s="56"/>
      <c r="BQ592" s="56"/>
      <c r="BR592" s="56"/>
      <c r="BS592" s="56"/>
      <c r="BT592" s="56"/>
      <c r="BV592" s="56"/>
      <c r="BW592" s="56"/>
    </row>
    <row r="593" spans="1:75" ht="15.75" customHeight="1" x14ac:dyDescent="0.25">
      <c r="A593" s="55"/>
      <c r="B593" s="55"/>
      <c r="C593" s="110"/>
      <c r="D593" s="110"/>
      <c r="E593" s="110"/>
      <c r="F593" s="78"/>
      <c r="G593" s="78"/>
      <c r="H593" s="78"/>
      <c r="I593" s="78"/>
      <c r="J593" s="78"/>
      <c r="K593" s="78"/>
      <c r="L593" s="78"/>
      <c r="M593" s="78"/>
      <c r="N593" s="78"/>
      <c r="O593" s="55"/>
      <c r="P593" s="55"/>
      <c r="Q593" s="55"/>
      <c r="R593" s="55"/>
      <c r="S593" s="55"/>
      <c r="T593" s="55"/>
      <c r="U593" s="55"/>
      <c r="V593" s="55"/>
      <c r="W593" s="55"/>
      <c r="X593" s="74"/>
      <c r="Y593" s="74"/>
      <c r="Z593" s="74"/>
      <c r="AA593" s="74"/>
      <c r="AB593" s="74"/>
      <c r="AC593" s="74"/>
      <c r="AD593" s="74"/>
      <c r="AE593" s="74"/>
      <c r="AF593" s="74"/>
      <c r="AG593" s="74"/>
      <c r="AH593" s="74"/>
      <c r="AI593" s="74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56"/>
      <c r="AW593" s="56"/>
      <c r="AX593" s="56"/>
      <c r="AY593" s="56"/>
      <c r="AZ593" s="56"/>
      <c r="BA593" s="56"/>
      <c r="BB593" s="56"/>
      <c r="BC593" s="56"/>
      <c r="BD593" s="56"/>
      <c r="BE593" s="56"/>
      <c r="BF593" s="56"/>
      <c r="BG593" s="56"/>
      <c r="BH593" s="56"/>
      <c r="BI593" s="56"/>
      <c r="BJ593" s="56"/>
      <c r="BK593" s="56"/>
      <c r="BL593" s="56"/>
      <c r="BM593" s="56"/>
      <c r="BN593" s="56"/>
      <c r="BO593" s="56"/>
      <c r="BP593" s="56"/>
      <c r="BQ593" s="56"/>
      <c r="BR593" s="56"/>
      <c r="BS593" s="56"/>
      <c r="BT593" s="56"/>
      <c r="BV593" s="56"/>
      <c r="BW593" s="56"/>
    </row>
    <row r="594" spans="1:75" ht="15.75" customHeight="1" x14ac:dyDescent="0.25">
      <c r="A594" s="55"/>
      <c r="B594" s="55"/>
      <c r="C594" s="110"/>
      <c r="D594" s="110"/>
      <c r="E594" s="110"/>
      <c r="F594" s="78"/>
      <c r="G594" s="78"/>
      <c r="H594" s="78"/>
      <c r="I594" s="78"/>
      <c r="J594" s="78"/>
      <c r="K594" s="78"/>
      <c r="L594" s="78"/>
      <c r="M594" s="78"/>
      <c r="N594" s="78"/>
      <c r="O594" s="55"/>
      <c r="P594" s="55"/>
      <c r="Q594" s="55"/>
      <c r="R594" s="55"/>
      <c r="S594" s="55"/>
      <c r="T594" s="55"/>
      <c r="U594" s="55"/>
      <c r="V594" s="55"/>
      <c r="W594" s="55"/>
      <c r="X594" s="74"/>
      <c r="Y594" s="74"/>
      <c r="Z594" s="74"/>
      <c r="AA594" s="74"/>
      <c r="AB594" s="74"/>
      <c r="AC594" s="74"/>
      <c r="AD594" s="74"/>
      <c r="AE594" s="74"/>
      <c r="AF594" s="74"/>
      <c r="AG594" s="74"/>
      <c r="AH594" s="74"/>
      <c r="AI594" s="74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  <c r="AW594" s="56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56"/>
      <c r="BI594" s="56"/>
      <c r="BJ594" s="56"/>
      <c r="BK594" s="56"/>
      <c r="BL594" s="56"/>
      <c r="BM594" s="56"/>
      <c r="BN594" s="56"/>
      <c r="BO594" s="56"/>
      <c r="BP594" s="56"/>
      <c r="BQ594" s="56"/>
      <c r="BR594" s="56"/>
      <c r="BS594" s="56"/>
      <c r="BT594" s="56"/>
      <c r="BV594" s="56"/>
      <c r="BW594" s="56"/>
    </row>
    <row r="595" spans="1:75" ht="15.75" customHeight="1" x14ac:dyDescent="0.25">
      <c r="A595" s="55"/>
      <c r="B595" s="55"/>
      <c r="C595" s="110"/>
      <c r="D595" s="110"/>
      <c r="E595" s="110"/>
      <c r="F595" s="78"/>
      <c r="G595" s="78"/>
      <c r="H595" s="78"/>
      <c r="I595" s="78"/>
      <c r="J595" s="78"/>
      <c r="K595" s="78"/>
      <c r="L595" s="78"/>
      <c r="M595" s="78"/>
      <c r="N595" s="78"/>
      <c r="O595" s="55"/>
      <c r="P595" s="55"/>
      <c r="Q595" s="55"/>
      <c r="R595" s="55"/>
      <c r="S595" s="55"/>
      <c r="T595" s="55"/>
      <c r="U595" s="55"/>
      <c r="V595" s="55"/>
      <c r="W595" s="55"/>
      <c r="X595" s="74"/>
      <c r="Y595" s="74"/>
      <c r="Z595" s="74"/>
      <c r="AA595" s="74"/>
      <c r="AB595" s="74"/>
      <c r="AC595" s="74"/>
      <c r="AD595" s="74"/>
      <c r="AE595" s="74"/>
      <c r="AF595" s="74"/>
      <c r="AG595" s="74"/>
      <c r="AH595" s="74"/>
      <c r="AI595" s="74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56"/>
      <c r="AW595" s="56"/>
      <c r="AX595" s="56"/>
      <c r="AY595" s="56"/>
      <c r="AZ595" s="56"/>
      <c r="BA595" s="56"/>
      <c r="BB595" s="56"/>
      <c r="BC595" s="56"/>
      <c r="BD595" s="56"/>
      <c r="BE595" s="56"/>
      <c r="BF595" s="56"/>
      <c r="BG595" s="56"/>
      <c r="BH595" s="56"/>
      <c r="BI595" s="56"/>
      <c r="BJ595" s="56"/>
      <c r="BK595" s="56"/>
      <c r="BL595" s="56"/>
      <c r="BM595" s="56"/>
      <c r="BN595" s="56"/>
      <c r="BO595" s="56"/>
      <c r="BP595" s="56"/>
      <c r="BQ595" s="56"/>
      <c r="BR595" s="56"/>
      <c r="BS595" s="56"/>
      <c r="BT595" s="56"/>
      <c r="BV595" s="56"/>
      <c r="BW595" s="56"/>
    </row>
    <row r="596" spans="1:75" ht="15.75" customHeight="1" x14ac:dyDescent="0.25">
      <c r="A596" s="55"/>
      <c r="B596" s="55"/>
      <c r="C596" s="110"/>
      <c r="D596" s="110"/>
      <c r="E596" s="110"/>
      <c r="F596" s="78"/>
      <c r="G596" s="78"/>
      <c r="H596" s="78"/>
      <c r="I596" s="78"/>
      <c r="J596" s="78"/>
      <c r="K596" s="78"/>
      <c r="L596" s="78"/>
      <c r="M596" s="78"/>
      <c r="N596" s="78"/>
      <c r="O596" s="55"/>
      <c r="P596" s="55"/>
      <c r="Q596" s="55"/>
      <c r="R596" s="55"/>
      <c r="S596" s="55"/>
      <c r="T596" s="55"/>
      <c r="U596" s="55"/>
      <c r="V596" s="55"/>
      <c r="W596" s="55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56"/>
      <c r="AK596" s="56"/>
      <c r="AL596" s="56"/>
      <c r="AM596" s="56"/>
      <c r="AN596" s="56"/>
      <c r="AO596" s="56"/>
      <c r="AP596" s="56"/>
      <c r="AQ596" s="56"/>
      <c r="AR596" s="56"/>
      <c r="AS596" s="56"/>
      <c r="AT596" s="56"/>
      <c r="AU596" s="56"/>
      <c r="AV596" s="56"/>
      <c r="AW596" s="56"/>
      <c r="AX596" s="56"/>
      <c r="AY596" s="56"/>
      <c r="AZ596" s="56"/>
      <c r="BA596" s="56"/>
      <c r="BB596" s="56"/>
      <c r="BC596" s="56"/>
      <c r="BD596" s="56"/>
      <c r="BE596" s="56"/>
      <c r="BF596" s="56"/>
      <c r="BG596" s="56"/>
      <c r="BH596" s="56"/>
      <c r="BI596" s="56"/>
      <c r="BJ596" s="56"/>
      <c r="BK596" s="56"/>
      <c r="BL596" s="56"/>
      <c r="BM596" s="56"/>
      <c r="BN596" s="56"/>
      <c r="BO596" s="56"/>
      <c r="BP596" s="56"/>
      <c r="BQ596" s="56"/>
      <c r="BR596" s="56"/>
      <c r="BS596" s="56"/>
      <c r="BT596" s="56"/>
      <c r="BV596" s="56"/>
      <c r="BW596" s="56"/>
    </row>
    <row r="597" spans="1:75" ht="15.75" customHeight="1" x14ac:dyDescent="0.25">
      <c r="A597" s="55"/>
      <c r="B597" s="55"/>
      <c r="C597" s="110"/>
      <c r="D597" s="110"/>
      <c r="E597" s="110"/>
      <c r="F597" s="78"/>
      <c r="G597" s="78"/>
      <c r="H597" s="78"/>
      <c r="I597" s="78"/>
      <c r="J597" s="78"/>
      <c r="K597" s="78"/>
      <c r="L597" s="78"/>
      <c r="M597" s="78"/>
      <c r="N597" s="78"/>
      <c r="O597" s="55"/>
      <c r="P597" s="55"/>
      <c r="Q597" s="55"/>
      <c r="R597" s="55"/>
      <c r="S597" s="55"/>
      <c r="T597" s="55"/>
      <c r="U597" s="55"/>
      <c r="V597" s="55"/>
      <c r="W597" s="55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56"/>
      <c r="AK597" s="56"/>
      <c r="AL597" s="56"/>
      <c r="AM597" s="56"/>
      <c r="AN597" s="56"/>
      <c r="AO597" s="56"/>
      <c r="AP597" s="56"/>
      <c r="AQ597" s="56"/>
      <c r="AR597" s="56"/>
      <c r="AS597" s="56"/>
      <c r="AT597" s="56"/>
      <c r="AU597" s="56"/>
      <c r="AV597" s="56"/>
      <c r="AW597" s="56"/>
      <c r="AX597" s="56"/>
      <c r="AY597" s="56"/>
      <c r="AZ597" s="56"/>
      <c r="BA597" s="56"/>
      <c r="BB597" s="56"/>
      <c r="BC597" s="56"/>
      <c r="BD597" s="56"/>
      <c r="BE597" s="56"/>
      <c r="BF597" s="56"/>
      <c r="BG597" s="56"/>
      <c r="BH597" s="56"/>
      <c r="BI597" s="56"/>
      <c r="BJ597" s="56"/>
      <c r="BK597" s="56"/>
      <c r="BL597" s="56"/>
      <c r="BM597" s="56"/>
      <c r="BN597" s="56"/>
      <c r="BO597" s="56"/>
      <c r="BP597" s="56"/>
      <c r="BQ597" s="56"/>
      <c r="BR597" s="56"/>
      <c r="BS597" s="56"/>
      <c r="BT597" s="56"/>
      <c r="BV597" s="56"/>
      <c r="BW597" s="56"/>
    </row>
    <row r="598" spans="1:75" ht="15.75" customHeight="1" x14ac:dyDescent="0.25">
      <c r="A598" s="55"/>
      <c r="B598" s="55"/>
      <c r="C598" s="110"/>
      <c r="D598" s="110"/>
      <c r="E598" s="110"/>
      <c r="F598" s="78"/>
      <c r="G598" s="78"/>
      <c r="H598" s="78"/>
      <c r="I598" s="78"/>
      <c r="J598" s="78"/>
      <c r="K598" s="78"/>
      <c r="L598" s="78"/>
      <c r="M598" s="78"/>
      <c r="N598" s="78"/>
      <c r="O598" s="55"/>
      <c r="P598" s="55"/>
      <c r="Q598" s="55"/>
      <c r="R598" s="55"/>
      <c r="S598" s="55"/>
      <c r="T598" s="55"/>
      <c r="U598" s="55"/>
      <c r="V598" s="55"/>
      <c r="W598" s="55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56"/>
      <c r="AK598" s="56"/>
      <c r="AL598" s="56"/>
      <c r="AM598" s="56"/>
      <c r="AN598" s="56"/>
      <c r="AO598" s="56"/>
      <c r="AP598" s="56"/>
      <c r="AQ598" s="56"/>
      <c r="AR598" s="56"/>
      <c r="AS598" s="56"/>
      <c r="AT598" s="56"/>
      <c r="AU598" s="56"/>
      <c r="AV598" s="56"/>
      <c r="AW598" s="56"/>
      <c r="AX598" s="56"/>
      <c r="AY598" s="56"/>
      <c r="AZ598" s="56"/>
      <c r="BA598" s="56"/>
      <c r="BB598" s="56"/>
      <c r="BC598" s="56"/>
      <c r="BD598" s="56"/>
      <c r="BE598" s="56"/>
      <c r="BF598" s="56"/>
      <c r="BG598" s="56"/>
      <c r="BH598" s="56"/>
      <c r="BI598" s="56"/>
      <c r="BJ598" s="56"/>
      <c r="BK598" s="56"/>
      <c r="BL598" s="56"/>
      <c r="BM598" s="56"/>
      <c r="BN598" s="56"/>
      <c r="BO598" s="56"/>
      <c r="BP598" s="56"/>
      <c r="BQ598" s="56"/>
      <c r="BR598" s="56"/>
      <c r="BS598" s="56"/>
      <c r="BT598" s="56"/>
      <c r="BV598" s="56"/>
      <c r="BW598" s="56"/>
    </row>
    <row r="599" spans="1:75" ht="15.75" customHeight="1" x14ac:dyDescent="0.25">
      <c r="A599" s="55"/>
      <c r="B599" s="55"/>
      <c r="C599" s="110"/>
      <c r="D599" s="110"/>
      <c r="E599" s="110"/>
      <c r="F599" s="78"/>
      <c r="G599" s="78"/>
      <c r="H599" s="78"/>
      <c r="I599" s="78"/>
      <c r="J599" s="78"/>
      <c r="K599" s="78"/>
      <c r="L599" s="78"/>
      <c r="M599" s="78"/>
      <c r="N599" s="78"/>
      <c r="O599" s="55"/>
      <c r="P599" s="55"/>
      <c r="Q599" s="55"/>
      <c r="R599" s="55"/>
      <c r="S599" s="55"/>
      <c r="T599" s="55"/>
      <c r="U599" s="55"/>
      <c r="V599" s="55"/>
      <c r="W599" s="55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56"/>
      <c r="AW599" s="56"/>
      <c r="AX599" s="56"/>
      <c r="AY599" s="56"/>
      <c r="AZ599" s="56"/>
      <c r="BA599" s="56"/>
      <c r="BB599" s="56"/>
      <c r="BC599" s="56"/>
      <c r="BD599" s="56"/>
      <c r="BE599" s="56"/>
      <c r="BF599" s="56"/>
      <c r="BG599" s="56"/>
      <c r="BH599" s="56"/>
      <c r="BI599" s="56"/>
      <c r="BJ599" s="56"/>
      <c r="BK599" s="56"/>
      <c r="BL599" s="56"/>
      <c r="BM599" s="56"/>
      <c r="BN599" s="56"/>
      <c r="BO599" s="56"/>
      <c r="BP599" s="56"/>
      <c r="BQ599" s="56"/>
      <c r="BR599" s="56"/>
      <c r="BS599" s="56"/>
      <c r="BT599" s="56"/>
      <c r="BV599" s="56"/>
      <c r="BW599" s="56"/>
    </row>
    <row r="600" spans="1:75" ht="15.75" customHeight="1" x14ac:dyDescent="0.25">
      <c r="A600" s="55"/>
      <c r="B600" s="55"/>
      <c r="C600" s="110"/>
      <c r="D600" s="110"/>
      <c r="E600" s="110"/>
      <c r="F600" s="78"/>
      <c r="G600" s="78"/>
      <c r="H600" s="78"/>
      <c r="I600" s="78"/>
      <c r="J600" s="78"/>
      <c r="K600" s="78"/>
      <c r="L600" s="78"/>
      <c r="M600" s="78"/>
      <c r="N600" s="78"/>
      <c r="O600" s="55"/>
      <c r="P600" s="55"/>
      <c r="Q600" s="55"/>
      <c r="R600" s="55"/>
      <c r="S600" s="55"/>
      <c r="T600" s="55"/>
      <c r="U600" s="55"/>
      <c r="V600" s="55"/>
      <c r="W600" s="55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56"/>
      <c r="AW600" s="56"/>
      <c r="AX600" s="56"/>
      <c r="AY600" s="56"/>
      <c r="AZ600" s="56"/>
      <c r="BA600" s="56"/>
      <c r="BB600" s="56"/>
      <c r="BC600" s="56"/>
      <c r="BD600" s="56"/>
      <c r="BE600" s="56"/>
      <c r="BF600" s="56"/>
      <c r="BG600" s="56"/>
      <c r="BH600" s="56"/>
      <c r="BI600" s="56"/>
      <c r="BJ600" s="56"/>
      <c r="BK600" s="56"/>
      <c r="BL600" s="56"/>
      <c r="BM600" s="56"/>
      <c r="BN600" s="56"/>
      <c r="BO600" s="56"/>
      <c r="BP600" s="56"/>
      <c r="BQ600" s="56"/>
      <c r="BR600" s="56"/>
      <c r="BS600" s="56"/>
      <c r="BT600" s="56"/>
      <c r="BV600" s="56"/>
      <c r="BW600" s="56"/>
    </row>
    <row r="601" spans="1:75" ht="15.75" customHeight="1" x14ac:dyDescent="0.25">
      <c r="A601" s="55"/>
      <c r="B601" s="55"/>
      <c r="C601" s="110"/>
      <c r="D601" s="110"/>
      <c r="E601" s="110"/>
      <c r="F601" s="78"/>
      <c r="G601" s="78"/>
      <c r="H601" s="78"/>
      <c r="I601" s="78"/>
      <c r="J601" s="78"/>
      <c r="K601" s="78"/>
      <c r="L601" s="78"/>
      <c r="M601" s="78"/>
      <c r="N601" s="78"/>
      <c r="O601" s="55"/>
      <c r="P601" s="55"/>
      <c r="Q601" s="55"/>
      <c r="R601" s="55"/>
      <c r="S601" s="55"/>
      <c r="T601" s="55"/>
      <c r="U601" s="55"/>
      <c r="V601" s="55"/>
      <c r="W601" s="55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  <c r="AW601" s="56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56"/>
      <c r="BI601" s="56"/>
      <c r="BJ601" s="56"/>
      <c r="BK601" s="56"/>
      <c r="BL601" s="56"/>
      <c r="BM601" s="56"/>
      <c r="BN601" s="56"/>
      <c r="BO601" s="56"/>
      <c r="BP601" s="56"/>
      <c r="BQ601" s="56"/>
      <c r="BR601" s="56"/>
      <c r="BS601" s="56"/>
      <c r="BT601" s="56"/>
      <c r="BV601" s="56"/>
      <c r="BW601" s="56"/>
    </row>
    <row r="602" spans="1:75" ht="15.75" customHeight="1" x14ac:dyDescent="0.25">
      <c r="A602" s="55"/>
      <c r="B602" s="55"/>
      <c r="C602" s="110"/>
      <c r="D602" s="110"/>
      <c r="E602" s="110"/>
      <c r="F602" s="78"/>
      <c r="G602" s="78"/>
      <c r="H602" s="78"/>
      <c r="I602" s="78"/>
      <c r="J602" s="78"/>
      <c r="K602" s="78"/>
      <c r="L602" s="78"/>
      <c r="M602" s="78"/>
      <c r="N602" s="78"/>
      <c r="O602" s="55"/>
      <c r="P602" s="55"/>
      <c r="Q602" s="55"/>
      <c r="R602" s="55"/>
      <c r="S602" s="55"/>
      <c r="T602" s="55"/>
      <c r="U602" s="55"/>
      <c r="V602" s="55"/>
      <c r="W602" s="55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56"/>
      <c r="AW602" s="56"/>
      <c r="AX602" s="56"/>
      <c r="AY602" s="56"/>
      <c r="AZ602" s="56"/>
      <c r="BA602" s="56"/>
      <c r="BB602" s="56"/>
      <c r="BC602" s="56"/>
      <c r="BD602" s="56"/>
      <c r="BE602" s="56"/>
      <c r="BF602" s="56"/>
      <c r="BG602" s="56"/>
      <c r="BH602" s="56"/>
      <c r="BI602" s="56"/>
      <c r="BJ602" s="56"/>
      <c r="BK602" s="56"/>
      <c r="BL602" s="56"/>
      <c r="BM602" s="56"/>
      <c r="BN602" s="56"/>
      <c r="BO602" s="56"/>
      <c r="BP602" s="56"/>
      <c r="BQ602" s="56"/>
      <c r="BR602" s="56"/>
      <c r="BS602" s="56"/>
      <c r="BT602" s="56"/>
      <c r="BV602" s="56"/>
      <c r="BW602" s="56"/>
    </row>
    <row r="603" spans="1:75" ht="15.75" customHeight="1" x14ac:dyDescent="0.25">
      <c r="A603" s="55"/>
      <c r="B603" s="55"/>
      <c r="C603" s="110"/>
      <c r="D603" s="110"/>
      <c r="E603" s="110"/>
      <c r="F603" s="78"/>
      <c r="G603" s="78"/>
      <c r="H603" s="78"/>
      <c r="I603" s="78"/>
      <c r="J603" s="78"/>
      <c r="K603" s="78"/>
      <c r="L603" s="78"/>
      <c r="M603" s="78"/>
      <c r="N603" s="78"/>
      <c r="O603" s="55"/>
      <c r="P603" s="55"/>
      <c r="Q603" s="55"/>
      <c r="R603" s="55"/>
      <c r="S603" s="55"/>
      <c r="T603" s="55"/>
      <c r="U603" s="55"/>
      <c r="V603" s="55"/>
      <c r="W603" s="55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56"/>
      <c r="BI603" s="56"/>
      <c r="BJ603" s="56"/>
      <c r="BK603" s="56"/>
      <c r="BL603" s="56"/>
      <c r="BM603" s="56"/>
      <c r="BN603" s="56"/>
      <c r="BO603" s="56"/>
      <c r="BP603" s="56"/>
      <c r="BQ603" s="56"/>
      <c r="BR603" s="56"/>
      <c r="BS603" s="56"/>
      <c r="BT603" s="56"/>
      <c r="BV603" s="56"/>
      <c r="BW603" s="56"/>
    </row>
    <row r="604" spans="1:75" ht="15.75" customHeight="1" x14ac:dyDescent="0.25">
      <c r="A604" s="55"/>
      <c r="B604" s="55"/>
      <c r="C604" s="110"/>
      <c r="D604" s="110"/>
      <c r="E604" s="110"/>
      <c r="F604" s="78"/>
      <c r="G604" s="78"/>
      <c r="H604" s="78"/>
      <c r="I604" s="78"/>
      <c r="J604" s="78"/>
      <c r="K604" s="78"/>
      <c r="L604" s="78"/>
      <c r="M604" s="78"/>
      <c r="N604" s="78"/>
      <c r="O604" s="55"/>
      <c r="P604" s="55"/>
      <c r="Q604" s="55"/>
      <c r="R604" s="55"/>
      <c r="S604" s="55"/>
      <c r="T604" s="55"/>
      <c r="U604" s="55"/>
      <c r="V604" s="55"/>
      <c r="W604" s="55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56"/>
      <c r="AW604" s="56"/>
      <c r="AX604" s="56"/>
      <c r="AY604" s="56"/>
      <c r="AZ604" s="56"/>
      <c r="BA604" s="56"/>
      <c r="BB604" s="56"/>
      <c r="BC604" s="56"/>
      <c r="BD604" s="56"/>
      <c r="BE604" s="56"/>
      <c r="BF604" s="56"/>
      <c r="BG604" s="56"/>
      <c r="BH604" s="56"/>
      <c r="BI604" s="56"/>
      <c r="BJ604" s="56"/>
      <c r="BK604" s="56"/>
      <c r="BL604" s="56"/>
      <c r="BM604" s="56"/>
      <c r="BN604" s="56"/>
      <c r="BO604" s="56"/>
      <c r="BP604" s="56"/>
      <c r="BQ604" s="56"/>
      <c r="BR604" s="56"/>
      <c r="BS604" s="56"/>
      <c r="BT604" s="56"/>
      <c r="BV604" s="56"/>
      <c r="BW604" s="56"/>
    </row>
    <row r="605" spans="1:75" ht="15.75" customHeight="1" x14ac:dyDescent="0.25">
      <c r="A605" s="55"/>
      <c r="B605" s="55"/>
      <c r="C605" s="110"/>
      <c r="D605" s="110"/>
      <c r="E605" s="110"/>
      <c r="F605" s="78"/>
      <c r="G605" s="78"/>
      <c r="H605" s="78"/>
      <c r="I605" s="78"/>
      <c r="J605" s="78"/>
      <c r="K605" s="78"/>
      <c r="L605" s="78"/>
      <c r="M605" s="78"/>
      <c r="N605" s="78"/>
      <c r="O605" s="55"/>
      <c r="P605" s="55"/>
      <c r="Q605" s="55"/>
      <c r="R605" s="55"/>
      <c r="S605" s="55"/>
      <c r="T605" s="55"/>
      <c r="U605" s="55"/>
      <c r="V605" s="55"/>
      <c r="W605" s="55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56"/>
      <c r="AW605" s="56"/>
      <c r="AX605" s="56"/>
      <c r="AY605" s="56"/>
      <c r="AZ605" s="56"/>
      <c r="BA605" s="56"/>
      <c r="BB605" s="56"/>
      <c r="BC605" s="56"/>
      <c r="BD605" s="56"/>
      <c r="BE605" s="56"/>
      <c r="BF605" s="56"/>
      <c r="BG605" s="56"/>
      <c r="BH605" s="56"/>
      <c r="BI605" s="56"/>
      <c r="BJ605" s="56"/>
      <c r="BK605" s="56"/>
      <c r="BL605" s="56"/>
      <c r="BM605" s="56"/>
      <c r="BN605" s="56"/>
      <c r="BO605" s="56"/>
      <c r="BP605" s="56"/>
      <c r="BQ605" s="56"/>
      <c r="BR605" s="56"/>
      <c r="BS605" s="56"/>
      <c r="BT605" s="56"/>
      <c r="BV605" s="56"/>
      <c r="BW605" s="56"/>
    </row>
    <row r="606" spans="1:75" ht="15.75" customHeight="1" x14ac:dyDescent="0.25">
      <c r="A606" s="55"/>
      <c r="B606" s="55"/>
      <c r="C606" s="110"/>
      <c r="D606" s="110"/>
      <c r="E606" s="110"/>
      <c r="F606" s="78"/>
      <c r="G606" s="78"/>
      <c r="H606" s="78"/>
      <c r="I606" s="78"/>
      <c r="J606" s="78"/>
      <c r="K606" s="78"/>
      <c r="L606" s="78"/>
      <c r="M606" s="78"/>
      <c r="N606" s="78"/>
      <c r="O606" s="55"/>
      <c r="P606" s="55"/>
      <c r="Q606" s="55"/>
      <c r="R606" s="55"/>
      <c r="S606" s="55"/>
      <c r="T606" s="55"/>
      <c r="U606" s="55"/>
      <c r="V606" s="55"/>
      <c r="W606" s="55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56"/>
      <c r="BI606" s="56"/>
      <c r="BJ606" s="56"/>
      <c r="BK606" s="56"/>
      <c r="BL606" s="56"/>
      <c r="BM606" s="56"/>
      <c r="BN606" s="56"/>
      <c r="BO606" s="56"/>
      <c r="BP606" s="56"/>
      <c r="BQ606" s="56"/>
      <c r="BR606" s="56"/>
      <c r="BS606" s="56"/>
      <c r="BT606" s="56"/>
      <c r="BV606" s="56"/>
      <c r="BW606" s="56"/>
    </row>
    <row r="607" spans="1:75" ht="15.75" customHeight="1" x14ac:dyDescent="0.25">
      <c r="A607" s="55"/>
      <c r="B607" s="55"/>
      <c r="C607" s="110"/>
      <c r="D607" s="110"/>
      <c r="E607" s="110"/>
      <c r="F607" s="78"/>
      <c r="G607" s="78"/>
      <c r="H607" s="78"/>
      <c r="I607" s="78"/>
      <c r="J607" s="78"/>
      <c r="K607" s="78"/>
      <c r="L607" s="78"/>
      <c r="M607" s="78"/>
      <c r="N607" s="78"/>
      <c r="O607" s="55"/>
      <c r="P607" s="55"/>
      <c r="Q607" s="55"/>
      <c r="R607" s="55"/>
      <c r="S607" s="55"/>
      <c r="T607" s="55"/>
      <c r="U607" s="55"/>
      <c r="V607" s="55"/>
      <c r="W607" s="55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56"/>
      <c r="AK607" s="56"/>
      <c r="AL607" s="56"/>
      <c r="AM607" s="56"/>
      <c r="AN607" s="56"/>
      <c r="AO607" s="56"/>
      <c r="AP607" s="56"/>
      <c r="AQ607" s="56"/>
      <c r="AR607" s="56"/>
      <c r="AS607" s="56"/>
      <c r="AT607" s="56"/>
      <c r="AU607" s="56"/>
      <c r="AV607" s="56"/>
      <c r="AW607" s="56"/>
      <c r="AX607" s="56"/>
      <c r="AY607" s="56"/>
      <c r="AZ607" s="56"/>
      <c r="BA607" s="56"/>
      <c r="BB607" s="56"/>
      <c r="BC607" s="56"/>
      <c r="BD607" s="56"/>
      <c r="BE607" s="56"/>
      <c r="BF607" s="56"/>
      <c r="BG607" s="56"/>
      <c r="BH607" s="56"/>
      <c r="BI607" s="56"/>
      <c r="BJ607" s="56"/>
      <c r="BK607" s="56"/>
      <c r="BL607" s="56"/>
      <c r="BM607" s="56"/>
      <c r="BN607" s="56"/>
      <c r="BO607" s="56"/>
      <c r="BP607" s="56"/>
      <c r="BQ607" s="56"/>
      <c r="BR607" s="56"/>
      <c r="BS607" s="56"/>
      <c r="BT607" s="56"/>
      <c r="BV607" s="56"/>
      <c r="BW607" s="56"/>
    </row>
    <row r="608" spans="1:75" ht="15.75" customHeight="1" x14ac:dyDescent="0.25">
      <c r="A608" s="55"/>
      <c r="B608" s="55"/>
      <c r="C608" s="110"/>
      <c r="D608" s="110"/>
      <c r="E608" s="110"/>
      <c r="F608" s="78"/>
      <c r="G608" s="78"/>
      <c r="H608" s="78"/>
      <c r="I608" s="78"/>
      <c r="J608" s="78"/>
      <c r="K608" s="78"/>
      <c r="L608" s="78"/>
      <c r="M608" s="78"/>
      <c r="N608" s="78"/>
      <c r="O608" s="55"/>
      <c r="P608" s="55"/>
      <c r="Q608" s="55"/>
      <c r="R608" s="55"/>
      <c r="S608" s="55"/>
      <c r="T608" s="55"/>
      <c r="U608" s="55"/>
      <c r="V608" s="55"/>
      <c r="W608" s="55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56"/>
      <c r="AK608" s="56"/>
      <c r="AL608" s="56"/>
      <c r="AM608" s="56"/>
      <c r="AN608" s="56"/>
      <c r="AO608" s="56"/>
      <c r="AP608" s="56"/>
      <c r="AQ608" s="56"/>
      <c r="AR608" s="56"/>
      <c r="AS608" s="56"/>
      <c r="AT608" s="56"/>
      <c r="AU608" s="56"/>
      <c r="AV608" s="56"/>
      <c r="AW608" s="56"/>
      <c r="AX608" s="56"/>
      <c r="AY608" s="56"/>
      <c r="AZ608" s="56"/>
      <c r="BA608" s="56"/>
      <c r="BB608" s="56"/>
      <c r="BC608" s="56"/>
      <c r="BD608" s="56"/>
      <c r="BE608" s="56"/>
      <c r="BF608" s="56"/>
      <c r="BG608" s="56"/>
      <c r="BH608" s="56"/>
      <c r="BI608" s="56"/>
      <c r="BJ608" s="56"/>
      <c r="BK608" s="56"/>
      <c r="BL608" s="56"/>
      <c r="BM608" s="56"/>
      <c r="BN608" s="56"/>
      <c r="BO608" s="56"/>
      <c r="BP608" s="56"/>
      <c r="BQ608" s="56"/>
      <c r="BR608" s="56"/>
      <c r="BS608" s="56"/>
      <c r="BT608" s="56"/>
      <c r="BV608" s="56"/>
      <c r="BW608" s="56"/>
    </row>
    <row r="609" spans="1:75" ht="15.75" customHeight="1" x14ac:dyDescent="0.25">
      <c r="A609" s="55"/>
      <c r="B609" s="55"/>
      <c r="C609" s="110"/>
      <c r="D609" s="110"/>
      <c r="E609" s="110"/>
      <c r="F609" s="78"/>
      <c r="G609" s="78"/>
      <c r="H609" s="78"/>
      <c r="I609" s="78"/>
      <c r="J609" s="78"/>
      <c r="K609" s="78"/>
      <c r="L609" s="78"/>
      <c r="M609" s="78"/>
      <c r="N609" s="78"/>
      <c r="O609" s="55"/>
      <c r="P609" s="55"/>
      <c r="Q609" s="55"/>
      <c r="R609" s="55"/>
      <c r="S609" s="55"/>
      <c r="T609" s="55"/>
      <c r="U609" s="55"/>
      <c r="V609" s="55"/>
      <c r="W609" s="55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56"/>
      <c r="AK609" s="56"/>
      <c r="AL609" s="56"/>
      <c r="AM609" s="56"/>
      <c r="AN609" s="56"/>
      <c r="AO609" s="56"/>
      <c r="AP609" s="56"/>
      <c r="AQ609" s="56"/>
      <c r="AR609" s="56"/>
      <c r="AS609" s="56"/>
      <c r="AT609" s="56"/>
      <c r="AU609" s="56"/>
      <c r="AV609" s="56"/>
      <c r="AW609" s="56"/>
      <c r="AX609" s="56"/>
      <c r="AY609" s="56"/>
      <c r="AZ609" s="56"/>
      <c r="BA609" s="56"/>
      <c r="BB609" s="56"/>
      <c r="BC609" s="56"/>
      <c r="BD609" s="56"/>
      <c r="BE609" s="56"/>
      <c r="BF609" s="56"/>
      <c r="BG609" s="56"/>
      <c r="BH609" s="56"/>
      <c r="BI609" s="56"/>
      <c r="BJ609" s="56"/>
      <c r="BK609" s="56"/>
      <c r="BL609" s="56"/>
      <c r="BM609" s="56"/>
      <c r="BN609" s="56"/>
      <c r="BO609" s="56"/>
      <c r="BP609" s="56"/>
      <c r="BQ609" s="56"/>
      <c r="BR609" s="56"/>
      <c r="BS609" s="56"/>
      <c r="BT609" s="56"/>
      <c r="BV609" s="56"/>
      <c r="BW609" s="56"/>
    </row>
    <row r="610" spans="1:75" ht="15.75" customHeight="1" x14ac:dyDescent="0.25">
      <c r="A610" s="55"/>
      <c r="B610" s="55"/>
      <c r="C610" s="110"/>
      <c r="D610" s="110"/>
      <c r="E610" s="110"/>
      <c r="F610" s="78"/>
      <c r="G610" s="78"/>
      <c r="H610" s="78"/>
      <c r="I610" s="78"/>
      <c r="J610" s="78"/>
      <c r="K610" s="78"/>
      <c r="L610" s="78"/>
      <c r="M610" s="78"/>
      <c r="N610" s="78"/>
      <c r="O610" s="55"/>
      <c r="P610" s="55"/>
      <c r="Q610" s="55"/>
      <c r="R610" s="55"/>
      <c r="S610" s="55"/>
      <c r="T610" s="55"/>
      <c r="U610" s="55"/>
      <c r="V610" s="55"/>
      <c r="W610" s="55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56"/>
      <c r="AK610" s="56"/>
      <c r="AL610" s="56"/>
      <c r="AM610" s="56"/>
      <c r="AN610" s="56"/>
      <c r="AO610" s="56"/>
      <c r="AP610" s="56"/>
      <c r="AQ610" s="56"/>
      <c r="AR610" s="56"/>
      <c r="AS610" s="56"/>
      <c r="AT610" s="56"/>
      <c r="AU610" s="56"/>
      <c r="AV610" s="56"/>
      <c r="AW610" s="56"/>
      <c r="AX610" s="56"/>
      <c r="AY610" s="56"/>
      <c r="AZ610" s="56"/>
      <c r="BA610" s="56"/>
      <c r="BB610" s="56"/>
      <c r="BC610" s="56"/>
      <c r="BD610" s="56"/>
      <c r="BE610" s="56"/>
      <c r="BF610" s="56"/>
      <c r="BG610" s="56"/>
      <c r="BH610" s="56"/>
      <c r="BI610" s="56"/>
      <c r="BJ610" s="56"/>
      <c r="BK610" s="56"/>
      <c r="BL610" s="56"/>
      <c r="BM610" s="56"/>
      <c r="BN610" s="56"/>
      <c r="BO610" s="56"/>
      <c r="BP610" s="56"/>
      <c r="BQ610" s="56"/>
      <c r="BR610" s="56"/>
      <c r="BS610" s="56"/>
      <c r="BT610" s="56"/>
      <c r="BV610" s="56"/>
      <c r="BW610" s="56"/>
    </row>
    <row r="611" spans="1:75" ht="15.75" customHeight="1" x14ac:dyDescent="0.25">
      <c r="A611" s="55"/>
      <c r="B611" s="55"/>
      <c r="C611" s="110"/>
      <c r="D611" s="110"/>
      <c r="E611" s="110"/>
      <c r="F611" s="78"/>
      <c r="G611" s="78"/>
      <c r="H611" s="78"/>
      <c r="I611" s="78"/>
      <c r="J611" s="78"/>
      <c r="K611" s="78"/>
      <c r="L611" s="78"/>
      <c r="M611" s="78"/>
      <c r="N611" s="78"/>
      <c r="O611" s="55"/>
      <c r="P611" s="55"/>
      <c r="Q611" s="55"/>
      <c r="R611" s="55"/>
      <c r="S611" s="55"/>
      <c r="T611" s="55"/>
      <c r="U611" s="55"/>
      <c r="V611" s="55"/>
      <c r="W611" s="55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56"/>
      <c r="AK611" s="56"/>
      <c r="AL611" s="56"/>
      <c r="AM611" s="56"/>
      <c r="AN611" s="56"/>
      <c r="AO611" s="56"/>
      <c r="AP611" s="56"/>
      <c r="AQ611" s="56"/>
      <c r="AR611" s="56"/>
      <c r="AS611" s="56"/>
      <c r="AT611" s="56"/>
      <c r="AU611" s="56"/>
      <c r="AV611" s="56"/>
      <c r="AW611" s="56"/>
      <c r="AX611" s="56"/>
      <c r="AY611" s="56"/>
      <c r="AZ611" s="56"/>
      <c r="BA611" s="56"/>
      <c r="BB611" s="56"/>
      <c r="BC611" s="56"/>
      <c r="BD611" s="56"/>
      <c r="BE611" s="56"/>
      <c r="BF611" s="56"/>
      <c r="BG611" s="56"/>
      <c r="BH611" s="56"/>
      <c r="BI611" s="56"/>
      <c r="BJ611" s="56"/>
      <c r="BK611" s="56"/>
      <c r="BL611" s="56"/>
      <c r="BM611" s="56"/>
      <c r="BN611" s="56"/>
      <c r="BO611" s="56"/>
      <c r="BP611" s="56"/>
      <c r="BQ611" s="56"/>
      <c r="BR611" s="56"/>
      <c r="BS611" s="56"/>
      <c r="BT611" s="56"/>
      <c r="BV611" s="56"/>
      <c r="BW611" s="56"/>
    </row>
    <row r="612" spans="1:75" ht="15.75" customHeight="1" x14ac:dyDescent="0.25">
      <c r="A612" s="55"/>
      <c r="B612" s="55"/>
      <c r="C612" s="110"/>
      <c r="D612" s="110"/>
      <c r="E612" s="110"/>
      <c r="F612" s="78"/>
      <c r="G612" s="78"/>
      <c r="H612" s="78"/>
      <c r="I612" s="78"/>
      <c r="J612" s="78"/>
      <c r="K612" s="78"/>
      <c r="L612" s="78"/>
      <c r="M612" s="78"/>
      <c r="N612" s="78"/>
      <c r="O612" s="55"/>
      <c r="P612" s="55"/>
      <c r="Q612" s="55"/>
      <c r="R612" s="55"/>
      <c r="S612" s="55"/>
      <c r="T612" s="55"/>
      <c r="U612" s="55"/>
      <c r="V612" s="55"/>
      <c r="W612" s="55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56"/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56"/>
      <c r="AW612" s="56"/>
      <c r="AX612" s="56"/>
      <c r="AY612" s="56"/>
      <c r="AZ612" s="56"/>
      <c r="BA612" s="56"/>
      <c r="BB612" s="56"/>
      <c r="BC612" s="56"/>
      <c r="BD612" s="56"/>
      <c r="BE612" s="56"/>
      <c r="BF612" s="56"/>
      <c r="BG612" s="56"/>
      <c r="BH612" s="56"/>
      <c r="BI612" s="56"/>
      <c r="BJ612" s="56"/>
      <c r="BK612" s="56"/>
      <c r="BL612" s="56"/>
      <c r="BM612" s="56"/>
      <c r="BN612" s="56"/>
      <c r="BO612" s="56"/>
      <c r="BP612" s="56"/>
      <c r="BQ612" s="56"/>
      <c r="BR612" s="56"/>
      <c r="BS612" s="56"/>
      <c r="BT612" s="56"/>
      <c r="BV612" s="56"/>
      <c r="BW612" s="56"/>
    </row>
    <row r="613" spans="1:75" ht="15.75" customHeight="1" x14ac:dyDescent="0.25">
      <c r="A613" s="55"/>
      <c r="B613" s="55"/>
      <c r="C613" s="110"/>
      <c r="D613" s="110"/>
      <c r="E613" s="110"/>
      <c r="F613" s="78"/>
      <c r="G613" s="78"/>
      <c r="H613" s="78"/>
      <c r="I613" s="78"/>
      <c r="J613" s="78"/>
      <c r="K613" s="78"/>
      <c r="L613" s="78"/>
      <c r="M613" s="78"/>
      <c r="N613" s="78"/>
      <c r="O613" s="55"/>
      <c r="P613" s="55"/>
      <c r="Q613" s="55"/>
      <c r="R613" s="55"/>
      <c r="S613" s="55"/>
      <c r="T613" s="55"/>
      <c r="U613" s="55"/>
      <c r="V613" s="55"/>
      <c r="W613" s="55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56"/>
      <c r="AW613" s="56"/>
      <c r="AX613" s="56"/>
      <c r="AY613" s="56"/>
      <c r="AZ613" s="56"/>
      <c r="BA613" s="56"/>
      <c r="BB613" s="56"/>
      <c r="BC613" s="56"/>
      <c r="BD613" s="56"/>
      <c r="BE613" s="56"/>
      <c r="BF613" s="56"/>
      <c r="BG613" s="56"/>
      <c r="BH613" s="56"/>
      <c r="BI613" s="56"/>
      <c r="BJ613" s="56"/>
      <c r="BK613" s="56"/>
      <c r="BL613" s="56"/>
      <c r="BM613" s="56"/>
      <c r="BN613" s="56"/>
      <c r="BO613" s="56"/>
      <c r="BP613" s="56"/>
      <c r="BQ613" s="56"/>
      <c r="BR613" s="56"/>
      <c r="BS613" s="56"/>
      <c r="BT613" s="56"/>
      <c r="BV613" s="56"/>
      <c r="BW613" s="56"/>
    </row>
    <row r="614" spans="1:75" ht="15.75" customHeight="1" x14ac:dyDescent="0.25">
      <c r="A614" s="55"/>
      <c r="B614" s="55"/>
      <c r="C614" s="110"/>
      <c r="D614" s="110"/>
      <c r="E614" s="110"/>
      <c r="F614" s="78"/>
      <c r="G614" s="78"/>
      <c r="H614" s="78"/>
      <c r="I614" s="78"/>
      <c r="J614" s="78"/>
      <c r="K614" s="78"/>
      <c r="L614" s="78"/>
      <c r="M614" s="78"/>
      <c r="N614" s="78"/>
      <c r="O614" s="55"/>
      <c r="P614" s="55"/>
      <c r="Q614" s="55"/>
      <c r="R614" s="55"/>
      <c r="S614" s="55"/>
      <c r="T614" s="55"/>
      <c r="U614" s="55"/>
      <c r="V614" s="55"/>
      <c r="W614" s="55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56"/>
      <c r="AK614" s="56"/>
      <c r="AL614" s="56"/>
      <c r="AM614" s="56"/>
      <c r="AN614" s="56"/>
      <c r="AO614" s="56"/>
      <c r="AP614" s="56"/>
      <c r="AQ614" s="56"/>
      <c r="AR614" s="56"/>
      <c r="AS614" s="56"/>
      <c r="AT614" s="56"/>
      <c r="AU614" s="56"/>
      <c r="AV614" s="56"/>
      <c r="AW614" s="56"/>
      <c r="AX614" s="56"/>
      <c r="AY614" s="56"/>
      <c r="AZ614" s="56"/>
      <c r="BA614" s="56"/>
      <c r="BB614" s="56"/>
      <c r="BC614" s="56"/>
      <c r="BD614" s="56"/>
      <c r="BE614" s="56"/>
      <c r="BF614" s="56"/>
      <c r="BG614" s="56"/>
      <c r="BH614" s="56"/>
      <c r="BI614" s="56"/>
      <c r="BJ614" s="56"/>
      <c r="BK614" s="56"/>
      <c r="BL614" s="56"/>
      <c r="BM614" s="56"/>
      <c r="BN614" s="56"/>
      <c r="BO614" s="56"/>
      <c r="BP614" s="56"/>
      <c r="BQ614" s="56"/>
      <c r="BR614" s="56"/>
      <c r="BS614" s="56"/>
      <c r="BT614" s="56"/>
      <c r="BV614" s="56"/>
      <c r="BW614" s="56"/>
    </row>
    <row r="615" spans="1:75" ht="15.75" customHeight="1" x14ac:dyDescent="0.25">
      <c r="A615" s="55"/>
      <c r="B615" s="55"/>
      <c r="C615" s="110"/>
      <c r="D615" s="110"/>
      <c r="E615" s="110"/>
      <c r="F615" s="78"/>
      <c r="G615" s="78"/>
      <c r="H615" s="78"/>
      <c r="I615" s="78"/>
      <c r="J615" s="78"/>
      <c r="K615" s="78"/>
      <c r="L615" s="78"/>
      <c r="M615" s="78"/>
      <c r="N615" s="78"/>
      <c r="O615" s="55"/>
      <c r="P615" s="55"/>
      <c r="Q615" s="55"/>
      <c r="R615" s="55"/>
      <c r="S615" s="55"/>
      <c r="T615" s="55"/>
      <c r="U615" s="55"/>
      <c r="V615" s="55"/>
      <c r="W615" s="55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56"/>
      <c r="AW615" s="56"/>
      <c r="AX615" s="56"/>
      <c r="AY615" s="56"/>
      <c r="AZ615" s="56"/>
      <c r="BA615" s="56"/>
      <c r="BB615" s="56"/>
      <c r="BC615" s="56"/>
      <c r="BD615" s="56"/>
      <c r="BE615" s="56"/>
      <c r="BF615" s="56"/>
      <c r="BG615" s="56"/>
      <c r="BH615" s="56"/>
      <c r="BI615" s="56"/>
      <c r="BJ615" s="56"/>
      <c r="BK615" s="56"/>
      <c r="BL615" s="56"/>
      <c r="BM615" s="56"/>
      <c r="BN615" s="56"/>
      <c r="BO615" s="56"/>
      <c r="BP615" s="56"/>
      <c r="BQ615" s="56"/>
      <c r="BR615" s="56"/>
      <c r="BS615" s="56"/>
      <c r="BT615" s="56"/>
      <c r="BV615" s="56"/>
      <c r="BW615" s="56"/>
    </row>
    <row r="616" spans="1:75" ht="15.75" customHeight="1" x14ac:dyDescent="0.25">
      <c r="A616" s="55"/>
      <c r="B616" s="55"/>
      <c r="C616" s="110"/>
      <c r="D616" s="110"/>
      <c r="E616" s="110"/>
      <c r="F616" s="78"/>
      <c r="G616" s="78"/>
      <c r="H616" s="78"/>
      <c r="I616" s="78"/>
      <c r="J616" s="78"/>
      <c r="K616" s="78"/>
      <c r="L616" s="78"/>
      <c r="M616" s="78"/>
      <c r="N616" s="78"/>
      <c r="O616" s="55"/>
      <c r="P616" s="55"/>
      <c r="Q616" s="55"/>
      <c r="R616" s="55"/>
      <c r="S616" s="55"/>
      <c r="T616" s="55"/>
      <c r="U616" s="55"/>
      <c r="V616" s="55"/>
      <c r="W616" s="55"/>
      <c r="X616" s="74"/>
      <c r="Y616" s="74"/>
      <c r="Z616" s="74"/>
      <c r="AA616" s="74"/>
      <c r="AB616" s="74"/>
      <c r="AC616" s="74"/>
      <c r="AD616" s="74"/>
      <c r="AE616" s="74"/>
      <c r="AF616" s="74"/>
      <c r="AG616" s="74"/>
      <c r="AH616" s="74"/>
      <c r="AI616" s="74"/>
      <c r="AJ616" s="56"/>
      <c r="AK616" s="56"/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56"/>
      <c r="AW616" s="56"/>
      <c r="AX616" s="56"/>
      <c r="AY616" s="56"/>
      <c r="AZ616" s="56"/>
      <c r="BA616" s="56"/>
      <c r="BB616" s="56"/>
      <c r="BC616" s="56"/>
      <c r="BD616" s="56"/>
      <c r="BE616" s="56"/>
      <c r="BF616" s="56"/>
      <c r="BG616" s="56"/>
      <c r="BH616" s="56"/>
      <c r="BI616" s="56"/>
      <c r="BJ616" s="56"/>
      <c r="BK616" s="56"/>
      <c r="BL616" s="56"/>
      <c r="BM616" s="56"/>
      <c r="BN616" s="56"/>
      <c r="BO616" s="56"/>
      <c r="BP616" s="56"/>
      <c r="BQ616" s="56"/>
      <c r="BR616" s="56"/>
      <c r="BS616" s="56"/>
      <c r="BT616" s="56"/>
      <c r="BV616" s="56"/>
      <c r="BW616" s="56"/>
    </row>
    <row r="617" spans="1:75" ht="15.75" customHeight="1" x14ac:dyDescent="0.25">
      <c r="A617" s="55"/>
      <c r="B617" s="55"/>
      <c r="C617" s="110"/>
      <c r="D617" s="110"/>
      <c r="E617" s="110"/>
      <c r="F617" s="78"/>
      <c r="G617" s="78"/>
      <c r="H617" s="78"/>
      <c r="I617" s="78"/>
      <c r="J617" s="78"/>
      <c r="K617" s="78"/>
      <c r="L617" s="78"/>
      <c r="M617" s="78"/>
      <c r="N617" s="78"/>
      <c r="O617" s="55"/>
      <c r="P617" s="55"/>
      <c r="Q617" s="55"/>
      <c r="R617" s="55"/>
      <c r="S617" s="55"/>
      <c r="T617" s="55"/>
      <c r="U617" s="55"/>
      <c r="V617" s="55"/>
      <c r="W617" s="55"/>
      <c r="X617" s="74"/>
      <c r="Y617" s="74"/>
      <c r="Z617" s="74"/>
      <c r="AA617" s="74"/>
      <c r="AB617" s="74"/>
      <c r="AC617" s="74"/>
      <c r="AD617" s="74"/>
      <c r="AE617" s="74"/>
      <c r="AF617" s="74"/>
      <c r="AG617" s="74"/>
      <c r="AH617" s="74"/>
      <c r="AI617" s="74"/>
      <c r="AJ617" s="56"/>
      <c r="AK617" s="56"/>
      <c r="AL617" s="56"/>
      <c r="AM617" s="56"/>
      <c r="AN617" s="56"/>
      <c r="AO617" s="56"/>
      <c r="AP617" s="56"/>
      <c r="AQ617" s="56"/>
      <c r="AR617" s="56"/>
      <c r="AS617" s="56"/>
      <c r="AT617" s="56"/>
      <c r="AU617" s="56"/>
      <c r="AV617" s="56"/>
      <c r="AW617" s="56"/>
      <c r="AX617" s="56"/>
      <c r="AY617" s="56"/>
      <c r="AZ617" s="56"/>
      <c r="BA617" s="56"/>
      <c r="BB617" s="56"/>
      <c r="BC617" s="56"/>
      <c r="BD617" s="56"/>
      <c r="BE617" s="56"/>
      <c r="BF617" s="56"/>
      <c r="BG617" s="56"/>
      <c r="BH617" s="56"/>
      <c r="BI617" s="56"/>
      <c r="BJ617" s="56"/>
      <c r="BK617" s="56"/>
      <c r="BL617" s="56"/>
      <c r="BM617" s="56"/>
      <c r="BN617" s="56"/>
      <c r="BO617" s="56"/>
      <c r="BP617" s="56"/>
      <c r="BQ617" s="56"/>
      <c r="BR617" s="56"/>
      <c r="BS617" s="56"/>
      <c r="BT617" s="56"/>
      <c r="BV617" s="56"/>
      <c r="BW617" s="56"/>
    </row>
    <row r="618" spans="1:75" ht="15.75" customHeight="1" x14ac:dyDescent="0.25">
      <c r="A618" s="55"/>
      <c r="B618" s="55"/>
      <c r="C618" s="110"/>
      <c r="D618" s="110"/>
      <c r="E618" s="110"/>
      <c r="F618" s="78"/>
      <c r="G618" s="78"/>
      <c r="H618" s="78"/>
      <c r="I618" s="78"/>
      <c r="J618" s="78"/>
      <c r="K618" s="78"/>
      <c r="L618" s="78"/>
      <c r="M618" s="78"/>
      <c r="N618" s="78"/>
      <c r="O618" s="55"/>
      <c r="P618" s="55"/>
      <c r="Q618" s="55"/>
      <c r="R618" s="55"/>
      <c r="S618" s="55"/>
      <c r="T618" s="55"/>
      <c r="U618" s="55"/>
      <c r="V618" s="55"/>
      <c r="W618" s="55"/>
      <c r="X618" s="74"/>
      <c r="Y618" s="74"/>
      <c r="Z618" s="74"/>
      <c r="AA618" s="74"/>
      <c r="AB618" s="74"/>
      <c r="AC618" s="74"/>
      <c r="AD618" s="74"/>
      <c r="AE618" s="74"/>
      <c r="AF618" s="74"/>
      <c r="AG618" s="74"/>
      <c r="AH618" s="74"/>
      <c r="AI618" s="74"/>
      <c r="AJ618" s="56"/>
      <c r="AK618" s="56"/>
      <c r="AL618" s="56"/>
      <c r="AM618" s="56"/>
      <c r="AN618" s="56"/>
      <c r="AO618" s="56"/>
      <c r="AP618" s="56"/>
      <c r="AQ618" s="56"/>
      <c r="AR618" s="56"/>
      <c r="AS618" s="56"/>
      <c r="AT618" s="56"/>
      <c r="AU618" s="56"/>
      <c r="AV618" s="56"/>
      <c r="AW618" s="56"/>
      <c r="AX618" s="56"/>
      <c r="AY618" s="56"/>
      <c r="AZ618" s="56"/>
      <c r="BA618" s="56"/>
      <c r="BB618" s="56"/>
      <c r="BC618" s="56"/>
      <c r="BD618" s="56"/>
      <c r="BE618" s="56"/>
      <c r="BF618" s="56"/>
      <c r="BG618" s="56"/>
      <c r="BH618" s="56"/>
      <c r="BI618" s="56"/>
      <c r="BJ618" s="56"/>
      <c r="BK618" s="56"/>
      <c r="BL618" s="56"/>
      <c r="BM618" s="56"/>
      <c r="BN618" s="56"/>
      <c r="BO618" s="56"/>
      <c r="BP618" s="56"/>
      <c r="BQ618" s="56"/>
      <c r="BR618" s="56"/>
      <c r="BS618" s="56"/>
      <c r="BT618" s="56"/>
      <c r="BV618" s="56"/>
      <c r="BW618" s="56"/>
    </row>
    <row r="619" spans="1:75" ht="15.75" customHeight="1" x14ac:dyDescent="0.25">
      <c r="A619" s="55"/>
      <c r="B619" s="55"/>
      <c r="C619" s="110"/>
      <c r="D619" s="110"/>
      <c r="E619" s="110"/>
      <c r="F619" s="78"/>
      <c r="G619" s="78"/>
      <c r="H619" s="78"/>
      <c r="I619" s="78"/>
      <c r="J619" s="78"/>
      <c r="K619" s="78"/>
      <c r="L619" s="78"/>
      <c r="M619" s="78"/>
      <c r="N619" s="78"/>
      <c r="O619" s="55"/>
      <c r="P619" s="55"/>
      <c r="Q619" s="55"/>
      <c r="R619" s="55"/>
      <c r="S619" s="55"/>
      <c r="T619" s="55"/>
      <c r="U619" s="55"/>
      <c r="V619" s="55"/>
      <c r="W619" s="55"/>
      <c r="X619" s="74"/>
      <c r="Y619" s="74"/>
      <c r="Z619" s="74"/>
      <c r="AA619" s="74"/>
      <c r="AB619" s="74"/>
      <c r="AC619" s="74"/>
      <c r="AD619" s="74"/>
      <c r="AE619" s="74"/>
      <c r="AF619" s="74"/>
      <c r="AG619" s="74"/>
      <c r="AH619" s="74"/>
      <c r="AI619" s="74"/>
      <c r="AJ619" s="56"/>
      <c r="AK619" s="56"/>
      <c r="AL619" s="56"/>
      <c r="AM619" s="56"/>
      <c r="AN619" s="56"/>
      <c r="AO619" s="56"/>
      <c r="AP619" s="56"/>
      <c r="AQ619" s="56"/>
      <c r="AR619" s="56"/>
      <c r="AS619" s="56"/>
      <c r="AT619" s="56"/>
      <c r="AU619" s="56"/>
      <c r="AV619" s="56"/>
      <c r="AW619" s="56"/>
      <c r="AX619" s="56"/>
      <c r="AY619" s="56"/>
      <c r="AZ619" s="56"/>
      <c r="BA619" s="56"/>
      <c r="BB619" s="56"/>
      <c r="BC619" s="56"/>
      <c r="BD619" s="56"/>
      <c r="BE619" s="56"/>
      <c r="BF619" s="56"/>
      <c r="BG619" s="56"/>
      <c r="BH619" s="56"/>
      <c r="BI619" s="56"/>
      <c r="BJ619" s="56"/>
      <c r="BK619" s="56"/>
      <c r="BL619" s="56"/>
      <c r="BM619" s="56"/>
      <c r="BN619" s="56"/>
      <c r="BO619" s="56"/>
      <c r="BP619" s="56"/>
      <c r="BQ619" s="56"/>
      <c r="BR619" s="56"/>
      <c r="BS619" s="56"/>
      <c r="BT619" s="56"/>
      <c r="BV619" s="56"/>
      <c r="BW619" s="56"/>
    </row>
    <row r="620" spans="1:75" ht="15.75" customHeight="1" x14ac:dyDescent="0.25">
      <c r="A620" s="55"/>
      <c r="B620" s="55"/>
      <c r="C620" s="110"/>
      <c r="D620" s="110"/>
      <c r="E620" s="110"/>
      <c r="F620" s="78"/>
      <c r="G620" s="78"/>
      <c r="H620" s="78"/>
      <c r="I620" s="78"/>
      <c r="J620" s="78"/>
      <c r="K620" s="78"/>
      <c r="L620" s="78"/>
      <c r="M620" s="78"/>
      <c r="N620" s="78"/>
      <c r="O620" s="55"/>
      <c r="P620" s="55"/>
      <c r="Q620" s="55"/>
      <c r="R620" s="55"/>
      <c r="S620" s="55"/>
      <c r="T620" s="55"/>
      <c r="U620" s="55"/>
      <c r="V620" s="55"/>
      <c r="W620" s="55"/>
      <c r="X620" s="74"/>
      <c r="Y620" s="74"/>
      <c r="Z620" s="74"/>
      <c r="AA620" s="74"/>
      <c r="AB620" s="74"/>
      <c r="AC620" s="74"/>
      <c r="AD620" s="74"/>
      <c r="AE620" s="74"/>
      <c r="AF620" s="74"/>
      <c r="AG620" s="74"/>
      <c r="AH620" s="74"/>
      <c r="AI620" s="74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/>
      <c r="AU620" s="56"/>
      <c r="AV620" s="56"/>
      <c r="AW620" s="56"/>
      <c r="AX620" s="56"/>
      <c r="AY620" s="56"/>
      <c r="AZ620" s="56"/>
      <c r="BA620" s="56"/>
      <c r="BB620" s="56"/>
      <c r="BC620" s="56"/>
      <c r="BD620" s="56"/>
      <c r="BE620" s="56"/>
      <c r="BF620" s="56"/>
      <c r="BG620" s="56"/>
      <c r="BH620" s="56"/>
      <c r="BI620" s="56"/>
      <c r="BJ620" s="56"/>
      <c r="BK620" s="56"/>
      <c r="BL620" s="56"/>
      <c r="BM620" s="56"/>
      <c r="BN620" s="56"/>
      <c r="BO620" s="56"/>
      <c r="BP620" s="56"/>
      <c r="BQ620" s="56"/>
      <c r="BR620" s="56"/>
      <c r="BS620" s="56"/>
      <c r="BT620" s="56"/>
      <c r="BV620" s="56"/>
      <c r="BW620" s="56"/>
    </row>
    <row r="621" spans="1:75" ht="15.75" customHeight="1" x14ac:dyDescent="0.25">
      <c r="A621" s="55"/>
      <c r="B621" s="55"/>
      <c r="C621" s="110"/>
      <c r="D621" s="110"/>
      <c r="E621" s="110"/>
      <c r="F621" s="78"/>
      <c r="G621" s="78"/>
      <c r="H621" s="78"/>
      <c r="I621" s="78"/>
      <c r="J621" s="78"/>
      <c r="K621" s="78"/>
      <c r="L621" s="78"/>
      <c r="M621" s="78"/>
      <c r="N621" s="78"/>
      <c r="O621" s="55"/>
      <c r="P621" s="55"/>
      <c r="Q621" s="55"/>
      <c r="R621" s="55"/>
      <c r="S621" s="55"/>
      <c r="T621" s="55"/>
      <c r="U621" s="55"/>
      <c r="V621" s="55"/>
      <c r="W621" s="55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56"/>
      <c r="AW621" s="56"/>
      <c r="AX621" s="56"/>
      <c r="AY621" s="56"/>
      <c r="AZ621" s="56"/>
      <c r="BA621" s="56"/>
      <c r="BB621" s="56"/>
      <c r="BC621" s="56"/>
      <c r="BD621" s="56"/>
      <c r="BE621" s="56"/>
      <c r="BF621" s="56"/>
      <c r="BG621" s="56"/>
      <c r="BH621" s="56"/>
      <c r="BI621" s="56"/>
      <c r="BJ621" s="56"/>
      <c r="BK621" s="56"/>
      <c r="BL621" s="56"/>
      <c r="BM621" s="56"/>
      <c r="BN621" s="56"/>
      <c r="BO621" s="56"/>
      <c r="BP621" s="56"/>
      <c r="BQ621" s="56"/>
      <c r="BR621" s="56"/>
      <c r="BS621" s="56"/>
      <c r="BT621" s="56"/>
      <c r="BV621" s="56"/>
      <c r="BW621" s="56"/>
    </row>
    <row r="622" spans="1:75" ht="15.75" customHeight="1" x14ac:dyDescent="0.25">
      <c r="A622" s="55"/>
      <c r="B622" s="55"/>
      <c r="C622" s="110"/>
      <c r="D622" s="110"/>
      <c r="E622" s="110"/>
      <c r="F622" s="78"/>
      <c r="G622" s="78"/>
      <c r="H622" s="78"/>
      <c r="I622" s="78"/>
      <c r="J622" s="78"/>
      <c r="K622" s="78"/>
      <c r="L622" s="78"/>
      <c r="M622" s="78"/>
      <c r="N622" s="78"/>
      <c r="O622" s="55"/>
      <c r="P622" s="55"/>
      <c r="Q622" s="55"/>
      <c r="R622" s="55"/>
      <c r="S622" s="55"/>
      <c r="T622" s="55"/>
      <c r="U622" s="55"/>
      <c r="V622" s="55"/>
      <c r="W622" s="55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56"/>
      <c r="BI622" s="56"/>
      <c r="BJ622" s="56"/>
      <c r="BK622" s="56"/>
      <c r="BL622" s="56"/>
      <c r="BM622" s="56"/>
      <c r="BN622" s="56"/>
      <c r="BO622" s="56"/>
      <c r="BP622" s="56"/>
      <c r="BQ622" s="56"/>
      <c r="BR622" s="56"/>
      <c r="BS622" s="56"/>
      <c r="BT622" s="56"/>
      <c r="BV622" s="56"/>
      <c r="BW622" s="56"/>
    </row>
    <row r="623" spans="1:75" ht="15.75" customHeight="1" x14ac:dyDescent="0.25">
      <c r="A623" s="55"/>
      <c r="B623" s="55"/>
      <c r="C623" s="110"/>
      <c r="D623" s="110"/>
      <c r="E623" s="110"/>
      <c r="F623" s="78"/>
      <c r="G623" s="78"/>
      <c r="H623" s="78"/>
      <c r="I623" s="78"/>
      <c r="J623" s="78"/>
      <c r="K623" s="78"/>
      <c r="L623" s="78"/>
      <c r="M623" s="78"/>
      <c r="N623" s="78"/>
      <c r="O623" s="55"/>
      <c r="P623" s="55"/>
      <c r="Q623" s="55"/>
      <c r="R623" s="55"/>
      <c r="S623" s="55"/>
      <c r="T623" s="55"/>
      <c r="U623" s="55"/>
      <c r="V623" s="55"/>
      <c r="W623" s="55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56"/>
      <c r="AW623" s="56"/>
      <c r="AX623" s="56"/>
      <c r="AY623" s="56"/>
      <c r="AZ623" s="56"/>
      <c r="BA623" s="56"/>
      <c r="BB623" s="56"/>
      <c r="BC623" s="56"/>
      <c r="BD623" s="56"/>
      <c r="BE623" s="56"/>
      <c r="BF623" s="56"/>
      <c r="BG623" s="56"/>
      <c r="BH623" s="56"/>
      <c r="BI623" s="56"/>
      <c r="BJ623" s="56"/>
      <c r="BK623" s="56"/>
      <c r="BL623" s="56"/>
      <c r="BM623" s="56"/>
      <c r="BN623" s="56"/>
      <c r="BO623" s="56"/>
      <c r="BP623" s="56"/>
      <c r="BQ623" s="56"/>
      <c r="BR623" s="56"/>
      <c r="BS623" s="56"/>
      <c r="BT623" s="56"/>
      <c r="BV623" s="56"/>
      <c r="BW623" s="56"/>
    </row>
    <row r="624" spans="1:75" ht="15.75" customHeight="1" x14ac:dyDescent="0.25">
      <c r="A624" s="55"/>
      <c r="B624" s="55"/>
      <c r="C624" s="110"/>
      <c r="D624" s="110"/>
      <c r="E624" s="110"/>
      <c r="F624" s="78"/>
      <c r="G624" s="78"/>
      <c r="H624" s="78"/>
      <c r="I624" s="78"/>
      <c r="J624" s="78"/>
      <c r="K624" s="78"/>
      <c r="L624" s="78"/>
      <c r="M624" s="78"/>
      <c r="N624" s="78"/>
      <c r="O624" s="55"/>
      <c r="P624" s="55"/>
      <c r="Q624" s="55"/>
      <c r="R624" s="55"/>
      <c r="S624" s="55"/>
      <c r="T624" s="55"/>
      <c r="U624" s="55"/>
      <c r="V624" s="55"/>
      <c r="W624" s="55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56"/>
      <c r="AW624" s="56"/>
      <c r="AX624" s="56"/>
      <c r="AY624" s="56"/>
      <c r="AZ624" s="56"/>
      <c r="BA624" s="56"/>
      <c r="BB624" s="56"/>
      <c r="BC624" s="56"/>
      <c r="BD624" s="56"/>
      <c r="BE624" s="56"/>
      <c r="BF624" s="56"/>
      <c r="BG624" s="56"/>
      <c r="BH624" s="56"/>
      <c r="BI624" s="56"/>
      <c r="BJ624" s="56"/>
      <c r="BK624" s="56"/>
      <c r="BL624" s="56"/>
      <c r="BM624" s="56"/>
      <c r="BN624" s="56"/>
      <c r="BO624" s="56"/>
      <c r="BP624" s="56"/>
      <c r="BQ624" s="56"/>
      <c r="BR624" s="56"/>
      <c r="BS624" s="56"/>
      <c r="BT624" s="56"/>
      <c r="BV624" s="56"/>
      <c r="BW624" s="56"/>
    </row>
    <row r="625" spans="1:75" ht="15.75" customHeight="1" x14ac:dyDescent="0.25">
      <c r="A625" s="55"/>
      <c r="B625" s="55"/>
      <c r="C625" s="110"/>
      <c r="D625" s="110"/>
      <c r="E625" s="110"/>
      <c r="F625" s="78"/>
      <c r="G625" s="78"/>
      <c r="H625" s="78"/>
      <c r="I625" s="78"/>
      <c r="J625" s="78"/>
      <c r="K625" s="78"/>
      <c r="L625" s="78"/>
      <c r="M625" s="78"/>
      <c r="N625" s="78"/>
      <c r="O625" s="55"/>
      <c r="P625" s="55"/>
      <c r="Q625" s="55"/>
      <c r="R625" s="55"/>
      <c r="S625" s="55"/>
      <c r="T625" s="55"/>
      <c r="U625" s="55"/>
      <c r="V625" s="55"/>
      <c r="W625" s="55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56"/>
      <c r="AW625" s="56"/>
      <c r="AX625" s="56"/>
      <c r="AY625" s="56"/>
      <c r="AZ625" s="56"/>
      <c r="BA625" s="56"/>
      <c r="BB625" s="56"/>
      <c r="BC625" s="56"/>
      <c r="BD625" s="56"/>
      <c r="BE625" s="56"/>
      <c r="BF625" s="56"/>
      <c r="BG625" s="56"/>
      <c r="BH625" s="56"/>
      <c r="BI625" s="56"/>
      <c r="BJ625" s="56"/>
      <c r="BK625" s="56"/>
      <c r="BL625" s="56"/>
      <c r="BM625" s="56"/>
      <c r="BN625" s="56"/>
      <c r="BO625" s="56"/>
      <c r="BP625" s="56"/>
      <c r="BQ625" s="56"/>
      <c r="BR625" s="56"/>
      <c r="BS625" s="56"/>
      <c r="BT625" s="56"/>
      <c r="BV625" s="56"/>
      <c r="BW625" s="56"/>
    </row>
    <row r="626" spans="1:75" ht="15.75" customHeight="1" x14ac:dyDescent="0.25">
      <c r="A626" s="55"/>
      <c r="B626" s="55"/>
      <c r="C626" s="110"/>
      <c r="D626" s="110"/>
      <c r="E626" s="110"/>
      <c r="F626" s="78"/>
      <c r="G626" s="78"/>
      <c r="H626" s="78"/>
      <c r="I626" s="78"/>
      <c r="J626" s="78"/>
      <c r="K626" s="78"/>
      <c r="L626" s="78"/>
      <c r="M626" s="78"/>
      <c r="N626" s="78"/>
      <c r="O626" s="55"/>
      <c r="P626" s="55"/>
      <c r="Q626" s="55"/>
      <c r="R626" s="55"/>
      <c r="S626" s="55"/>
      <c r="T626" s="55"/>
      <c r="U626" s="55"/>
      <c r="V626" s="55"/>
      <c r="W626" s="55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56"/>
      <c r="AK626" s="56"/>
      <c r="AL626" s="56"/>
      <c r="AM626" s="56"/>
      <c r="AN626" s="56"/>
      <c r="AO626" s="56"/>
      <c r="AP626" s="56"/>
      <c r="AQ626" s="56"/>
      <c r="AR626" s="56"/>
      <c r="AS626" s="56"/>
      <c r="AT626" s="56"/>
      <c r="AU626" s="56"/>
      <c r="AV626" s="56"/>
      <c r="AW626" s="56"/>
      <c r="AX626" s="56"/>
      <c r="AY626" s="56"/>
      <c r="AZ626" s="56"/>
      <c r="BA626" s="56"/>
      <c r="BB626" s="56"/>
      <c r="BC626" s="56"/>
      <c r="BD626" s="56"/>
      <c r="BE626" s="56"/>
      <c r="BF626" s="56"/>
      <c r="BG626" s="56"/>
      <c r="BH626" s="56"/>
      <c r="BI626" s="56"/>
      <c r="BJ626" s="56"/>
      <c r="BK626" s="56"/>
      <c r="BL626" s="56"/>
      <c r="BM626" s="56"/>
      <c r="BN626" s="56"/>
      <c r="BO626" s="56"/>
      <c r="BP626" s="56"/>
      <c r="BQ626" s="56"/>
      <c r="BR626" s="56"/>
      <c r="BS626" s="56"/>
      <c r="BT626" s="56"/>
      <c r="BV626" s="56"/>
      <c r="BW626" s="56"/>
    </row>
    <row r="627" spans="1:75" ht="15.75" customHeight="1" x14ac:dyDescent="0.25">
      <c r="A627" s="55"/>
      <c r="B627" s="55"/>
      <c r="C627" s="110"/>
      <c r="D627" s="110"/>
      <c r="E627" s="110"/>
      <c r="F627" s="78"/>
      <c r="G627" s="78"/>
      <c r="H627" s="78"/>
      <c r="I627" s="78"/>
      <c r="J627" s="78"/>
      <c r="K627" s="78"/>
      <c r="L627" s="78"/>
      <c r="M627" s="78"/>
      <c r="N627" s="78"/>
      <c r="O627" s="55"/>
      <c r="P627" s="55"/>
      <c r="Q627" s="55"/>
      <c r="R627" s="55"/>
      <c r="S627" s="55"/>
      <c r="T627" s="55"/>
      <c r="U627" s="55"/>
      <c r="V627" s="55"/>
      <c r="W627" s="55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56"/>
      <c r="AK627" s="56"/>
      <c r="AL627" s="56"/>
      <c r="AM627" s="56"/>
      <c r="AN627" s="56"/>
      <c r="AO627" s="56"/>
      <c r="AP627" s="56"/>
      <c r="AQ627" s="56"/>
      <c r="AR627" s="56"/>
      <c r="AS627" s="56"/>
      <c r="AT627" s="56"/>
      <c r="AU627" s="56"/>
      <c r="AV627" s="56"/>
      <c r="AW627" s="56"/>
      <c r="AX627" s="56"/>
      <c r="AY627" s="56"/>
      <c r="AZ627" s="56"/>
      <c r="BA627" s="56"/>
      <c r="BB627" s="56"/>
      <c r="BC627" s="56"/>
      <c r="BD627" s="56"/>
      <c r="BE627" s="56"/>
      <c r="BF627" s="56"/>
      <c r="BG627" s="56"/>
      <c r="BH627" s="56"/>
      <c r="BI627" s="56"/>
      <c r="BJ627" s="56"/>
      <c r="BK627" s="56"/>
      <c r="BL627" s="56"/>
      <c r="BM627" s="56"/>
      <c r="BN627" s="56"/>
      <c r="BO627" s="56"/>
      <c r="BP627" s="56"/>
      <c r="BQ627" s="56"/>
      <c r="BR627" s="56"/>
      <c r="BS627" s="56"/>
      <c r="BT627" s="56"/>
      <c r="BV627" s="56"/>
      <c r="BW627" s="56"/>
    </row>
    <row r="628" spans="1:75" ht="15.75" customHeight="1" x14ac:dyDescent="0.25">
      <c r="A628" s="55"/>
      <c r="B628" s="55"/>
      <c r="C628" s="110"/>
      <c r="D628" s="110"/>
      <c r="E628" s="110"/>
      <c r="F628" s="78"/>
      <c r="G628" s="78"/>
      <c r="H628" s="78"/>
      <c r="I628" s="78"/>
      <c r="J628" s="78"/>
      <c r="K628" s="78"/>
      <c r="L628" s="78"/>
      <c r="M628" s="78"/>
      <c r="N628" s="78"/>
      <c r="O628" s="55"/>
      <c r="P628" s="55"/>
      <c r="Q628" s="55"/>
      <c r="R628" s="55"/>
      <c r="S628" s="55"/>
      <c r="T628" s="55"/>
      <c r="U628" s="55"/>
      <c r="V628" s="55"/>
      <c r="W628" s="55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56"/>
      <c r="BI628" s="56"/>
      <c r="BJ628" s="56"/>
      <c r="BK628" s="56"/>
      <c r="BL628" s="56"/>
      <c r="BM628" s="56"/>
      <c r="BN628" s="56"/>
      <c r="BO628" s="56"/>
      <c r="BP628" s="56"/>
      <c r="BQ628" s="56"/>
      <c r="BR628" s="56"/>
      <c r="BS628" s="56"/>
      <c r="BT628" s="56"/>
      <c r="BV628" s="56"/>
      <c r="BW628" s="56"/>
    </row>
    <row r="629" spans="1:75" ht="15.75" customHeight="1" x14ac:dyDescent="0.25">
      <c r="A629" s="55"/>
      <c r="B629" s="55"/>
      <c r="C629" s="110"/>
      <c r="D629" s="110"/>
      <c r="E629" s="110"/>
      <c r="F629" s="78"/>
      <c r="G629" s="78"/>
      <c r="H629" s="78"/>
      <c r="I629" s="78"/>
      <c r="J629" s="78"/>
      <c r="K629" s="78"/>
      <c r="L629" s="78"/>
      <c r="M629" s="78"/>
      <c r="N629" s="78"/>
      <c r="O629" s="55"/>
      <c r="P629" s="55"/>
      <c r="Q629" s="55"/>
      <c r="R629" s="55"/>
      <c r="S629" s="55"/>
      <c r="T629" s="55"/>
      <c r="U629" s="55"/>
      <c r="V629" s="55"/>
      <c r="W629" s="55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  <c r="AW629" s="56"/>
      <c r="AX629" s="56"/>
      <c r="AY629" s="56"/>
      <c r="AZ629" s="56"/>
      <c r="BA629" s="56"/>
      <c r="BB629" s="56"/>
      <c r="BC629" s="56"/>
      <c r="BD629" s="56"/>
      <c r="BE629" s="56"/>
      <c r="BF629" s="56"/>
      <c r="BG629" s="56"/>
      <c r="BH629" s="56"/>
      <c r="BI629" s="56"/>
      <c r="BJ629" s="56"/>
      <c r="BK629" s="56"/>
      <c r="BL629" s="56"/>
      <c r="BM629" s="56"/>
      <c r="BN629" s="56"/>
      <c r="BO629" s="56"/>
      <c r="BP629" s="56"/>
      <c r="BQ629" s="56"/>
      <c r="BR629" s="56"/>
      <c r="BS629" s="56"/>
      <c r="BT629" s="56"/>
      <c r="BV629" s="56"/>
      <c r="BW629" s="56"/>
    </row>
    <row r="630" spans="1:75" ht="15.75" customHeight="1" x14ac:dyDescent="0.25">
      <c r="A630" s="55"/>
      <c r="B630" s="55"/>
      <c r="C630" s="110"/>
      <c r="D630" s="110"/>
      <c r="E630" s="110"/>
      <c r="F630" s="78"/>
      <c r="G630" s="78"/>
      <c r="H630" s="78"/>
      <c r="I630" s="78"/>
      <c r="J630" s="78"/>
      <c r="K630" s="78"/>
      <c r="L630" s="78"/>
      <c r="M630" s="78"/>
      <c r="N630" s="78"/>
      <c r="O630" s="55"/>
      <c r="P630" s="55"/>
      <c r="Q630" s="55"/>
      <c r="R630" s="55"/>
      <c r="S630" s="55"/>
      <c r="T630" s="55"/>
      <c r="U630" s="55"/>
      <c r="V630" s="55"/>
      <c r="W630" s="55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56"/>
      <c r="AK630" s="56"/>
      <c r="AL630" s="56"/>
      <c r="AM630" s="56"/>
      <c r="AN630" s="56"/>
      <c r="AO630" s="56"/>
      <c r="AP630" s="56"/>
      <c r="AQ630" s="56"/>
      <c r="AR630" s="56"/>
      <c r="AS630" s="56"/>
      <c r="AT630" s="56"/>
      <c r="AU630" s="56"/>
      <c r="AV630" s="56"/>
      <c r="AW630" s="56"/>
      <c r="AX630" s="56"/>
      <c r="AY630" s="56"/>
      <c r="AZ630" s="56"/>
      <c r="BA630" s="56"/>
      <c r="BB630" s="56"/>
      <c r="BC630" s="56"/>
      <c r="BD630" s="56"/>
      <c r="BE630" s="56"/>
      <c r="BF630" s="56"/>
      <c r="BG630" s="56"/>
      <c r="BH630" s="56"/>
      <c r="BI630" s="56"/>
      <c r="BJ630" s="56"/>
      <c r="BK630" s="56"/>
      <c r="BL630" s="56"/>
      <c r="BM630" s="56"/>
      <c r="BN630" s="56"/>
      <c r="BO630" s="56"/>
      <c r="BP630" s="56"/>
      <c r="BQ630" s="56"/>
      <c r="BR630" s="56"/>
      <c r="BS630" s="56"/>
      <c r="BT630" s="56"/>
      <c r="BV630" s="56"/>
      <c r="BW630" s="56"/>
    </row>
    <row r="631" spans="1:75" ht="15.75" customHeight="1" x14ac:dyDescent="0.25">
      <c r="A631" s="55"/>
      <c r="B631" s="55"/>
      <c r="C631" s="110"/>
      <c r="D631" s="110"/>
      <c r="E631" s="110"/>
      <c r="F631" s="78"/>
      <c r="G631" s="78"/>
      <c r="H631" s="78"/>
      <c r="I631" s="78"/>
      <c r="J631" s="78"/>
      <c r="K631" s="78"/>
      <c r="L631" s="78"/>
      <c r="M631" s="78"/>
      <c r="N631" s="78"/>
      <c r="O631" s="55"/>
      <c r="P631" s="55"/>
      <c r="Q631" s="55"/>
      <c r="R631" s="55"/>
      <c r="S631" s="55"/>
      <c r="T631" s="55"/>
      <c r="U631" s="55"/>
      <c r="V631" s="55"/>
      <c r="W631" s="55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56"/>
      <c r="AW631" s="56"/>
      <c r="AX631" s="56"/>
      <c r="AY631" s="56"/>
      <c r="AZ631" s="56"/>
      <c r="BA631" s="56"/>
      <c r="BB631" s="56"/>
      <c r="BC631" s="56"/>
      <c r="BD631" s="56"/>
      <c r="BE631" s="56"/>
      <c r="BF631" s="56"/>
      <c r="BG631" s="56"/>
      <c r="BH631" s="56"/>
      <c r="BI631" s="56"/>
      <c r="BJ631" s="56"/>
      <c r="BK631" s="56"/>
      <c r="BL631" s="56"/>
      <c r="BM631" s="56"/>
      <c r="BN631" s="56"/>
      <c r="BO631" s="56"/>
      <c r="BP631" s="56"/>
      <c r="BQ631" s="56"/>
      <c r="BR631" s="56"/>
      <c r="BS631" s="56"/>
      <c r="BT631" s="56"/>
      <c r="BV631" s="56"/>
      <c r="BW631" s="56"/>
    </row>
    <row r="632" spans="1:75" ht="15.75" customHeight="1" x14ac:dyDescent="0.25">
      <c r="A632" s="55"/>
      <c r="B632" s="55"/>
      <c r="C632" s="110"/>
      <c r="D632" s="110"/>
      <c r="E632" s="110"/>
      <c r="F632" s="78"/>
      <c r="G632" s="78"/>
      <c r="H632" s="78"/>
      <c r="I632" s="78"/>
      <c r="J632" s="78"/>
      <c r="K632" s="78"/>
      <c r="L632" s="78"/>
      <c r="M632" s="78"/>
      <c r="N632" s="78"/>
      <c r="O632" s="55"/>
      <c r="P632" s="55"/>
      <c r="Q632" s="55"/>
      <c r="R632" s="55"/>
      <c r="S632" s="55"/>
      <c r="T632" s="55"/>
      <c r="U632" s="55"/>
      <c r="V632" s="55"/>
      <c r="W632" s="55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56"/>
      <c r="AW632" s="56"/>
      <c r="AX632" s="56"/>
      <c r="AY632" s="56"/>
      <c r="AZ632" s="56"/>
      <c r="BA632" s="56"/>
      <c r="BB632" s="56"/>
      <c r="BC632" s="56"/>
      <c r="BD632" s="56"/>
      <c r="BE632" s="56"/>
      <c r="BF632" s="56"/>
      <c r="BG632" s="56"/>
      <c r="BH632" s="56"/>
      <c r="BI632" s="56"/>
      <c r="BJ632" s="56"/>
      <c r="BK632" s="56"/>
      <c r="BL632" s="56"/>
      <c r="BM632" s="56"/>
      <c r="BN632" s="56"/>
      <c r="BO632" s="56"/>
      <c r="BP632" s="56"/>
      <c r="BQ632" s="56"/>
      <c r="BR632" s="56"/>
      <c r="BS632" s="56"/>
      <c r="BT632" s="56"/>
      <c r="BV632" s="56"/>
      <c r="BW632" s="56"/>
    </row>
    <row r="633" spans="1:75" ht="15.75" customHeight="1" x14ac:dyDescent="0.25">
      <c r="A633" s="55"/>
      <c r="B633" s="55"/>
      <c r="C633" s="110"/>
      <c r="D633" s="110"/>
      <c r="E633" s="110"/>
      <c r="F633" s="78"/>
      <c r="G633" s="78"/>
      <c r="H633" s="78"/>
      <c r="I633" s="78"/>
      <c r="J633" s="78"/>
      <c r="K633" s="78"/>
      <c r="L633" s="78"/>
      <c r="M633" s="78"/>
      <c r="N633" s="78"/>
      <c r="O633" s="55"/>
      <c r="P633" s="55"/>
      <c r="Q633" s="55"/>
      <c r="R633" s="55"/>
      <c r="S633" s="55"/>
      <c r="T633" s="55"/>
      <c r="U633" s="55"/>
      <c r="V633" s="55"/>
      <c r="W633" s="55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56"/>
      <c r="BM633" s="56"/>
      <c r="BN633" s="56"/>
      <c r="BO633" s="56"/>
      <c r="BP633" s="56"/>
      <c r="BQ633" s="56"/>
      <c r="BR633" s="56"/>
      <c r="BS633" s="56"/>
      <c r="BT633" s="56"/>
      <c r="BV633" s="56"/>
      <c r="BW633" s="56"/>
    </row>
    <row r="634" spans="1:75" ht="15.75" customHeight="1" x14ac:dyDescent="0.25">
      <c r="A634" s="55"/>
      <c r="B634" s="55"/>
      <c r="C634" s="110"/>
      <c r="D634" s="110"/>
      <c r="E634" s="110"/>
      <c r="F634" s="78"/>
      <c r="G634" s="78"/>
      <c r="H634" s="78"/>
      <c r="I634" s="78"/>
      <c r="J634" s="78"/>
      <c r="K634" s="78"/>
      <c r="L634" s="78"/>
      <c r="M634" s="78"/>
      <c r="N634" s="78"/>
      <c r="O634" s="55"/>
      <c r="P634" s="55"/>
      <c r="Q634" s="55"/>
      <c r="R634" s="55"/>
      <c r="S634" s="55"/>
      <c r="T634" s="55"/>
      <c r="U634" s="55"/>
      <c r="V634" s="55"/>
      <c r="W634" s="55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56"/>
      <c r="AK634" s="56"/>
      <c r="AL634" s="56"/>
      <c r="AM634" s="56"/>
      <c r="AN634" s="56"/>
      <c r="AO634" s="56"/>
      <c r="AP634" s="56"/>
      <c r="AQ634" s="56"/>
      <c r="AR634" s="56"/>
      <c r="AS634" s="56"/>
      <c r="AT634" s="56"/>
      <c r="AU634" s="56"/>
      <c r="AV634" s="56"/>
      <c r="AW634" s="56"/>
      <c r="AX634" s="56"/>
      <c r="AY634" s="56"/>
      <c r="AZ634" s="56"/>
      <c r="BA634" s="56"/>
      <c r="BB634" s="56"/>
      <c r="BC634" s="56"/>
      <c r="BD634" s="56"/>
      <c r="BE634" s="56"/>
      <c r="BF634" s="56"/>
      <c r="BG634" s="56"/>
      <c r="BH634" s="56"/>
      <c r="BI634" s="56"/>
      <c r="BJ634" s="56"/>
      <c r="BK634" s="56"/>
      <c r="BL634" s="56"/>
      <c r="BM634" s="56"/>
      <c r="BN634" s="56"/>
      <c r="BO634" s="56"/>
      <c r="BP634" s="56"/>
      <c r="BQ634" s="56"/>
      <c r="BR634" s="56"/>
      <c r="BS634" s="56"/>
      <c r="BT634" s="56"/>
      <c r="BV634" s="56"/>
      <c r="BW634" s="56"/>
    </row>
    <row r="635" spans="1:75" ht="15.75" customHeight="1" x14ac:dyDescent="0.25">
      <c r="A635" s="55"/>
      <c r="B635" s="55"/>
      <c r="C635" s="110"/>
      <c r="D635" s="110"/>
      <c r="E635" s="110"/>
      <c r="F635" s="78"/>
      <c r="G635" s="78"/>
      <c r="H635" s="78"/>
      <c r="I635" s="78"/>
      <c r="J635" s="78"/>
      <c r="K635" s="78"/>
      <c r="L635" s="78"/>
      <c r="M635" s="78"/>
      <c r="N635" s="78"/>
      <c r="O635" s="55"/>
      <c r="P635" s="55"/>
      <c r="Q635" s="55"/>
      <c r="R635" s="55"/>
      <c r="S635" s="55"/>
      <c r="T635" s="55"/>
      <c r="U635" s="55"/>
      <c r="V635" s="55"/>
      <c r="W635" s="55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56"/>
      <c r="AK635" s="56"/>
      <c r="AL635" s="56"/>
      <c r="AM635" s="56"/>
      <c r="AN635" s="56"/>
      <c r="AO635" s="56"/>
      <c r="AP635" s="56"/>
      <c r="AQ635" s="56"/>
      <c r="AR635" s="56"/>
      <c r="AS635" s="56"/>
      <c r="AT635" s="56"/>
      <c r="AU635" s="56"/>
      <c r="AV635" s="56"/>
      <c r="AW635" s="56"/>
      <c r="AX635" s="56"/>
      <c r="AY635" s="56"/>
      <c r="AZ635" s="56"/>
      <c r="BA635" s="56"/>
      <c r="BB635" s="56"/>
      <c r="BC635" s="56"/>
      <c r="BD635" s="56"/>
      <c r="BE635" s="56"/>
      <c r="BF635" s="56"/>
      <c r="BG635" s="56"/>
      <c r="BH635" s="56"/>
      <c r="BI635" s="56"/>
      <c r="BJ635" s="56"/>
      <c r="BK635" s="56"/>
      <c r="BL635" s="56"/>
      <c r="BM635" s="56"/>
      <c r="BN635" s="56"/>
      <c r="BO635" s="56"/>
      <c r="BP635" s="56"/>
      <c r="BQ635" s="56"/>
      <c r="BR635" s="56"/>
      <c r="BS635" s="56"/>
      <c r="BT635" s="56"/>
      <c r="BV635" s="56"/>
      <c r="BW635" s="56"/>
    </row>
    <row r="636" spans="1:75" ht="15.75" customHeight="1" x14ac:dyDescent="0.25">
      <c r="A636" s="55"/>
      <c r="B636" s="55"/>
      <c r="C636" s="110"/>
      <c r="D636" s="110"/>
      <c r="E636" s="110"/>
      <c r="F636" s="78"/>
      <c r="G636" s="78"/>
      <c r="H636" s="78"/>
      <c r="I636" s="78"/>
      <c r="J636" s="78"/>
      <c r="K636" s="78"/>
      <c r="L636" s="78"/>
      <c r="M636" s="78"/>
      <c r="N636" s="78"/>
      <c r="O636" s="55"/>
      <c r="P636" s="55"/>
      <c r="Q636" s="55"/>
      <c r="R636" s="55"/>
      <c r="S636" s="55"/>
      <c r="T636" s="55"/>
      <c r="U636" s="55"/>
      <c r="V636" s="55"/>
      <c r="W636" s="55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56"/>
      <c r="AK636" s="56"/>
      <c r="AL636" s="56"/>
      <c r="AM636" s="56"/>
      <c r="AN636" s="56"/>
      <c r="AO636" s="56"/>
      <c r="AP636" s="56"/>
      <c r="AQ636" s="56"/>
      <c r="AR636" s="56"/>
      <c r="AS636" s="56"/>
      <c r="AT636" s="56"/>
      <c r="AU636" s="56"/>
      <c r="AV636" s="56"/>
      <c r="AW636" s="56"/>
      <c r="AX636" s="56"/>
      <c r="AY636" s="56"/>
      <c r="AZ636" s="56"/>
      <c r="BA636" s="56"/>
      <c r="BB636" s="56"/>
      <c r="BC636" s="56"/>
      <c r="BD636" s="56"/>
      <c r="BE636" s="56"/>
      <c r="BF636" s="56"/>
      <c r="BG636" s="56"/>
      <c r="BH636" s="56"/>
      <c r="BI636" s="56"/>
      <c r="BJ636" s="56"/>
      <c r="BK636" s="56"/>
      <c r="BL636" s="56"/>
      <c r="BM636" s="56"/>
      <c r="BN636" s="56"/>
      <c r="BO636" s="56"/>
      <c r="BP636" s="56"/>
      <c r="BQ636" s="56"/>
      <c r="BR636" s="56"/>
      <c r="BS636" s="56"/>
      <c r="BT636" s="56"/>
      <c r="BV636" s="56"/>
      <c r="BW636" s="56"/>
    </row>
    <row r="637" spans="1:75" ht="15.75" customHeight="1" x14ac:dyDescent="0.25">
      <c r="A637" s="55"/>
      <c r="B637" s="55"/>
      <c r="C637" s="110"/>
      <c r="D637" s="110"/>
      <c r="E637" s="110"/>
      <c r="F637" s="78"/>
      <c r="G637" s="78"/>
      <c r="H637" s="78"/>
      <c r="I637" s="78"/>
      <c r="J637" s="78"/>
      <c r="K637" s="78"/>
      <c r="L637" s="78"/>
      <c r="M637" s="78"/>
      <c r="N637" s="78"/>
      <c r="O637" s="55"/>
      <c r="P637" s="55"/>
      <c r="Q637" s="55"/>
      <c r="R637" s="55"/>
      <c r="S637" s="55"/>
      <c r="T637" s="55"/>
      <c r="U637" s="55"/>
      <c r="V637" s="55"/>
      <c r="W637" s="55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  <c r="AW637" s="56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56"/>
      <c r="BI637" s="56"/>
      <c r="BJ637" s="56"/>
      <c r="BK637" s="56"/>
      <c r="BL637" s="56"/>
      <c r="BM637" s="56"/>
      <c r="BN637" s="56"/>
      <c r="BO637" s="56"/>
      <c r="BP637" s="56"/>
      <c r="BQ637" s="56"/>
      <c r="BR637" s="56"/>
      <c r="BS637" s="56"/>
      <c r="BT637" s="56"/>
      <c r="BV637" s="56"/>
      <c r="BW637" s="56"/>
    </row>
    <row r="638" spans="1:75" ht="15.75" customHeight="1" x14ac:dyDescent="0.25">
      <c r="A638" s="55"/>
      <c r="B638" s="55"/>
      <c r="C638" s="110"/>
      <c r="D638" s="110"/>
      <c r="E638" s="110"/>
      <c r="F638" s="78"/>
      <c r="G638" s="78"/>
      <c r="H638" s="78"/>
      <c r="I638" s="78"/>
      <c r="J638" s="78"/>
      <c r="K638" s="78"/>
      <c r="L638" s="78"/>
      <c r="M638" s="78"/>
      <c r="N638" s="78"/>
      <c r="O638" s="55"/>
      <c r="P638" s="55"/>
      <c r="Q638" s="55"/>
      <c r="R638" s="55"/>
      <c r="S638" s="55"/>
      <c r="T638" s="55"/>
      <c r="U638" s="55"/>
      <c r="V638" s="55"/>
      <c r="W638" s="55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56"/>
      <c r="AK638" s="56"/>
      <c r="AL638" s="56"/>
      <c r="AM638" s="56"/>
      <c r="AN638" s="56"/>
      <c r="AO638" s="56"/>
      <c r="AP638" s="56"/>
      <c r="AQ638" s="56"/>
      <c r="AR638" s="56"/>
      <c r="AS638" s="56"/>
      <c r="AT638" s="56"/>
      <c r="AU638" s="56"/>
      <c r="AV638" s="56"/>
      <c r="AW638" s="56"/>
      <c r="AX638" s="56"/>
      <c r="AY638" s="56"/>
      <c r="AZ638" s="56"/>
      <c r="BA638" s="56"/>
      <c r="BB638" s="56"/>
      <c r="BC638" s="56"/>
      <c r="BD638" s="56"/>
      <c r="BE638" s="56"/>
      <c r="BF638" s="56"/>
      <c r="BG638" s="56"/>
      <c r="BH638" s="56"/>
      <c r="BI638" s="56"/>
      <c r="BJ638" s="56"/>
      <c r="BK638" s="56"/>
      <c r="BL638" s="56"/>
      <c r="BM638" s="56"/>
      <c r="BN638" s="56"/>
      <c r="BO638" s="56"/>
      <c r="BP638" s="56"/>
      <c r="BQ638" s="56"/>
      <c r="BR638" s="56"/>
      <c r="BS638" s="56"/>
      <c r="BT638" s="56"/>
      <c r="BV638" s="56"/>
      <c r="BW638" s="56"/>
    </row>
    <row r="639" spans="1:75" ht="15.75" customHeight="1" x14ac:dyDescent="0.25">
      <c r="A639" s="55"/>
      <c r="B639" s="55"/>
      <c r="C639" s="110"/>
      <c r="D639" s="110"/>
      <c r="E639" s="110"/>
      <c r="F639" s="78"/>
      <c r="G639" s="78"/>
      <c r="H639" s="78"/>
      <c r="I639" s="78"/>
      <c r="J639" s="78"/>
      <c r="K639" s="78"/>
      <c r="L639" s="78"/>
      <c r="M639" s="78"/>
      <c r="N639" s="78"/>
      <c r="O639" s="55"/>
      <c r="P639" s="55"/>
      <c r="Q639" s="55"/>
      <c r="R639" s="55"/>
      <c r="S639" s="55"/>
      <c r="T639" s="55"/>
      <c r="U639" s="55"/>
      <c r="V639" s="55"/>
      <c r="W639" s="55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56"/>
      <c r="AK639" s="56"/>
      <c r="AL639" s="56"/>
      <c r="AM639" s="56"/>
      <c r="AN639" s="56"/>
      <c r="AO639" s="56"/>
      <c r="AP639" s="56"/>
      <c r="AQ639" s="56"/>
      <c r="AR639" s="56"/>
      <c r="AS639" s="56"/>
      <c r="AT639" s="56"/>
      <c r="AU639" s="56"/>
      <c r="AV639" s="56"/>
      <c r="AW639" s="56"/>
      <c r="AX639" s="56"/>
      <c r="AY639" s="56"/>
      <c r="AZ639" s="56"/>
      <c r="BA639" s="56"/>
      <c r="BB639" s="56"/>
      <c r="BC639" s="56"/>
      <c r="BD639" s="56"/>
      <c r="BE639" s="56"/>
      <c r="BF639" s="56"/>
      <c r="BG639" s="56"/>
      <c r="BH639" s="56"/>
      <c r="BI639" s="56"/>
      <c r="BJ639" s="56"/>
      <c r="BK639" s="56"/>
      <c r="BL639" s="56"/>
      <c r="BM639" s="56"/>
      <c r="BN639" s="56"/>
      <c r="BO639" s="56"/>
      <c r="BP639" s="56"/>
      <c r="BQ639" s="56"/>
      <c r="BR639" s="56"/>
      <c r="BS639" s="56"/>
      <c r="BT639" s="56"/>
      <c r="BV639" s="56"/>
      <c r="BW639" s="56"/>
    </row>
    <row r="640" spans="1:75" ht="15.75" customHeight="1" x14ac:dyDescent="0.25">
      <c r="A640" s="55"/>
      <c r="B640" s="55"/>
      <c r="C640" s="110"/>
      <c r="D640" s="110"/>
      <c r="E640" s="110"/>
      <c r="F640" s="78"/>
      <c r="G640" s="78"/>
      <c r="H640" s="78"/>
      <c r="I640" s="78"/>
      <c r="J640" s="78"/>
      <c r="K640" s="78"/>
      <c r="L640" s="78"/>
      <c r="M640" s="78"/>
      <c r="N640" s="78"/>
      <c r="O640" s="55"/>
      <c r="P640" s="55"/>
      <c r="Q640" s="55"/>
      <c r="R640" s="55"/>
      <c r="S640" s="55"/>
      <c r="T640" s="55"/>
      <c r="U640" s="55"/>
      <c r="V640" s="55"/>
      <c r="W640" s="55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56"/>
      <c r="BI640" s="56"/>
      <c r="BJ640" s="56"/>
      <c r="BK640" s="56"/>
      <c r="BL640" s="56"/>
      <c r="BM640" s="56"/>
      <c r="BN640" s="56"/>
      <c r="BO640" s="56"/>
      <c r="BP640" s="56"/>
      <c r="BQ640" s="56"/>
      <c r="BR640" s="56"/>
      <c r="BS640" s="56"/>
      <c r="BT640" s="56"/>
      <c r="BV640" s="56"/>
      <c r="BW640" s="56"/>
    </row>
    <row r="641" spans="1:75" ht="15.75" customHeight="1" x14ac:dyDescent="0.25">
      <c r="A641" s="55"/>
      <c r="B641" s="55"/>
      <c r="C641" s="110"/>
      <c r="D641" s="110"/>
      <c r="E641" s="110"/>
      <c r="F641" s="78"/>
      <c r="G641" s="78"/>
      <c r="H641" s="78"/>
      <c r="I641" s="78"/>
      <c r="J641" s="78"/>
      <c r="K641" s="78"/>
      <c r="L641" s="78"/>
      <c r="M641" s="78"/>
      <c r="N641" s="78"/>
      <c r="O641" s="55"/>
      <c r="P641" s="55"/>
      <c r="Q641" s="55"/>
      <c r="R641" s="55"/>
      <c r="S641" s="55"/>
      <c r="T641" s="55"/>
      <c r="U641" s="55"/>
      <c r="V641" s="55"/>
      <c r="W641" s="55"/>
      <c r="X641" s="74"/>
      <c r="Y641" s="74"/>
      <c r="Z641" s="74"/>
      <c r="AA641" s="74"/>
      <c r="AB641" s="74"/>
      <c r="AC641" s="74"/>
      <c r="AD641" s="74"/>
      <c r="AE641" s="74"/>
      <c r="AF641" s="74"/>
      <c r="AG641" s="74"/>
      <c r="AH641" s="74"/>
      <c r="AI641" s="74"/>
      <c r="AJ641" s="56"/>
      <c r="AK641" s="56"/>
      <c r="AL641" s="56"/>
      <c r="AM641" s="56"/>
      <c r="AN641" s="56"/>
      <c r="AO641" s="56"/>
      <c r="AP641" s="56"/>
      <c r="AQ641" s="56"/>
      <c r="AR641" s="56"/>
      <c r="AS641" s="56"/>
      <c r="AT641" s="56"/>
      <c r="AU641" s="56"/>
      <c r="AV641" s="56"/>
      <c r="AW641" s="56"/>
      <c r="AX641" s="56"/>
      <c r="AY641" s="56"/>
      <c r="AZ641" s="56"/>
      <c r="BA641" s="56"/>
      <c r="BB641" s="56"/>
      <c r="BC641" s="56"/>
      <c r="BD641" s="56"/>
      <c r="BE641" s="56"/>
      <c r="BF641" s="56"/>
      <c r="BG641" s="56"/>
      <c r="BH641" s="56"/>
      <c r="BI641" s="56"/>
      <c r="BJ641" s="56"/>
      <c r="BK641" s="56"/>
      <c r="BL641" s="56"/>
      <c r="BM641" s="56"/>
      <c r="BN641" s="56"/>
      <c r="BO641" s="56"/>
      <c r="BP641" s="56"/>
      <c r="BQ641" s="56"/>
      <c r="BR641" s="56"/>
      <c r="BS641" s="56"/>
      <c r="BT641" s="56"/>
      <c r="BV641" s="56"/>
      <c r="BW641" s="56"/>
    </row>
    <row r="642" spans="1:75" ht="15.75" customHeight="1" x14ac:dyDescent="0.25">
      <c r="A642" s="55"/>
      <c r="B642" s="55"/>
      <c r="C642" s="110"/>
      <c r="D642" s="110"/>
      <c r="E642" s="110"/>
      <c r="F642" s="78"/>
      <c r="G642" s="78"/>
      <c r="H642" s="78"/>
      <c r="I642" s="78"/>
      <c r="J642" s="78"/>
      <c r="K642" s="78"/>
      <c r="L642" s="78"/>
      <c r="M642" s="78"/>
      <c r="N642" s="78"/>
      <c r="O642" s="55"/>
      <c r="P642" s="55"/>
      <c r="Q642" s="55"/>
      <c r="R642" s="55"/>
      <c r="S642" s="55"/>
      <c r="T642" s="55"/>
      <c r="U642" s="55"/>
      <c r="V642" s="55"/>
      <c r="W642" s="55"/>
      <c r="X642" s="74"/>
      <c r="Y642" s="74"/>
      <c r="Z642" s="74"/>
      <c r="AA642" s="74"/>
      <c r="AB642" s="74"/>
      <c r="AC642" s="74"/>
      <c r="AD642" s="74"/>
      <c r="AE642" s="74"/>
      <c r="AF642" s="74"/>
      <c r="AG642" s="74"/>
      <c r="AH642" s="74"/>
      <c r="AI642" s="74"/>
      <c r="AJ642" s="56"/>
      <c r="AK642" s="56"/>
      <c r="AL642" s="56"/>
      <c r="AM642" s="56"/>
      <c r="AN642" s="56"/>
      <c r="AO642" s="56"/>
      <c r="AP642" s="56"/>
      <c r="AQ642" s="56"/>
      <c r="AR642" s="56"/>
      <c r="AS642" s="56"/>
      <c r="AT642" s="56"/>
      <c r="AU642" s="56"/>
      <c r="AV642" s="56"/>
      <c r="AW642" s="56"/>
      <c r="AX642" s="56"/>
      <c r="AY642" s="56"/>
      <c r="AZ642" s="56"/>
      <c r="BA642" s="56"/>
      <c r="BB642" s="56"/>
      <c r="BC642" s="56"/>
      <c r="BD642" s="56"/>
      <c r="BE642" s="56"/>
      <c r="BF642" s="56"/>
      <c r="BG642" s="56"/>
      <c r="BH642" s="56"/>
      <c r="BI642" s="56"/>
      <c r="BJ642" s="56"/>
      <c r="BK642" s="56"/>
      <c r="BL642" s="56"/>
      <c r="BM642" s="56"/>
      <c r="BN642" s="56"/>
      <c r="BO642" s="56"/>
      <c r="BP642" s="56"/>
      <c r="BQ642" s="56"/>
      <c r="BR642" s="56"/>
      <c r="BS642" s="56"/>
      <c r="BT642" s="56"/>
      <c r="BV642" s="56"/>
      <c r="BW642" s="56"/>
    </row>
    <row r="643" spans="1:75" ht="15.75" customHeight="1" x14ac:dyDescent="0.25">
      <c r="A643" s="55"/>
      <c r="B643" s="55"/>
      <c r="C643" s="110"/>
      <c r="D643" s="110"/>
      <c r="E643" s="110"/>
      <c r="F643" s="78"/>
      <c r="G643" s="78"/>
      <c r="H643" s="78"/>
      <c r="I643" s="78"/>
      <c r="J643" s="78"/>
      <c r="K643" s="78"/>
      <c r="L643" s="78"/>
      <c r="M643" s="78"/>
      <c r="N643" s="78"/>
      <c r="O643" s="55"/>
      <c r="P643" s="55"/>
      <c r="Q643" s="55"/>
      <c r="R643" s="55"/>
      <c r="S643" s="55"/>
      <c r="T643" s="55"/>
      <c r="U643" s="55"/>
      <c r="V643" s="55"/>
      <c r="W643" s="55"/>
      <c r="X643" s="74"/>
      <c r="Y643" s="74"/>
      <c r="Z643" s="74"/>
      <c r="AA643" s="74"/>
      <c r="AB643" s="74"/>
      <c r="AC643" s="74"/>
      <c r="AD643" s="74"/>
      <c r="AE643" s="74"/>
      <c r="AF643" s="74"/>
      <c r="AG643" s="74"/>
      <c r="AH643" s="74"/>
      <c r="AI643" s="74"/>
      <c r="AJ643" s="56"/>
      <c r="AK643" s="56"/>
      <c r="AL643" s="56"/>
      <c r="AM643" s="56"/>
      <c r="AN643" s="56"/>
      <c r="AO643" s="56"/>
      <c r="AP643" s="56"/>
      <c r="AQ643" s="56"/>
      <c r="AR643" s="56"/>
      <c r="AS643" s="56"/>
      <c r="AT643" s="56"/>
      <c r="AU643" s="56"/>
      <c r="AV643" s="56"/>
      <c r="AW643" s="56"/>
      <c r="AX643" s="56"/>
      <c r="AY643" s="56"/>
      <c r="AZ643" s="56"/>
      <c r="BA643" s="56"/>
      <c r="BB643" s="56"/>
      <c r="BC643" s="56"/>
      <c r="BD643" s="56"/>
      <c r="BE643" s="56"/>
      <c r="BF643" s="56"/>
      <c r="BG643" s="56"/>
      <c r="BH643" s="56"/>
      <c r="BI643" s="56"/>
      <c r="BJ643" s="56"/>
      <c r="BK643" s="56"/>
      <c r="BL643" s="56"/>
      <c r="BM643" s="56"/>
      <c r="BN643" s="56"/>
      <c r="BO643" s="56"/>
      <c r="BP643" s="56"/>
      <c r="BQ643" s="56"/>
      <c r="BR643" s="56"/>
      <c r="BS643" s="56"/>
      <c r="BT643" s="56"/>
      <c r="BV643" s="56"/>
      <c r="BW643" s="56"/>
    </row>
    <row r="644" spans="1:75" ht="15.75" customHeight="1" x14ac:dyDescent="0.25">
      <c r="A644" s="55"/>
      <c r="B644" s="55"/>
      <c r="C644" s="110"/>
      <c r="D644" s="110"/>
      <c r="E644" s="110"/>
      <c r="F644" s="78"/>
      <c r="G644" s="78"/>
      <c r="H644" s="78"/>
      <c r="I644" s="78"/>
      <c r="J644" s="78"/>
      <c r="K644" s="78"/>
      <c r="L644" s="78"/>
      <c r="M644" s="78"/>
      <c r="N644" s="78"/>
      <c r="O644" s="55"/>
      <c r="P644" s="55"/>
      <c r="Q644" s="55"/>
      <c r="R644" s="55"/>
      <c r="S644" s="55"/>
      <c r="T644" s="55"/>
      <c r="U644" s="55"/>
      <c r="V644" s="55"/>
      <c r="W644" s="55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56"/>
      <c r="AK644" s="56"/>
      <c r="AL644" s="56"/>
      <c r="AM644" s="56"/>
      <c r="AN644" s="56"/>
      <c r="AO644" s="56"/>
      <c r="AP644" s="56"/>
      <c r="AQ644" s="56"/>
      <c r="AR644" s="56"/>
      <c r="AS644" s="56"/>
      <c r="AT644" s="56"/>
      <c r="AU644" s="56"/>
      <c r="AV644" s="56"/>
      <c r="AW644" s="56"/>
      <c r="AX644" s="56"/>
      <c r="AY644" s="56"/>
      <c r="AZ644" s="56"/>
      <c r="BA644" s="56"/>
      <c r="BB644" s="56"/>
      <c r="BC644" s="56"/>
      <c r="BD644" s="56"/>
      <c r="BE644" s="56"/>
      <c r="BF644" s="56"/>
      <c r="BG644" s="56"/>
      <c r="BH644" s="56"/>
      <c r="BI644" s="56"/>
      <c r="BJ644" s="56"/>
      <c r="BK644" s="56"/>
      <c r="BL644" s="56"/>
      <c r="BM644" s="56"/>
      <c r="BN644" s="56"/>
      <c r="BO644" s="56"/>
      <c r="BP644" s="56"/>
      <c r="BQ644" s="56"/>
      <c r="BR644" s="56"/>
      <c r="BS644" s="56"/>
      <c r="BT644" s="56"/>
      <c r="BV644" s="56"/>
      <c r="BW644" s="56"/>
    </row>
    <row r="645" spans="1:75" ht="15.75" customHeight="1" x14ac:dyDescent="0.25">
      <c r="A645" s="55"/>
      <c r="B645" s="55"/>
      <c r="C645" s="110"/>
      <c r="D645" s="110"/>
      <c r="E645" s="110"/>
      <c r="F645" s="78"/>
      <c r="G645" s="78"/>
      <c r="H645" s="78"/>
      <c r="I645" s="78"/>
      <c r="J645" s="78"/>
      <c r="K645" s="78"/>
      <c r="L645" s="78"/>
      <c r="M645" s="78"/>
      <c r="N645" s="78"/>
      <c r="O645" s="55"/>
      <c r="P645" s="55"/>
      <c r="Q645" s="55"/>
      <c r="R645" s="55"/>
      <c r="S645" s="55"/>
      <c r="T645" s="55"/>
      <c r="U645" s="55"/>
      <c r="V645" s="55"/>
      <c r="W645" s="55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56"/>
      <c r="AK645" s="56"/>
      <c r="AL645" s="56"/>
      <c r="AM645" s="56"/>
      <c r="AN645" s="56"/>
      <c r="AO645" s="56"/>
      <c r="AP645" s="56"/>
      <c r="AQ645" s="56"/>
      <c r="AR645" s="56"/>
      <c r="AS645" s="56"/>
      <c r="AT645" s="56"/>
      <c r="AU645" s="56"/>
      <c r="AV645" s="56"/>
      <c r="AW645" s="56"/>
      <c r="AX645" s="56"/>
      <c r="AY645" s="56"/>
      <c r="AZ645" s="56"/>
      <c r="BA645" s="56"/>
      <c r="BB645" s="56"/>
      <c r="BC645" s="56"/>
      <c r="BD645" s="56"/>
      <c r="BE645" s="56"/>
      <c r="BF645" s="56"/>
      <c r="BG645" s="56"/>
      <c r="BH645" s="56"/>
      <c r="BI645" s="56"/>
      <c r="BJ645" s="56"/>
      <c r="BK645" s="56"/>
      <c r="BL645" s="56"/>
      <c r="BM645" s="56"/>
      <c r="BN645" s="56"/>
      <c r="BO645" s="56"/>
      <c r="BP645" s="56"/>
      <c r="BQ645" s="56"/>
      <c r="BR645" s="56"/>
      <c r="BS645" s="56"/>
      <c r="BT645" s="56"/>
      <c r="BV645" s="56"/>
      <c r="BW645" s="56"/>
    </row>
    <row r="646" spans="1:75" ht="15.75" customHeight="1" x14ac:dyDescent="0.25">
      <c r="A646" s="55"/>
      <c r="B646" s="55"/>
      <c r="C646" s="110"/>
      <c r="D646" s="110"/>
      <c r="E646" s="110"/>
      <c r="F646" s="78"/>
      <c r="G646" s="78"/>
      <c r="H646" s="78"/>
      <c r="I646" s="78"/>
      <c r="J646" s="78"/>
      <c r="K646" s="78"/>
      <c r="L646" s="78"/>
      <c r="M646" s="78"/>
      <c r="N646" s="78"/>
      <c r="O646" s="55"/>
      <c r="P646" s="55"/>
      <c r="Q646" s="55"/>
      <c r="R646" s="55"/>
      <c r="S646" s="55"/>
      <c r="T646" s="55"/>
      <c r="U646" s="55"/>
      <c r="V646" s="55"/>
      <c r="W646" s="55"/>
      <c r="X646" s="74"/>
      <c r="Y646" s="74"/>
      <c r="Z646" s="74"/>
      <c r="AA646" s="74"/>
      <c r="AB646" s="74"/>
      <c r="AC646" s="74"/>
      <c r="AD646" s="74"/>
      <c r="AE646" s="74"/>
      <c r="AF646" s="74"/>
      <c r="AG646" s="74"/>
      <c r="AH646" s="74"/>
      <c r="AI646" s="74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  <c r="AW646" s="56"/>
      <c r="AX646" s="56"/>
      <c r="AY646" s="56"/>
      <c r="AZ646" s="56"/>
      <c r="BA646" s="56"/>
      <c r="BB646" s="56"/>
      <c r="BC646" s="56"/>
      <c r="BD646" s="56"/>
      <c r="BE646" s="56"/>
      <c r="BF646" s="56"/>
      <c r="BG646" s="56"/>
      <c r="BH646" s="56"/>
      <c r="BI646" s="56"/>
      <c r="BJ646" s="56"/>
      <c r="BK646" s="56"/>
      <c r="BL646" s="56"/>
      <c r="BM646" s="56"/>
      <c r="BN646" s="56"/>
      <c r="BO646" s="56"/>
      <c r="BP646" s="56"/>
      <c r="BQ646" s="56"/>
      <c r="BR646" s="56"/>
      <c r="BS646" s="56"/>
      <c r="BT646" s="56"/>
      <c r="BV646" s="56"/>
      <c r="BW646" s="56"/>
    </row>
    <row r="647" spans="1:75" ht="15.75" customHeight="1" x14ac:dyDescent="0.25">
      <c r="A647" s="55"/>
      <c r="B647" s="55"/>
      <c r="C647" s="110"/>
      <c r="D647" s="110"/>
      <c r="E647" s="110"/>
      <c r="F647" s="78"/>
      <c r="G647" s="78"/>
      <c r="H647" s="78"/>
      <c r="I647" s="78"/>
      <c r="J647" s="78"/>
      <c r="K647" s="78"/>
      <c r="L647" s="78"/>
      <c r="M647" s="78"/>
      <c r="N647" s="78"/>
      <c r="O647" s="55"/>
      <c r="P647" s="55"/>
      <c r="Q647" s="55"/>
      <c r="R647" s="55"/>
      <c r="S647" s="55"/>
      <c r="T647" s="55"/>
      <c r="U647" s="55"/>
      <c r="V647" s="55"/>
      <c r="W647" s="55"/>
      <c r="X647" s="74"/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  <c r="AW647" s="56"/>
      <c r="AX647" s="56"/>
      <c r="AY647" s="56"/>
      <c r="AZ647" s="56"/>
      <c r="BA647" s="56"/>
      <c r="BB647" s="56"/>
      <c r="BC647" s="56"/>
      <c r="BD647" s="56"/>
      <c r="BE647" s="56"/>
      <c r="BF647" s="56"/>
      <c r="BG647" s="56"/>
      <c r="BH647" s="56"/>
      <c r="BI647" s="56"/>
      <c r="BJ647" s="56"/>
      <c r="BK647" s="56"/>
      <c r="BL647" s="56"/>
      <c r="BM647" s="56"/>
      <c r="BN647" s="56"/>
      <c r="BO647" s="56"/>
      <c r="BP647" s="56"/>
      <c r="BQ647" s="56"/>
      <c r="BR647" s="56"/>
      <c r="BS647" s="56"/>
      <c r="BT647" s="56"/>
      <c r="BV647" s="56"/>
      <c r="BW647" s="56"/>
    </row>
    <row r="648" spans="1:75" ht="15.75" customHeight="1" x14ac:dyDescent="0.25">
      <c r="A648" s="55"/>
      <c r="B648" s="55"/>
      <c r="C648" s="110"/>
      <c r="D648" s="110"/>
      <c r="E648" s="110"/>
      <c r="F648" s="78"/>
      <c r="G648" s="78"/>
      <c r="H648" s="78"/>
      <c r="I648" s="78"/>
      <c r="J648" s="78"/>
      <c r="K648" s="78"/>
      <c r="L648" s="78"/>
      <c r="M648" s="78"/>
      <c r="N648" s="78"/>
      <c r="O648" s="55"/>
      <c r="P648" s="55"/>
      <c r="Q648" s="55"/>
      <c r="R648" s="55"/>
      <c r="S648" s="55"/>
      <c r="T648" s="55"/>
      <c r="U648" s="55"/>
      <c r="V648" s="55"/>
      <c r="W648" s="55"/>
      <c r="X648" s="74"/>
      <c r="Y648" s="74"/>
      <c r="Z648" s="74"/>
      <c r="AA648" s="74"/>
      <c r="AB648" s="74"/>
      <c r="AC648" s="74"/>
      <c r="AD648" s="74"/>
      <c r="AE648" s="74"/>
      <c r="AF648" s="74"/>
      <c r="AG648" s="74"/>
      <c r="AH648" s="74"/>
      <c r="AI648" s="74"/>
      <c r="AJ648" s="56"/>
      <c r="AK648" s="56"/>
      <c r="AL648" s="56"/>
      <c r="AM648" s="56"/>
      <c r="AN648" s="56"/>
      <c r="AO648" s="56"/>
      <c r="AP648" s="56"/>
      <c r="AQ648" s="56"/>
      <c r="AR648" s="56"/>
      <c r="AS648" s="56"/>
      <c r="AT648" s="56"/>
      <c r="AU648" s="56"/>
      <c r="AV648" s="56"/>
      <c r="AW648" s="56"/>
      <c r="AX648" s="56"/>
      <c r="AY648" s="56"/>
      <c r="AZ648" s="56"/>
      <c r="BA648" s="56"/>
      <c r="BB648" s="56"/>
      <c r="BC648" s="56"/>
      <c r="BD648" s="56"/>
      <c r="BE648" s="56"/>
      <c r="BF648" s="56"/>
      <c r="BG648" s="56"/>
      <c r="BH648" s="56"/>
      <c r="BI648" s="56"/>
      <c r="BJ648" s="56"/>
      <c r="BK648" s="56"/>
      <c r="BL648" s="56"/>
      <c r="BM648" s="56"/>
      <c r="BN648" s="56"/>
      <c r="BO648" s="56"/>
      <c r="BP648" s="56"/>
      <c r="BQ648" s="56"/>
      <c r="BR648" s="56"/>
      <c r="BS648" s="56"/>
      <c r="BT648" s="56"/>
      <c r="BV648" s="56"/>
      <c r="BW648" s="56"/>
    </row>
    <row r="649" spans="1:75" ht="15.75" customHeight="1" x14ac:dyDescent="0.25">
      <c r="A649" s="55"/>
      <c r="B649" s="55"/>
      <c r="C649" s="110"/>
      <c r="D649" s="110"/>
      <c r="E649" s="110"/>
      <c r="F649" s="78"/>
      <c r="G649" s="78"/>
      <c r="H649" s="78"/>
      <c r="I649" s="78"/>
      <c r="J649" s="78"/>
      <c r="K649" s="78"/>
      <c r="L649" s="78"/>
      <c r="M649" s="78"/>
      <c r="N649" s="78"/>
      <c r="O649" s="55"/>
      <c r="P649" s="55"/>
      <c r="Q649" s="55"/>
      <c r="R649" s="55"/>
      <c r="S649" s="55"/>
      <c r="T649" s="55"/>
      <c r="U649" s="55"/>
      <c r="V649" s="55"/>
      <c r="W649" s="55"/>
      <c r="X649" s="74"/>
      <c r="Y649" s="74"/>
      <c r="Z649" s="74"/>
      <c r="AA649" s="74"/>
      <c r="AB649" s="74"/>
      <c r="AC649" s="74"/>
      <c r="AD649" s="74"/>
      <c r="AE649" s="74"/>
      <c r="AF649" s="74"/>
      <c r="AG649" s="74"/>
      <c r="AH649" s="74"/>
      <c r="AI649" s="74"/>
      <c r="AJ649" s="56"/>
      <c r="AK649" s="56"/>
      <c r="AL649" s="56"/>
      <c r="AM649" s="56"/>
      <c r="AN649" s="56"/>
      <c r="AO649" s="56"/>
      <c r="AP649" s="56"/>
      <c r="AQ649" s="56"/>
      <c r="AR649" s="56"/>
      <c r="AS649" s="56"/>
      <c r="AT649" s="56"/>
      <c r="AU649" s="56"/>
      <c r="AV649" s="56"/>
      <c r="AW649" s="56"/>
      <c r="AX649" s="56"/>
      <c r="AY649" s="56"/>
      <c r="AZ649" s="56"/>
      <c r="BA649" s="56"/>
      <c r="BB649" s="56"/>
      <c r="BC649" s="56"/>
      <c r="BD649" s="56"/>
      <c r="BE649" s="56"/>
      <c r="BF649" s="56"/>
      <c r="BG649" s="56"/>
      <c r="BH649" s="56"/>
      <c r="BI649" s="56"/>
      <c r="BJ649" s="56"/>
      <c r="BK649" s="56"/>
      <c r="BL649" s="56"/>
      <c r="BM649" s="56"/>
      <c r="BN649" s="56"/>
      <c r="BO649" s="56"/>
      <c r="BP649" s="56"/>
      <c r="BQ649" s="56"/>
      <c r="BR649" s="56"/>
      <c r="BS649" s="56"/>
      <c r="BT649" s="56"/>
      <c r="BV649" s="56"/>
      <c r="BW649" s="56"/>
    </row>
    <row r="650" spans="1:75" ht="15.75" customHeight="1" x14ac:dyDescent="0.25">
      <c r="A650" s="55"/>
      <c r="B650" s="55"/>
      <c r="C650" s="110"/>
      <c r="D650" s="110"/>
      <c r="E650" s="110"/>
      <c r="F650" s="78"/>
      <c r="G650" s="78"/>
      <c r="H650" s="78"/>
      <c r="I650" s="78"/>
      <c r="J650" s="78"/>
      <c r="K650" s="78"/>
      <c r="L650" s="78"/>
      <c r="M650" s="78"/>
      <c r="N650" s="78"/>
      <c r="O650" s="55"/>
      <c r="P650" s="55"/>
      <c r="Q650" s="55"/>
      <c r="R650" s="55"/>
      <c r="S650" s="55"/>
      <c r="T650" s="55"/>
      <c r="U650" s="55"/>
      <c r="V650" s="55"/>
      <c r="W650" s="55"/>
      <c r="X650" s="74"/>
      <c r="Y650" s="74"/>
      <c r="Z650" s="74"/>
      <c r="AA650" s="74"/>
      <c r="AB650" s="74"/>
      <c r="AC650" s="74"/>
      <c r="AD650" s="74"/>
      <c r="AE650" s="74"/>
      <c r="AF650" s="74"/>
      <c r="AG650" s="74"/>
      <c r="AH650" s="74"/>
      <c r="AI650" s="74"/>
      <c r="AJ650" s="56"/>
      <c r="AK650" s="56"/>
      <c r="AL650" s="56"/>
      <c r="AM650" s="56"/>
      <c r="AN650" s="56"/>
      <c r="AO650" s="56"/>
      <c r="AP650" s="56"/>
      <c r="AQ650" s="56"/>
      <c r="AR650" s="56"/>
      <c r="AS650" s="56"/>
      <c r="AT650" s="56"/>
      <c r="AU650" s="56"/>
      <c r="AV650" s="56"/>
      <c r="AW650" s="56"/>
      <c r="AX650" s="56"/>
      <c r="AY650" s="56"/>
      <c r="AZ650" s="56"/>
      <c r="BA650" s="56"/>
      <c r="BB650" s="56"/>
      <c r="BC650" s="56"/>
      <c r="BD650" s="56"/>
      <c r="BE650" s="56"/>
      <c r="BF650" s="56"/>
      <c r="BG650" s="56"/>
      <c r="BH650" s="56"/>
      <c r="BI650" s="56"/>
      <c r="BJ650" s="56"/>
      <c r="BK650" s="56"/>
      <c r="BL650" s="56"/>
      <c r="BM650" s="56"/>
      <c r="BN650" s="56"/>
      <c r="BO650" s="56"/>
      <c r="BP650" s="56"/>
      <c r="BQ650" s="56"/>
      <c r="BR650" s="56"/>
      <c r="BS650" s="56"/>
      <c r="BT650" s="56"/>
      <c r="BV650" s="56"/>
      <c r="BW650" s="56"/>
    </row>
    <row r="651" spans="1:75" ht="15.75" customHeight="1" x14ac:dyDescent="0.25">
      <c r="A651" s="55"/>
      <c r="B651" s="55"/>
      <c r="C651" s="110"/>
      <c r="D651" s="110"/>
      <c r="E651" s="110"/>
      <c r="F651" s="78"/>
      <c r="G651" s="78"/>
      <c r="H651" s="78"/>
      <c r="I651" s="78"/>
      <c r="J651" s="78"/>
      <c r="K651" s="78"/>
      <c r="L651" s="78"/>
      <c r="M651" s="78"/>
      <c r="N651" s="78"/>
      <c r="O651" s="55"/>
      <c r="P651" s="55"/>
      <c r="Q651" s="55"/>
      <c r="R651" s="55"/>
      <c r="S651" s="55"/>
      <c r="T651" s="55"/>
      <c r="U651" s="55"/>
      <c r="V651" s="55"/>
      <c r="W651" s="55"/>
      <c r="X651" s="74"/>
      <c r="Y651" s="74"/>
      <c r="Z651" s="74"/>
      <c r="AA651" s="74"/>
      <c r="AB651" s="74"/>
      <c r="AC651" s="74"/>
      <c r="AD651" s="74"/>
      <c r="AE651" s="74"/>
      <c r="AF651" s="74"/>
      <c r="AG651" s="74"/>
      <c r="AH651" s="74"/>
      <c r="AI651" s="74"/>
      <c r="AJ651" s="56"/>
      <c r="AK651" s="56"/>
      <c r="AL651" s="56"/>
      <c r="AM651" s="56"/>
      <c r="AN651" s="56"/>
      <c r="AO651" s="56"/>
      <c r="AP651" s="56"/>
      <c r="AQ651" s="56"/>
      <c r="AR651" s="56"/>
      <c r="AS651" s="56"/>
      <c r="AT651" s="56"/>
      <c r="AU651" s="56"/>
      <c r="AV651" s="56"/>
      <c r="AW651" s="56"/>
      <c r="AX651" s="56"/>
      <c r="AY651" s="56"/>
      <c r="AZ651" s="56"/>
      <c r="BA651" s="56"/>
      <c r="BB651" s="56"/>
      <c r="BC651" s="56"/>
      <c r="BD651" s="56"/>
      <c r="BE651" s="56"/>
      <c r="BF651" s="56"/>
      <c r="BG651" s="56"/>
      <c r="BH651" s="56"/>
      <c r="BI651" s="56"/>
      <c r="BJ651" s="56"/>
      <c r="BK651" s="56"/>
      <c r="BL651" s="56"/>
      <c r="BM651" s="56"/>
      <c r="BN651" s="56"/>
      <c r="BO651" s="56"/>
      <c r="BP651" s="56"/>
      <c r="BQ651" s="56"/>
      <c r="BR651" s="56"/>
      <c r="BS651" s="56"/>
      <c r="BT651" s="56"/>
      <c r="BV651" s="56"/>
      <c r="BW651" s="56"/>
    </row>
    <row r="652" spans="1:75" ht="15.75" customHeight="1" x14ac:dyDescent="0.25">
      <c r="A652" s="55"/>
      <c r="B652" s="55"/>
      <c r="C652" s="110"/>
      <c r="D652" s="110"/>
      <c r="E652" s="110"/>
      <c r="F652" s="78"/>
      <c r="G652" s="78"/>
      <c r="H652" s="78"/>
      <c r="I652" s="78"/>
      <c r="J652" s="78"/>
      <c r="K652" s="78"/>
      <c r="L652" s="78"/>
      <c r="M652" s="78"/>
      <c r="N652" s="78"/>
      <c r="O652" s="55"/>
      <c r="P652" s="55"/>
      <c r="Q652" s="55"/>
      <c r="R652" s="55"/>
      <c r="S652" s="55"/>
      <c r="T652" s="55"/>
      <c r="U652" s="55"/>
      <c r="V652" s="55"/>
      <c r="W652" s="55"/>
      <c r="X652" s="74"/>
      <c r="Y652" s="74"/>
      <c r="Z652" s="74"/>
      <c r="AA652" s="74"/>
      <c r="AB652" s="74"/>
      <c r="AC652" s="74"/>
      <c r="AD652" s="74"/>
      <c r="AE652" s="74"/>
      <c r="AF652" s="74"/>
      <c r="AG652" s="74"/>
      <c r="AH652" s="74"/>
      <c r="AI652" s="74"/>
      <c r="AJ652" s="56"/>
      <c r="AK652" s="56"/>
      <c r="AL652" s="56"/>
      <c r="AM652" s="56"/>
      <c r="AN652" s="56"/>
      <c r="AO652" s="56"/>
      <c r="AP652" s="56"/>
      <c r="AQ652" s="56"/>
      <c r="AR652" s="56"/>
      <c r="AS652" s="56"/>
      <c r="AT652" s="56"/>
      <c r="AU652" s="56"/>
      <c r="AV652" s="56"/>
      <c r="AW652" s="56"/>
      <c r="AX652" s="56"/>
      <c r="AY652" s="56"/>
      <c r="AZ652" s="56"/>
      <c r="BA652" s="56"/>
      <c r="BB652" s="56"/>
      <c r="BC652" s="56"/>
      <c r="BD652" s="56"/>
      <c r="BE652" s="56"/>
      <c r="BF652" s="56"/>
      <c r="BG652" s="56"/>
      <c r="BH652" s="56"/>
      <c r="BI652" s="56"/>
      <c r="BJ652" s="56"/>
      <c r="BK652" s="56"/>
      <c r="BL652" s="56"/>
      <c r="BM652" s="56"/>
      <c r="BN652" s="56"/>
      <c r="BO652" s="56"/>
      <c r="BP652" s="56"/>
      <c r="BQ652" s="56"/>
      <c r="BR652" s="56"/>
      <c r="BS652" s="56"/>
      <c r="BT652" s="56"/>
      <c r="BV652" s="56"/>
      <c r="BW652" s="56"/>
    </row>
    <row r="653" spans="1:75" ht="15.75" customHeight="1" x14ac:dyDescent="0.25">
      <c r="A653" s="55"/>
      <c r="B653" s="55"/>
      <c r="C653" s="110"/>
      <c r="D653" s="110"/>
      <c r="E653" s="110"/>
      <c r="F653" s="78"/>
      <c r="G653" s="78"/>
      <c r="H653" s="78"/>
      <c r="I653" s="78"/>
      <c r="J653" s="78"/>
      <c r="K653" s="78"/>
      <c r="L653" s="78"/>
      <c r="M653" s="78"/>
      <c r="N653" s="78"/>
      <c r="O653" s="55"/>
      <c r="P653" s="55"/>
      <c r="Q653" s="55"/>
      <c r="R653" s="55"/>
      <c r="S653" s="55"/>
      <c r="T653" s="55"/>
      <c r="U653" s="55"/>
      <c r="V653" s="55"/>
      <c r="W653" s="55"/>
      <c r="X653" s="74"/>
      <c r="Y653" s="74"/>
      <c r="Z653" s="74"/>
      <c r="AA653" s="74"/>
      <c r="AB653" s="74"/>
      <c r="AC653" s="74"/>
      <c r="AD653" s="74"/>
      <c r="AE653" s="74"/>
      <c r="AF653" s="74"/>
      <c r="AG653" s="74"/>
      <c r="AH653" s="74"/>
      <c r="AI653" s="74"/>
      <c r="AJ653" s="56"/>
      <c r="AK653" s="56"/>
      <c r="AL653" s="56"/>
      <c r="AM653" s="56"/>
      <c r="AN653" s="56"/>
      <c r="AO653" s="56"/>
      <c r="AP653" s="56"/>
      <c r="AQ653" s="56"/>
      <c r="AR653" s="56"/>
      <c r="AS653" s="56"/>
      <c r="AT653" s="56"/>
      <c r="AU653" s="56"/>
      <c r="AV653" s="56"/>
      <c r="AW653" s="56"/>
      <c r="AX653" s="56"/>
      <c r="AY653" s="56"/>
      <c r="AZ653" s="56"/>
      <c r="BA653" s="56"/>
      <c r="BB653" s="56"/>
      <c r="BC653" s="56"/>
      <c r="BD653" s="56"/>
      <c r="BE653" s="56"/>
      <c r="BF653" s="56"/>
      <c r="BG653" s="56"/>
      <c r="BH653" s="56"/>
      <c r="BI653" s="56"/>
      <c r="BJ653" s="56"/>
      <c r="BK653" s="56"/>
      <c r="BL653" s="56"/>
      <c r="BM653" s="56"/>
      <c r="BN653" s="56"/>
      <c r="BO653" s="56"/>
      <c r="BP653" s="56"/>
      <c r="BQ653" s="56"/>
      <c r="BR653" s="56"/>
      <c r="BS653" s="56"/>
      <c r="BT653" s="56"/>
      <c r="BV653" s="56"/>
      <c r="BW653" s="56"/>
    </row>
  </sheetData>
  <mergeCells count="190">
    <mergeCell ref="AA317:AC317"/>
    <mergeCell ref="AD317:AF317"/>
    <mergeCell ref="AG317:AI317"/>
    <mergeCell ref="AJ317:AL317"/>
    <mergeCell ref="BK316:BN316"/>
    <mergeCell ref="BO316:BR316"/>
    <mergeCell ref="C317:E317"/>
    <mergeCell ref="F317:H317"/>
    <mergeCell ref="I317:K317"/>
    <mergeCell ref="L317:N317"/>
    <mergeCell ref="O317:Q317"/>
    <mergeCell ref="R317:T317"/>
    <mergeCell ref="AG316:AI316"/>
    <mergeCell ref="AJ316:AL316"/>
    <mergeCell ref="AM316:AP316"/>
    <mergeCell ref="AQ316:AT316"/>
    <mergeCell ref="AU316:AX316"/>
    <mergeCell ref="AY316:BB316"/>
    <mergeCell ref="BK317:BN317"/>
    <mergeCell ref="BO317:BR317"/>
    <mergeCell ref="AM317:AP317"/>
    <mergeCell ref="AQ317:AT317"/>
    <mergeCell ref="AU317:AX317"/>
    <mergeCell ref="AY317:BB317"/>
    <mergeCell ref="BC317:BF317"/>
    <mergeCell ref="BG317:BJ317"/>
    <mergeCell ref="U317:W317"/>
    <mergeCell ref="X317:Z317"/>
    <mergeCell ref="BG210:BJ210"/>
    <mergeCell ref="BK210:BN210"/>
    <mergeCell ref="BO210:BR210"/>
    <mergeCell ref="F316:N316"/>
    <mergeCell ref="O316:Q316"/>
    <mergeCell ref="R316:T316"/>
    <mergeCell ref="U316:W316"/>
    <mergeCell ref="X316:Z316"/>
    <mergeCell ref="AA316:AC316"/>
    <mergeCell ref="AD316:AF316"/>
    <mergeCell ref="AJ210:AL210"/>
    <mergeCell ref="AM210:AP210"/>
    <mergeCell ref="AQ210:AT210"/>
    <mergeCell ref="AU210:AX210"/>
    <mergeCell ref="AY210:BB210"/>
    <mergeCell ref="BC210:BF210"/>
    <mergeCell ref="R210:T210"/>
    <mergeCell ref="U210:W210"/>
    <mergeCell ref="X210:Z210"/>
    <mergeCell ref="AA210:AC210"/>
    <mergeCell ref="AD210:AF210"/>
    <mergeCell ref="AG210:AI210"/>
    <mergeCell ref="BC316:BF316"/>
    <mergeCell ref="BG316:BJ316"/>
    <mergeCell ref="C210:E210"/>
    <mergeCell ref="F210:H210"/>
    <mergeCell ref="I210:K210"/>
    <mergeCell ref="L210:N210"/>
    <mergeCell ref="O210:Q210"/>
    <mergeCell ref="AD209:AF209"/>
    <mergeCell ref="AG209:AI209"/>
    <mergeCell ref="AJ209:AL209"/>
    <mergeCell ref="AM209:AP209"/>
    <mergeCell ref="F209:N209"/>
    <mergeCell ref="O209:Q209"/>
    <mergeCell ref="R209:T209"/>
    <mergeCell ref="U209:W209"/>
    <mergeCell ref="X209:Z209"/>
    <mergeCell ref="AA209:AC209"/>
    <mergeCell ref="BO190:BR190"/>
    <mergeCell ref="AA190:AC190"/>
    <mergeCell ref="AD190:AF190"/>
    <mergeCell ref="AG190:AI190"/>
    <mergeCell ref="AJ190:AL190"/>
    <mergeCell ref="AM190:AP190"/>
    <mergeCell ref="AQ190:AT190"/>
    <mergeCell ref="AY209:BB209"/>
    <mergeCell ref="BC209:BF209"/>
    <mergeCell ref="BG209:BJ209"/>
    <mergeCell ref="BK209:BN209"/>
    <mergeCell ref="BO209:BR209"/>
    <mergeCell ref="AQ209:AT209"/>
    <mergeCell ref="AU209:AX209"/>
    <mergeCell ref="AG119:AI119"/>
    <mergeCell ref="AJ119:AL119"/>
    <mergeCell ref="AM119:AP119"/>
    <mergeCell ref="BK189:BN189"/>
    <mergeCell ref="BO189:BR189"/>
    <mergeCell ref="C190:E190"/>
    <mergeCell ref="F190:H190"/>
    <mergeCell ref="I190:K190"/>
    <mergeCell ref="L190:N190"/>
    <mergeCell ref="O190:Q190"/>
    <mergeCell ref="R190:T190"/>
    <mergeCell ref="U190:W190"/>
    <mergeCell ref="X190:Z190"/>
    <mergeCell ref="AM189:AP189"/>
    <mergeCell ref="AQ189:AT189"/>
    <mergeCell ref="AU189:AX189"/>
    <mergeCell ref="AY189:BB189"/>
    <mergeCell ref="BC189:BF189"/>
    <mergeCell ref="BG189:BJ189"/>
    <mergeCell ref="AU190:AX190"/>
    <mergeCell ref="AY190:BB190"/>
    <mergeCell ref="BC190:BF190"/>
    <mergeCell ref="BG190:BJ190"/>
    <mergeCell ref="BK190:BN190"/>
    <mergeCell ref="F189:N189"/>
    <mergeCell ref="O189:Q189"/>
    <mergeCell ref="R189:T189"/>
    <mergeCell ref="U189:W189"/>
    <mergeCell ref="X189:Z189"/>
    <mergeCell ref="AA189:AC189"/>
    <mergeCell ref="AD189:AF189"/>
    <mergeCell ref="AG189:AI189"/>
    <mergeCell ref="AJ189:AL189"/>
    <mergeCell ref="BO118:BR118"/>
    <mergeCell ref="C119:E119"/>
    <mergeCell ref="F119:H119"/>
    <mergeCell ref="I119:K119"/>
    <mergeCell ref="L119:N119"/>
    <mergeCell ref="O119:Q119"/>
    <mergeCell ref="R119:T119"/>
    <mergeCell ref="U119:W119"/>
    <mergeCell ref="AJ118:AL118"/>
    <mergeCell ref="AM118:AP118"/>
    <mergeCell ref="AQ118:AT118"/>
    <mergeCell ref="AU118:AX118"/>
    <mergeCell ref="AY118:BB118"/>
    <mergeCell ref="BC118:BF118"/>
    <mergeCell ref="BO119:BR119"/>
    <mergeCell ref="AQ119:AT119"/>
    <mergeCell ref="AU119:AX119"/>
    <mergeCell ref="AY119:BB119"/>
    <mergeCell ref="BC119:BF119"/>
    <mergeCell ref="BG119:BJ119"/>
    <mergeCell ref="BK119:BN119"/>
    <mergeCell ref="X119:Z119"/>
    <mergeCell ref="AA119:AC119"/>
    <mergeCell ref="AD119:AF119"/>
    <mergeCell ref="BK10:BN10"/>
    <mergeCell ref="BO10:BR10"/>
    <mergeCell ref="F118:N118"/>
    <mergeCell ref="O118:Q118"/>
    <mergeCell ref="R118:T118"/>
    <mergeCell ref="U118:W118"/>
    <mergeCell ref="X118:Z118"/>
    <mergeCell ref="AA118:AC118"/>
    <mergeCell ref="AD118:AF118"/>
    <mergeCell ref="AG118:AI118"/>
    <mergeCell ref="AM10:AP10"/>
    <mergeCell ref="AQ10:AT10"/>
    <mergeCell ref="AU10:AX10"/>
    <mergeCell ref="AY10:BB10"/>
    <mergeCell ref="BC10:BF10"/>
    <mergeCell ref="BG10:BJ10"/>
    <mergeCell ref="U10:W10"/>
    <mergeCell ref="X10:Z10"/>
    <mergeCell ref="AA10:AC10"/>
    <mergeCell ref="AD10:AF10"/>
    <mergeCell ref="AG10:AI10"/>
    <mergeCell ref="AJ10:AL10"/>
    <mergeCell ref="BG118:BJ118"/>
    <mergeCell ref="BK118:BN118"/>
    <mergeCell ref="C10:E10"/>
    <mergeCell ref="F10:H10"/>
    <mergeCell ref="I10:K10"/>
    <mergeCell ref="L10:N10"/>
    <mergeCell ref="O10:Q10"/>
    <mergeCell ref="R10:T10"/>
    <mergeCell ref="AU9:AX9"/>
    <mergeCell ref="AY9:BB9"/>
    <mergeCell ref="BC9:BF9"/>
    <mergeCell ref="AY2:BB2"/>
    <mergeCell ref="BC2:BF2"/>
    <mergeCell ref="BG2:BJ2"/>
    <mergeCell ref="BK2:BN2"/>
    <mergeCell ref="BO2:BR2"/>
    <mergeCell ref="F9:N9"/>
    <mergeCell ref="O9:Q9"/>
    <mergeCell ref="R9:T9"/>
    <mergeCell ref="U9:W9"/>
    <mergeCell ref="X9:Z9"/>
    <mergeCell ref="BG9:BJ9"/>
    <mergeCell ref="BK9:BN9"/>
    <mergeCell ref="BO9:BR9"/>
    <mergeCell ref="AA9:AC9"/>
    <mergeCell ref="AD9:AF9"/>
    <mergeCell ref="AG9:AI9"/>
    <mergeCell ref="AJ9:AL9"/>
    <mergeCell ref="AM9:AP9"/>
    <mergeCell ref="AQ9:AT9"/>
  </mergeCells>
  <pageMargins left="0.70866141732283472" right="0.70866141732283472" top="1.1417322834645669" bottom="0.74803149606299213" header="0" footer="0"/>
  <pageSetup paperSize="9" fitToHeight="0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J297"/>
  <sheetViews>
    <sheetView workbookViewId="0">
      <selection activeCell="A6" sqref="A6:DB97"/>
    </sheetView>
  </sheetViews>
  <sheetFormatPr baseColWidth="10" defaultColWidth="14.42578125" defaultRowHeight="15" customHeight="1" x14ac:dyDescent="0.25"/>
  <cols>
    <col min="1" max="1" width="15.28515625" style="54" customWidth="1"/>
    <col min="2" max="2" width="82.28515625" style="54" customWidth="1"/>
    <col min="3" max="3" width="14.7109375" style="54" hidden="1" customWidth="1"/>
    <col min="4" max="4" width="8.140625" style="54" hidden="1" customWidth="1"/>
    <col min="5" max="5" width="11.42578125" style="54" hidden="1" customWidth="1"/>
    <col min="6" max="6" width="10" style="54" hidden="1" customWidth="1"/>
    <col min="7" max="7" width="11.28515625" style="54" hidden="1" customWidth="1"/>
    <col min="8" max="8" width="10.7109375" style="54" hidden="1" customWidth="1"/>
    <col min="9" max="9" width="8.42578125" style="54" hidden="1" customWidth="1"/>
    <col min="10" max="10" width="11.42578125" style="54" hidden="1" customWidth="1"/>
    <col min="11" max="11" width="10" style="54" hidden="1" customWidth="1"/>
    <col min="12" max="12" width="13.140625" style="54" hidden="1" customWidth="1"/>
    <col min="13" max="13" width="11" style="54" hidden="1" customWidth="1"/>
    <col min="14" max="14" width="8.42578125" style="54" hidden="1" customWidth="1"/>
    <col min="15" max="15" width="11.42578125" style="54" hidden="1" customWidth="1"/>
    <col min="16" max="16" width="11" style="54" hidden="1" customWidth="1"/>
    <col min="17" max="17" width="13.140625" style="54" hidden="1" customWidth="1"/>
    <col min="18" max="18" width="11" style="54" hidden="1" customWidth="1"/>
    <col min="19" max="19" width="8.42578125" style="54" hidden="1" customWidth="1"/>
    <col min="20" max="20" width="11.42578125" style="54" hidden="1" customWidth="1"/>
    <col min="21" max="21" width="10" style="54" hidden="1" customWidth="1"/>
    <col min="22" max="22" width="13.140625" style="54" hidden="1" customWidth="1"/>
    <col min="23" max="23" width="11" style="54" hidden="1" customWidth="1"/>
    <col min="24" max="43" width="0.140625" style="54" hidden="1" customWidth="1"/>
    <col min="44" max="44" width="11.85546875" style="54" hidden="1" customWidth="1"/>
    <col min="45" max="58" width="0.140625" style="54" hidden="1" customWidth="1"/>
    <col min="59" max="59" width="9.7109375" style="54" hidden="1" customWidth="1"/>
    <col min="60" max="60" width="11.42578125" style="54" hidden="1" customWidth="1"/>
    <col min="61" max="61" width="10.5703125" style="54" hidden="1" customWidth="1"/>
    <col min="62" max="62" width="10" style="54" hidden="1" customWidth="1"/>
    <col min="63" max="64" width="0.140625" style="54" hidden="1" customWidth="1"/>
    <col min="65" max="65" width="9.7109375" style="54" hidden="1" customWidth="1"/>
    <col min="66" max="66" width="11.42578125" style="54" hidden="1" customWidth="1"/>
    <col min="67" max="67" width="10.5703125" style="54" hidden="1" customWidth="1"/>
    <col min="68" max="68" width="10" style="54" hidden="1" customWidth="1"/>
    <col min="69" max="69" width="13.140625" style="54" hidden="1" customWidth="1"/>
    <col min="70" max="70" width="12.140625" style="54" hidden="1" customWidth="1"/>
    <col min="71" max="71" width="9.7109375" style="54" hidden="1" customWidth="1"/>
    <col min="72" max="72" width="11.42578125" style="54" hidden="1" customWidth="1"/>
    <col min="73" max="73" width="10.5703125" style="54" hidden="1" customWidth="1"/>
    <col min="74" max="74" width="10" style="54" hidden="1" customWidth="1"/>
    <col min="75" max="75" width="20.7109375" style="54" hidden="1" customWidth="1"/>
    <col min="76" max="76" width="15.42578125" style="54" hidden="1" customWidth="1"/>
    <col min="77" max="77" width="9.7109375" style="54" customWidth="1"/>
    <col min="78" max="78" width="11" style="54" customWidth="1"/>
    <col min="79" max="79" width="10.42578125" style="54" customWidth="1"/>
    <col min="80" max="80" width="10.5703125" style="54" customWidth="1"/>
    <col min="81" max="81" width="11.28515625" style="54" customWidth="1"/>
    <col min="82" max="82" width="11.140625" style="54" customWidth="1"/>
    <col min="83" max="84" width="12.85546875" style="54" hidden="1" customWidth="1"/>
    <col min="85" max="85" width="9.7109375" style="54" hidden="1" customWidth="1"/>
    <col min="86" max="86" width="9.42578125" style="54" hidden="1" customWidth="1"/>
    <col min="87" max="87" width="13.28515625" style="54" hidden="1" customWidth="1"/>
    <col min="88" max="88" width="12.7109375" style="54" hidden="1" customWidth="1"/>
    <col min="89" max="89" width="14.140625" style="54" hidden="1" customWidth="1"/>
    <col min="90" max="90" width="14.42578125" style="54"/>
    <col min="91" max="91" width="9.7109375" style="54" hidden="1" customWidth="1"/>
    <col min="92" max="92" width="14.140625" style="54" hidden="1" customWidth="1"/>
    <col min="93" max="93" width="16.28515625" style="54" hidden="1" customWidth="1"/>
    <col min="94" max="94" width="17.7109375" style="54" hidden="1" customWidth="1"/>
    <col min="95" max="95" width="13.85546875" style="54" customWidth="1"/>
    <col min="96" max="96" width="14.7109375" style="54" customWidth="1"/>
    <col min="97" max="97" width="9.7109375" style="54" customWidth="1"/>
    <col min="98" max="98" width="13.85546875" style="54" customWidth="1"/>
    <col min="99" max="99" width="16" style="54" customWidth="1"/>
    <col min="100" max="100" width="18.28515625" style="54" customWidth="1"/>
    <col min="101" max="106" width="13.28515625" style="54" customWidth="1"/>
    <col min="107" max="107" width="11.140625" style="54" customWidth="1"/>
    <col min="108" max="16384" width="14.42578125" style="54"/>
  </cols>
  <sheetData>
    <row r="1" spans="1:113" ht="15.75" x14ac:dyDescent="0.25">
      <c r="A1" s="188">
        <v>1</v>
      </c>
      <c r="B1" s="56">
        <v>2</v>
      </c>
      <c r="C1" s="56">
        <v>3</v>
      </c>
      <c r="D1" s="56">
        <v>4</v>
      </c>
      <c r="E1" s="56">
        <v>5</v>
      </c>
      <c r="F1" s="56">
        <v>6</v>
      </c>
      <c r="G1" s="56">
        <v>7</v>
      </c>
      <c r="H1" s="56">
        <v>8</v>
      </c>
      <c r="I1" s="56">
        <v>9</v>
      </c>
      <c r="J1" s="56">
        <v>10</v>
      </c>
      <c r="K1" s="56">
        <v>11</v>
      </c>
      <c r="L1" s="56">
        <v>12</v>
      </c>
      <c r="M1" s="56">
        <v>13</v>
      </c>
      <c r="N1" s="56">
        <v>14</v>
      </c>
      <c r="O1" s="56">
        <v>15</v>
      </c>
      <c r="P1" s="56">
        <v>16</v>
      </c>
      <c r="Q1" s="56">
        <v>17</v>
      </c>
      <c r="R1" s="56">
        <v>18</v>
      </c>
      <c r="S1" s="56">
        <v>19</v>
      </c>
      <c r="T1" s="56">
        <v>20</v>
      </c>
      <c r="U1" s="56">
        <v>21</v>
      </c>
      <c r="V1" s="56">
        <v>22</v>
      </c>
      <c r="W1" s="56">
        <v>23</v>
      </c>
      <c r="X1" s="56">
        <v>24</v>
      </c>
      <c r="Y1" s="56">
        <v>25</v>
      </c>
      <c r="Z1" s="56">
        <v>26</v>
      </c>
      <c r="AA1" s="56">
        <v>27</v>
      </c>
      <c r="AB1" s="56">
        <v>28</v>
      </c>
      <c r="AC1" s="56">
        <v>29</v>
      </c>
      <c r="AD1" s="56">
        <v>30</v>
      </c>
      <c r="AE1" s="56">
        <v>31</v>
      </c>
      <c r="AF1" s="56">
        <v>32</v>
      </c>
      <c r="AG1" s="56">
        <v>33</v>
      </c>
      <c r="AH1" s="56">
        <v>34</v>
      </c>
      <c r="AI1" s="56">
        <v>35</v>
      </c>
      <c r="AJ1" s="56">
        <v>36</v>
      </c>
      <c r="AK1" s="56">
        <v>37</v>
      </c>
      <c r="AL1" s="56">
        <v>38</v>
      </c>
      <c r="AM1" s="56">
        <v>39</v>
      </c>
      <c r="AN1" s="56">
        <v>40</v>
      </c>
      <c r="AO1" s="56">
        <v>41</v>
      </c>
      <c r="AP1" s="56">
        <v>42</v>
      </c>
      <c r="AQ1" s="56">
        <v>43</v>
      </c>
      <c r="AR1" s="56">
        <v>44</v>
      </c>
      <c r="AS1" s="56">
        <v>45</v>
      </c>
      <c r="AT1" s="56">
        <v>46</v>
      </c>
      <c r="AU1" s="56">
        <v>47</v>
      </c>
      <c r="AV1" s="56">
        <v>48</v>
      </c>
      <c r="AW1" s="56">
        <v>49</v>
      </c>
      <c r="AX1" s="56">
        <v>50</v>
      </c>
      <c r="AY1" s="56">
        <v>51</v>
      </c>
      <c r="AZ1" s="56">
        <v>52</v>
      </c>
      <c r="BA1" s="56">
        <v>53</v>
      </c>
      <c r="BB1" s="56">
        <v>54</v>
      </c>
      <c r="BC1" s="56">
        <v>55</v>
      </c>
      <c r="BD1" s="56">
        <v>56</v>
      </c>
      <c r="BE1" s="56">
        <v>57</v>
      </c>
      <c r="BF1" s="56">
        <v>58</v>
      </c>
      <c r="BG1" s="56">
        <v>59</v>
      </c>
      <c r="BH1" s="56">
        <v>60</v>
      </c>
      <c r="BI1" s="56">
        <v>61</v>
      </c>
      <c r="BJ1" s="56">
        <v>62</v>
      </c>
      <c r="BK1" s="56">
        <v>63</v>
      </c>
      <c r="BL1" s="56">
        <v>64</v>
      </c>
      <c r="BM1" s="56"/>
      <c r="BN1" s="82">
        <v>0.1</v>
      </c>
      <c r="BO1" s="56"/>
      <c r="BP1" s="83">
        <v>4.4999999999999998E-2</v>
      </c>
      <c r="BQ1" s="56"/>
      <c r="BR1" s="56"/>
      <c r="BS1" s="246">
        <v>45536</v>
      </c>
      <c r="BT1" s="231"/>
      <c r="BU1" s="231"/>
      <c r="BV1" s="231"/>
      <c r="BW1" s="231"/>
      <c r="BX1" s="232"/>
      <c r="BY1" s="246">
        <v>45689</v>
      </c>
      <c r="BZ1" s="231"/>
      <c r="CA1" s="231"/>
      <c r="CB1" s="231"/>
      <c r="CC1" s="231"/>
      <c r="CD1" s="232"/>
      <c r="CE1" s="227">
        <v>45717</v>
      </c>
      <c r="CF1" s="228"/>
      <c r="CG1" s="228"/>
      <c r="CH1" s="228"/>
      <c r="CI1" s="228"/>
      <c r="CJ1" s="229"/>
      <c r="CK1" s="240">
        <v>45809</v>
      </c>
      <c r="CL1" s="228"/>
      <c r="CM1" s="228"/>
      <c r="CN1" s="228"/>
      <c r="CO1" s="228"/>
      <c r="CP1" s="229"/>
      <c r="CQ1" s="240">
        <v>45839</v>
      </c>
      <c r="CR1" s="228"/>
      <c r="CS1" s="228"/>
      <c r="CT1" s="228"/>
      <c r="CU1" s="228"/>
      <c r="CV1" s="229"/>
      <c r="CW1" s="240">
        <v>45931</v>
      </c>
      <c r="CX1" s="228"/>
      <c r="CY1" s="228"/>
      <c r="CZ1" s="228"/>
      <c r="DA1" s="228"/>
      <c r="DB1" s="229"/>
      <c r="DC1" s="56"/>
      <c r="DG1" s="88"/>
    </row>
    <row r="2" spans="1:113" x14ac:dyDescent="0.25">
      <c r="A2" s="189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82"/>
      <c r="BO2" s="56"/>
      <c r="BP2" s="83"/>
      <c r="BQ2" s="56"/>
      <c r="BR2" s="56"/>
      <c r="BS2" s="56"/>
      <c r="BT2" s="56"/>
      <c r="BU2" s="83">
        <v>0.04</v>
      </c>
      <c r="BV2" s="83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88"/>
      <c r="CR2" s="56"/>
      <c r="CS2" s="56"/>
      <c r="CT2" s="56"/>
      <c r="CU2" s="56"/>
      <c r="CV2" s="56"/>
      <c r="CW2" s="88"/>
      <c r="CX2" s="56"/>
      <c r="CY2" s="56"/>
      <c r="CZ2" s="56"/>
      <c r="DA2" s="56"/>
      <c r="DB2" s="56"/>
      <c r="DC2" s="56"/>
      <c r="DD2" s="86" t="s">
        <v>2468</v>
      </c>
      <c r="DE2" s="53"/>
      <c r="DF2" s="56"/>
      <c r="DG2" s="88"/>
    </row>
    <row r="3" spans="1:113" x14ac:dyDescent="0.25">
      <c r="A3" s="189"/>
      <c r="B3" s="81" t="s">
        <v>2400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82"/>
      <c r="BO3" s="56"/>
      <c r="BP3" s="83"/>
      <c r="BQ3" s="56"/>
      <c r="BR3" s="56"/>
      <c r="BS3" s="190"/>
      <c r="BT3" s="190"/>
      <c r="BU3" s="190"/>
      <c r="BV3" s="191"/>
      <c r="BW3" s="190"/>
      <c r="BX3" s="190"/>
      <c r="BY3" s="192">
        <v>0.08</v>
      </c>
      <c r="BZ3" s="192">
        <v>0.13</v>
      </c>
      <c r="CA3" s="85"/>
      <c r="CB3" s="85"/>
      <c r="CC3" s="192">
        <v>0.13</v>
      </c>
      <c r="CD3" s="151"/>
      <c r="CE3" s="84">
        <v>0.09</v>
      </c>
      <c r="CF3" s="84">
        <v>0.09</v>
      </c>
      <c r="CG3" s="85"/>
      <c r="CH3" s="85"/>
      <c r="CI3" s="84">
        <v>0.09</v>
      </c>
      <c r="CJ3" s="85"/>
      <c r="CK3" s="84">
        <v>0.05</v>
      </c>
      <c r="CL3" s="84">
        <v>0.05</v>
      </c>
      <c r="CM3" s="85"/>
      <c r="CN3" s="85"/>
      <c r="CO3" s="84">
        <v>0.05</v>
      </c>
      <c r="CP3" s="85"/>
      <c r="CQ3" s="84">
        <v>0.05</v>
      </c>
      <c r="CR3" s="84">
        <v>0.05</v>
      </c>
      <c r="CS3" s="85"/>
      <c r="CT3" s="85"/>
      <c r="CU3" s="84">
        <v>0.05</v>
      </c>
      <c r="CV3" s="85"/>
      <c r="CW3" s="84">
        <v>0.03</v>
      </c>
      <c r="CX3" s="84">
        <v>0.03</v>
      </c>
      <c r="CY3" s="85"/>
      <c r="CZ3" s="85"/>
      <c r="DA3" s="84">
        <v>0.03</v>
      </c>
      <c r="DB3" s="85"/>
      <c r="DC3" s="56"/>
      <c r="DD3" s="193" t="s">
        <v>2469</v>
      </c>
      <c r="DE3" s="53"/>
      <c r="DF3" s="53"/>
      <c r="DG3" s="193"/>
    </row>
    <row r="4" spans="1:113" x14ac:dyDescent="0.25">
      <c r="A4" s="189"/>
      <c r="B4" s="56" t="s">
        <v>2401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82"/>
      <c r="BO4" s="56"/>
      <c r="BP4" s="83"/>
      <c r="BQ4" s="56"/>
      <c r="BR4" s="56"/>
      <c r="BS4" s="56"/>
      <c r="BT4" s="56"/>
      <c r="BU4" s="56"/>
      <c r="BV4" s="83"/>
      <c r="BW4" s="56"/>
      <c r="BX4" s="56"/>
      <c r="BY4" s="87">
        <v>45627</v>
      </c>
      <c r="BZ4" s="56"/>
      <c r="CA4" s="56"/>
      <c r="CB4" s="56"/>
      <c r="CC4" s="56"/>
      <c r="CD4" s="56"/>
      <c r="CE4" s="87">
        <v>45689</v>
      </c>
      <c r="CF4" s="56"/>
      <c r="CG4" s="56"/>
      <c r="CH4" s="56"/>
      <c r="CI4" s="56"/>
      <c r="CJ4" s="56"/>
      <c r="CK4" s="87">
        <v>45689</v>
      </c>
      <c r="CL4" s="56"/>
      <c r="CM4" s="56"/>
      <c r="CN4" s="56"/>
      <c r="CO4" s="56"/>
      <c r="CP4" s="56"/>
      <c r="CQ4" s="87">
        <v>45689</v>
      </c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88"/>
      <c r="DE4" s="56"/>
      <c r="DF4" s="56"/>
      <c r="DG4" s="88"/>
    </row>
    <row r="5" spans="1:113" x14ac:dyDescent="0.25">
      <c r="A5" s="189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82"/>
      <c r="BO5" s="56"/>
      <c r="BP5" s="83"/>
      <c r="BQ5" s="56"/>
      <c r="BR5" s="56"/>
      <c r="BS5" s="56"/>
      <c r="BT5" s="56"/>
      <c r="BU5" s="56"/>
      <c r="BV5" s="83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88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88"/>
      <c r="DE5" s="56"/>
      <c r="DF5" s="56"/>
      <c r="DG5" s="88"/>
    </row>
    <row r="6" spans="1:113" ht="15.75" x14ac:dyDescent="0.25">
      <c r="A6" s="194" t="s">
        <v>2470</v>
      </c>
      <c r="B6" s="58"/>
      <c r="C6" s="58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AR6" s="56"/>
      <c r="AS6" s="56"/>
      <c r="AT6" s="56"/>
      <c r="AU6" s="56"/>
      <c r="AV6" s="56"/>
      <c r="AW6" s="56"/>
      <c r="AX6" s="56"/>
      <c r="AY6" s="56"/>
      <c r="AZ6" s="56"/>
      <c r="BA6" s="56"/>
      <c r="BG6" s="80"/>
      <c r="BH6" s="80"/>
      <c r="BJ6" s="56"/>
      <c r="CK6" s="56"/>
      <c r="CL6" s="56"/>
      <c r="CM6" s="56"/>
      <c r="CN6" s="56"/>
      <c r="CO6" s="88"/>
      <c r="CP6" s="56"/>
      <c r="CQ6" s="88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 t="s">
        <v>2415</v>
      </c>
      <c r="DG6" s="88"/>
    </row>
    <row r="7" spans="1:113" ht="44.25" customHeight="1" x14ac:dyDescent="0.25">
      <c r="A7" s="196"/>
      <c r="B7" s="197"/>
      <c r="C7" s="198"/>
      <c r="D7" s="247" t="s">
        <v>2471</v>
      </c>
      <c r="E7" s="228"/>
      <c r="F7" s="228"/>
      <c r="G7" s="228"/>
      <c r="H7" s="229"/>
      <c r="I7" s="247" t="s">
        <v>3</v>
      </c>
      <c r="J7" s="228"/>
      <c r="K7" s="228"/>
      <c r="L7" s="228"/>
      <c r="M7" s="229"/>
      <c r="N7" s="247" t="s">
        <v>3</v>
      </c>
      <c r="O7" s="228"/>
      <c r="P7" s="228"/>
      <c r="Q7" s="228"/>
      <c r="R7" s="229"/>
      <c r="S7" s="247" t="s">
        <v>3</v>
      </c>
      <c r="T7" s="228"/>
      <c r="U7" s="228"/>
      <c r="V7" s="228"/>
      <c r="W7" s="229"/>
      <c r="X7" s="247" t="s">
        <v>2402</v>
      </c>
      <c r="Y7" s="228"/>
      <c r="Z7" s="228"/>
      <c r="AA7" s="228"/>
      <c r="AB7" s="229"/>
      <c r="AC7" s="247" t="s">
        <v>2403</v>
      </c>
      <c r="AD7" s="228"/>
      <c r="AE7" s="228"/>
      <c r="AF7" s="228"/>
      <c r="AG7" s="229"/>
      <c r="AH7" s="247" t="s">
        <v>2417</v>
      </c>
      <c r="AI7" s="228"/>
      <c r="AJ7" s="228"/>
      <c r="AK7" s="228"/>
      <c r="AL7" s="229"/>
      <c r="AM7" s="247" t="s">
        <v>2417</v>
      </c>
      <c r="AN7" s="228"/>
      <c r="AO7" s="228"/>
      <c r="AP7" s="228"/>
      <c r="AQ7" s="229"/>
      <c r="AR7" s="247" t="s">
        <v>2404</v>
      </c>
      <c r="AS7" s="228"/>
      <c r="AT7" s="228"/>
      <c r="AU7" s="228"/>
      <c r="AV7" s="229"/>
      <c r="AW7" s="247" t="s">
        <v>2405</v>
      </c>
      <c r="AX7" s="228"/>
      <c r="AY7" s="228"/>
      <c r="AZ7" s="228"/>
      <c r="BA7" s="229"/>
      <c r="BB7" s="237" t="s">
        <v>2451</v>
      </c>
      <c r="BC7" s="228"/>
      <c r="BD7" s="228"/>
      <c r="BE7" s="228"/>
      <c r="BF7" s="229"/>
      <c r="BG7" s="235" t="s">
        <v>2406</v>
      </c>
      <c r="BH7" s="228"/>
      <c r="BI7" s="228"/>
      <c r="BJ7" s="228"/>
      <c r="BK7" s="228"/>
      <c r="BL7" s="229"/>
      <c r="BM7" s="235" t="s">
        <v>3</v>
      </c>
      <c r="BN7" s="228"/>
      <c r="BO7" s="228"/>
      <c r="BP7" s="228"/>
      <c r="BQ7" s="228"/>
      <c r="BR7" s="229"/>
      <c r="BS7" s="235" t="s">
        <v>2472</v>
      </c>
      <c r="BT7" s="228"/>
      <c r="BU7" s="228"/>
      <c r="BV7" s="228"/>
      <c r="BW7" s="228"/>
      <c r="BX7" s="229"/>
      <c r="BY7" s="235" t="s">
        <v>2407</v>
      </c>
      <c r="BZ7" s="228"/>
      <c r="CA7" s="228"/>
      <c r="CB7" s="228"/>
      <c r="CC7" s="228"/>
      <c r="CD7" s="229"/>
      <c r="CE7" s="248" t="s">
        <v>2473</v>
      </c>
      <c r="CF7" s="231"/>
      <c r="CG7" s="231"/>
      <c r="CH7" s="231"/>
      <c r="CI7" s="231"/>
      <c r="CJ7" s="232"/>
      <c r="CK7" s="235" t="s">
        <v>2474</v>
      </c>
      <c r="CL7" s="228"/>
      <c r="CM7" s="228"/>
      <c r="CN7" s="228"/>
      <c r="CO7" s="228"/>
      <c r="CP7" s="229"/>
      <c r="CQ7" s="235" t="s">
        <v>2475</v>
      </c>
      <c r="CR7" s="228"/>
      <c r="CS7" s="228"/>
      <c r="CT7" s="228"/>
      <c r="CU7" s="228"/>
      <c r="CV7" s="229"/>
      <c r="CW7" s="240" t="s">
        <v>772</v>
      </c>
      <c r="CX7" s="228"/>
      <c r="CY7" s="228"/>
      <c r="CZ7" s="228"/>
      <c r="DA7" s="228"/>
      <c r="DB7" s="229"/>
      <c r="DC7" s="56"/>
      <c r="DG7" s="88"/>
    </row>
    <row r="8" spans="1:113" ht="15.75" x14ac:dyDescent="0.25">
      <c r="A8" s="95" t="s">
        <v>2</v>
      </c>
      <c r="B8" s="95" t="s">
        <v>12</v>
      </c>
      <c r="C8" s="199"/>
      <c r="D8" s="227">
        <v>44896</v>
      </c>
      <c r="E8" s="228"/>
      <c r="F8" s="228"/>
      <c r="G8" s="228"/>
      <c r="H8" s="229"/>
      <c r="I8" s="227">
        <v>44986</v>
      </c>
      <c r="J8" s="228"/>
      <c r="K8" s="228"/>
      <c r="L8" s="228"/>
      <c r="M8" s="229"/>
      <c r="N8" s="227">
        <v>45047</v>
      </c>
      <c r="O8" s="228"/>
      <c r="P8" s="228"/>
      <c r="Q8" s="228"/>
      <c r="R8" s="229"/>
      <c r="S8" s="227">
        <v>45108</v>
      </c>
      <c r="T8" s="228"/>
      <c r="U8" s="228"/>
      <c r="V8" s="228"/>
      <c r="W8" s="229"/>
      <c r="X8" s="227">
        <v>45078</v>
      </c>
      <c r="Y8" s="228"/>
      <c r="Z8" s="228"/>
      <c r="AA8" s="228"/>
      <c r="AB8" s="229"/>
      <c r="AC8" s="227">
        <v>45139</v>
      </c>
      <c r="AD8" s="228"/>
      <c r="AE8" s="228"/>
      <c r="AF8" s="228"/>
      <c r="AG8" s="229"/>
      <c r="AH8" s="227">
        <v>45170</v>
      </c>
      <c r="AI8" s="228"/>
      <c r="AJ8" s="228"/>
      <c r="AK8" s="228"/>
      <c r="AL8" s="229"/>
      <c r="AM8" s="227">
        <v>45200</v>
      </c>
      <c r="AN8" s="228"/>
      <c r="AO8" s="228"/>
      <c r="AP8" s="228"/>
      <c r="AQ8" s="229"/>
      <c r="AR8" s="227">
        <v>45231</v>
      </c>
      <c r="AS8" s="228"/>
      <c r="AT8" s="228"/>
      <c r="AU8" s="228"/>
      <c r="AV8" s="229"/>
      <c r="AW8" s="227">
        <v>45315</v>
      </c>
      <c r="AX8" s="228"/>
      <c r="AY8" s="228"/>
      <c r="AZ8" s="228"/>
      <c r="BA8" s="229"/>
      <c r="BB8" s="227">
        <v>45323</v>
      </c>
      <c r="BC8" s="228"/>
      <c r="BD8" s="228"/>
      <c r="BE8" s="228"/>
      <c r="BF8" s="229"/>
      <c r="BG8" s="227">
        <v>45444</v>
      </c>
      <c r="BH8" s="228"/>
      <c r="BI8" s="228"/>
      <c r="BJ8" s="228"/>
      <c r="BK8" s="228"/>
      <c r="BL8" s="229"/>
      <c r="BM8" s="227">
        <v>45505</v>
      </c>
      <c r="BN8" s="228"/>
      <c r="BO8" s="228"/>
      <c r="BP8" s="228"/>
      <c r="BQ8" s="228"/>
      <c r="BR8" s="229"/>
      <c r="BS8" s="227">
        <v>45536</v>
      </c>
      <c r="BT8" s="228"/>
      <c r="BU8" s="228"/>
      <c r="BV8" s="228"/>
      <c r="BW8" s="228"/>
      <c r="BX8" s="229"/>
      <c r="BY8" s="227">
        <v>45689</v>
      </c>
      <c r="BZ8" s="228"/>
      <c r="CA8" s="228"/>
      <c r="CB8" s="228"/>
      <c r="CC8" s="228"/>
      <c r="CD8" s="229"/>
      <c r="CE8" s="227">
        <v>45717</v>
      </c>
      <c r="CF8" s="228"/>
      <c r="CG8" s="228"/>
      <c r="CH8" s="228"/>
      <c r="CI8" s="228"/>
      <c r="CJ8" s="229"/>
      <c r="CK8" s="227">
        <v>45809</v>
      </c>
      <c r="CL8" s="228"/>
      <c r="CM8" s="228"/>
      <c r="CN8" s="228"/>
      <c r="CO8" s="228"/>
      <c r="CP8" s="229"/>
      <c r="CQ8" s="227">
        <v>45863</v>
      </c>
      <c r="CR8" s="228"/>
      <c r="CS8" s="228"/>
      <c r="CT8" s="228"/>
      <c r="CU8" s="228"/>
      <c r="CV8" s="229"/>
      <c r="CW8" s="240">
        <v>45931</v>
      </c>
      <c r="CX8" s="228"/>
      <c r="CY8" s="228"/>
      <c r="CZ8" s="228"/>
      <c r="DA8" s="228"/>
      <c r="DB8" s="229"/>
      <c r="DC8" s="56"/>
      <c r="DD8" s="56" t="s">
        <v>2421</v>
      </c>
      <c r="DG8" s="88"/>
    </row>
    <row r="9" spans="1:113" ht="35.25" customHeight="1" x14ac:dyDescent="0.25">
      <c r="A9" s="66"/>
      <c r="B9" s="200"/>
      <c r="C9" s="201" t="s">
        <v>2476</v>
      </c>
      <c r="D9" s="202" t="s">
        <v>13</v>
      </c>
      <c r="E9" s="202" t="s">
        <v>14</v>
      </c>
      <c r="F9" s="202" t="s">
        <v>773</v>
      </c>
      <c r="G9" s="202" t="s">
        <v>774</v>
      </c>
      <c r="H9" s="202" t="s">
        <v>775</v>
      </c>
      <c r="I9" s="202" t="s">
        <v>13</v>
      </c>
      <c r="J9" s="202" t="s">
        <v>14</v>
      </c>
      <c r="K9" s="202" t="s">
        <v>773</v>
      </c>
      <c r="L9" s="202" t="s">
        <v>774</v>
      </c>
      <c r="M9" s="202" t="s">
        <v>775</v>
      </c>
      <c r="N9" s="202" t="s">
        <v>13</v>
      </c>
      <c r="O9" s="202" t="s">
        <v>14</v>
      </c>
      <c r="P9" s="202" t="s">
        <v>773</v>
      </c>
      <c r="Q9" s="202" t="s">
        <v>774</v>
      </c>
      <c r="R9" s="202" t="s">
        <v>775</v>
      </c>
      <c r="S9" s="202" t="s">
        <v>13</v>
      </c>
      <c r="T9" s="202" t="s">
        <v>14</v>
      </c>
      <c r="U9" s="202" t="s">
        <v>773</v>
      </c>
      <c r="V9" s="202" t="s">
        <v>774</v>
      </c>
      <c r="W9" s="202" t="s">
        <v>775</v>
      </c>
      <c r="X9" s="202" t="s">
        <v>13</v>
      </c>
      <c r="Y9" s="202" t="s">
        <v>14</v>
      </c>
      <c r="Z9" s="202" t="s">
        <v>773</v>
      </c>
      <c r="AA9" s="202" t="s">
        <v>774</v>
      </c>
      <c r="AB9" s="202" t="s">
        <v>775</v>
      </c>
      <c r="AC9" s="202" t="s">
        <v>13</v>
      </c>
      <c r="AD9" s="202" t="s">
        <v>14</v>
      </c>
      <c r="AE9" s="202" t="s">
        <v>773</v>
      </c>
      <c r="AF9" s="202" t="s">
        <v>774</v>
      </c>
      <c r="AG9" s="202" t="s">
        <v>775</v>
      </c>
      <c r="AH9" s="202" t="s">
        <v>13</v>
      </c>
      <c r="AI9" s="202" t="s">
        <v>14</v>
      </c>
      <c r="AJ9" s="202" t="s">
        <v>773</v>
      </c>
      <c r="AK9" s="202" t="s">
        <v>774</v>
      </c>
      <c r="AL9" s="202" t="s">
        <v>775</v>
      </c>
      <c r="AM9" s="202" t="s">
        <v>13</v>
      </c>
      <c r="AN9" s="202" t="s">
        <v>14</v>
      </c>
      <c r="AO9" s="202" t="s">
        <v>773</v>
      </c>
      <c r="AP9" s="202" t="s">
        <v>774</v>
      </c>
      <c r="AQ9" s="202" t="s">
        <v>775</v>
      </c>
      <c r="AR9" s="202" t="s">
        <v>13</v>
      </c>
      <c r="AS9" s="202" t="s">
        <v>14</v>
      </c>
      <c r="AT9" s="202" t="s">
        <v>773</v>
      </c>
      <c r="AU9" s="202" t="s">
        <v>774</v>
      </c>
      <c r="AV9" s="202" t="s">
        <v>775</v>
      </c>
      <c r="AW9" s="202" t="s">
        <v>13</v>
      </c>
      <c r="AX9" s="202" t="s">
        <v>14</v>
      </c>
      <c r="AY9" s="202" t="s">
        <v>773</v>
      </c>
      <c r="AZ9" s="202" t="s">
        <v>774</v>
      </c>
      <c r="BA9" s="202" t="s">
        <v>775</v>
      </c>
      <c r="BB9" s="202" t="s">
        <v>13</v>
      </c>
      <c r="BC9" s="202" t="s">
        <v>14</v>
      </c>
      <c r="BD9" s="202" t="s">
        <v>773</v>
      </c>
      <c r="BE9" s="202" t="s">
        <v>774</v>
      </c>
      <c r="BF9" s="202" t="s">
        <v>775</v>
      </c>
      <c r="BG9" s="202" t="s">
        <v>13</v>
      </c>
      <c r="BH9" s="202" t="s">
        <v>14</v>
      </c>
      <c r="BI9" s="202" t="s">
        <v>776</v>
      </c>
      <c r="BJ9" s="202" t="s">
        <v>773</v>
      </c>
      <c r="BK9" s="202" t="s">
        <v>774</v>
      </c>
      <c r="BL9" s="202" t="s">
        <v>775</v>
      </c>
      <c r="BM9" s="202" t="s">
        <v>13</v>
      </c>
      <c r="BN9" s="202" t="s">
        <v>14</v>
      </c>
      <c r="BO9" s="202" t="s">
        <v>776</v>
      </c>
      <c r="BP9" s="202" t="s">
        <v>773</v>
      </c>
      <c r="BQ9" s="202" t="s">
        <v>774</v>
      </c>
      <c r="BR9" s="202" t="s">
        <v>775</v>
      </c>
      <c r="BS9" s="202" t="s">
        <v>13</v>
      </c>
      <c r="BT9" s="202" t="s">
        <v>14</v>
      </c>
      <c r="BU9" s="202" t="s">
        <v>776</v>
      </c>
      <c r="BV9" s="202" t="s">
        <v>773</v>
      </c>
      <c r="BW9" s="202" t="s">
        <v>774</v>
      </c>
      <c r="BX9" s="202" t="s">
        <v>775</v>
      </c>
      <c r="BY9" s="202" t="s">
        <v>13</v>
      </c>
      <c r="BZ9" s="100" t="s">
        <v>14</v>
      </c>
      <c r="CA9" s="100" t="s">
        <v>776</v>
      </c>
      <c r="CB9" s="100" t="s">
        <v>773</v>
      </c>
      <c r="CC9" s="202" t="s">
        <v>774</v>
      </c>
      <c r="CD9" s="202" t="s">
        <v>775</v>
      </c>
      <c r="CE9" s="202" t="s">
        <v>13</v>
      </c>
      <c r="CF9" s="100" t="s">
        <v>14</v>
      </c>
      <c r="CG9" s="100" t="s">
        <v>776</v>
      </c>
      <c r="CH9" s="100" t="s">
        <v>773</v>
      </c>
      <c r="CI9" s="202" t="s">
        <v>774</v>
      </c>
      <c r="CJ9" s="202" t="s">
        <v>775</v>
      </c>
      <c r="CK9" s="202" t="s">
        <v>13</v>
      </c>
      <c r="CL9" s="100" t="s">
        <v>14</v>
      </c>
      <c r="CM9" s="100" t="s">
        <v>776</v>
      </c>
      <c r="CN9" s="100" t="s">
        <v>773</v>
      </c>
      <c r="CO9" s="202" t="s">
        <v>774</v>
      </c>
      <c r="CP9" s="202" t="s">
        <v>775</v>
      </c>
      <c r="CQ9" s="202" t="s">
        <v>13</v>
      </c>
      <c r="CR9" s="100" t="s">
        <v>14</v>
      </c>
      <c r="CS9" s="100" t="s">
        <v>776</v>
      </c>
      <c r="CT9" s="100" t="s">
        <v>773</v>
      </c>
      <c r="CU9" s="202" t="s">
        <v>774</v>
      </c>
      <c r="CV9" s="202" t="s">
        <v>775</v>
      </c>
      <c r="CW9" s="203" t="s">
        <v>13</v>
      </c>
      <c r="CX9" s="204" t="s">
        <v>14</v>
      </c>
      <c r="CY9" s="204" t="s">
        <v>776</v>
      </c>
      <c r="CZ9" s="204" t="s">
        <v>773</v>
      </c>
      <c r="DA9" s="203" t="s">
        <v>774</v>
      </c>
      <c r="DB9" s="203" t="s">
        <v>775</v>
      </c>
      <c r="DC9" s="205"/>
      <c r="DD9" s="56" t="s">
        <v>2410</v>
      </c>
      <c r="DE9" s="56" t="s">
        <v>2423</v>
      </c>
      <c r="DF9" s="56" t="s">
        <v>2477</v>
      </c>
      <c r="DG9" s="88"/>
      <c r="DH9" s="56"/>
    </row>
    <row r="10" spans="1:113" ht="15.75" x14ac:dyDescent="0.25">
      <c r="A10" s="206" t="s">
        <v>2478</v>
      </c>
      <c r="B10" s="206" t="s">
        <v>2479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7"/>
      <c r="CA10" s="207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7"/>
      <c r="CS10" s="207"/>
      <c r="CT10" s="207"/>
      <c r="CU10" s="207"/>
      <c r="CV10" s="207"/>
      <c r="CW10" s="207"/>
      <c r="CX10" s="207"/>
      <c r="CY10" s="207"/>
      <c r="CZ10" s="207"/>
      <c r="DA10" s="207"/>
      <c r="DB10" s="207"/>
      <c r="DC10" s="208"/>
      <c r="DG10" s="88"/>
    </row>
    <row r="11" spans="1:113" ht="15.75" x14ac:dyDescent="0.25">
      <c r="A11" s="209" t="s">
        <v>777</v>
      </c>
      <c r="B11" s="141" t="s">
        <v>778</v>
      </c>
      <c r="C11" s="210" t="s">
        <v>2480</v>
      </c>
      <c r="D11" s="211">
        <v>1744</v>
      </c>
      <c r="E11" s="211">
        <v>273</v>
      </c>
      <c r="F11" s="211">
        <f>+E11+D11</f>
        <v>2017</v>
      </c>
      <c r="G11" s="211">
        <v>3425</v>
      </c>
      <c r="H11" s="211">
        <f>+G11+F11</f>
        <v>5442</v>
      </c>
      <c r="I11" s="109">
        <f t="shared" ref="I11:J12" si="0">D11*1.2</f>
        <v>2092.7999999999997</v>
      </c>
      <c r="J11" s="109">
        <f t="shared" si="0"/>
        <v>327.59999999999997</v>
      </c>
      <c r="K11" s="109">
        <f t="shared" ref="K11:K12" si="1">+J11+I11</f>
        <v>2420.3999999999996</v>
      </c>
      <c r="L11" s="109">
        <f t="shared" ref="L11:L12" si="2">G11*1.2</f>
        <v>4110</v>
      </c>
      <c r="M11" s="109">
        <f t="shared" ref="M11:M12" si="3">+L11+K11</f>
        <v>6530.4</v>
      </c>
      <c r="N11" s="109">
        <f t="shared" ref="N11:O26" si="4">+I11+D11*0.06</f>
        <v>2197.4399999999996</v>
      </c>
      <c r="O11" s="109">
        <f t="shared" si="4"/>
        <v>343.97999999999996</v>
      </c>
      <c r="P11" s="109">
        <f t="shared" ref="P11:P85" si="5">+O11+N11</f>
        <v>2541.4199999999996</v>
      </c>
      <c r="Q11" s="109">
        <f t="shared" ref="Q11:Q85" si="6">+L11+G11*0.06</f>
        <v>4315.5</v>
      </c>
      <c r="R11" s="109">
        <f t="shared" ref="R11:R85" si="7">+Q11+P11</f>
        <v>6856.92</v>
      </c>
      <c r="S11" s="109">
        <f t="shared" ref="S11:T26" si="8">+N11+D11*0.14</f>
        <v>2441.5999999999995</v>
      </c>
      <c r="T11" s="109">
        <f t="shared" si="8"/>
        <v>382.2</v>
      </c>
      <c r="U11" s="109">
        <f t="shared" ref="U11:U85" si="9">+T11+S11</f>
        <v>2823.7999999999993</v>
      </c>
      <c r="V11" s="109">
        <f t="shared" ref="V11:V85" si="10">+Q11+G11*0.14</f>
        <v>4795</v>
      </c>
      <c r="W11" s="109">
        <f t="shared" ref="W11:W85" si="11">+V11+U11</f>
        <v>7618.7999999999993</v>
      </c>
      <c r="X11" s="109">
        <v>2528.7999999999997</v>
      </c>
      <c r="Y11" s="109">
        <v>395.84999999999997</v>
      </c>
      <c r="Z11" s="109">
        <v>2924.6499999999996</v>
      </c>
      <c r="AA11" s="109">
        <v>4966.25</v>
      </c>
      <c r="AB11" s="109">
        <v>7890.9</v>
      </c>
      <c r="AC11" s="212">
        <f t="shared" ref="AC11:AD12" si="12">ROUND(S11*1.143,0)</f>
        <v>2791</v>
      </c>
      <c r="AD11" s="212">
        <f t="shared" si="12"/>
        <v>437</v>
      </c>
      <c r="AE11" s="212">
        <f t="shared" ref="AE11:AE12" si="13">+AC11+AD11</f>
        <v>3228</v>
      </c>
      <c r="AF11" s="212">
        <f t="shared" ref="AF11:AF12" si="14">ROUND(V11*1.143,0)</f>
        <v>5481</v>
      </c>
      <c r="AG11" s="212">
        <f t="shared" ref="AG11:AG12" si="15">+AF11+AE11</f>
        <v>8709</v>
      </c>
      <c r="AH11" s="72">
        <f t="shared" ref="AH11:AI26" si="16">ROUND(AC11+(D11*0.1),0)</f>
        <v>2965</v>
      </c>
      <c r="AI11" s="72">
        <f t="shared" si="16"/>
        <v>464</v>
      </c>
      <c r="AJ11" s="72">
        <f t="shared" ref="AJ11:AJ85" si="17">+AH11+AI11</f>
        <v>3429</v>
      </c>
      <c r="AK11" s="72">
        <f t="shared" ref="AK11:AK85" si="18">ROUND(AF11+(G11*0.1),0)</f>
        <v>5824</v>
      </c>
      <c r="AL11" s="72">
        <f t="shared" ref="AL11:AL85" si="19">+AJ11+AK11</f>
        <v>9253</v>
      </c>
      <c r="AM11" s="72">
        <f t="shared" ref="AM11:AN26" si="20">ROUND(AH11+(D11*0.15),0)</f>
        <v>3227</v>
      </c>
      <c r="AN11" s="72">
        <f t="shared" si="20"/>
        <v>505</v>
      </c>
      <c r="AO11" s="72">
        <f t="shared" ref="AO11:AO12" si="21">+AM11+AN11</f>
        <v>3732</v>
      </c>
      <c r="AP11" s="72">
        <f t="shared" ref="AP11:AP12" si="22">ROUND(G11*0.15+AK11,0)</f>
        <v>6338</v>
      </c>
      <c r="AQ11" s="72">
        <f t="shared" ref="AQ11:AQ12" si="23">+AO11+AP11</f>
        <v>10070</v>
      </c>
      <c r="AR11" s="72">
        <f t="shared" ref="AR11:AS12" si="24">+ROUND(D11*0.28+AM11,0)</f>
        <v>3715</v>
      </c>
      <c r="AS11" s="72">
        <f t="shared" si="24"/>
        <v>581</v>
      </c>
      <c r="AT11" s="72">
        <f t="shared" ref="AT11:AT12" si="25">+AR11+AS11</f>
        <v>4296</v>
      </c>
      <c r="AU11" s="72">
        <f t="shared" ref="AU11:AU12" si="26">+ROUND(G11*0.28+AP11,0)</f>
        <v>7297</v>
      </c>
      <c r="AV11" s="72">
        <f t="shared" ref="AV11:AV12" si="27">+AT11+AU11</f>
        <v>11593</v>
      </c>
      <c r="AW11" s="72">
        <f t="shared" ref="AW11:AX12" si="28">+ROUND(AR11*(1+0.25),0)</f>
        <v>4644</v>
      </c>
      <c r="AX11" s="72">
        <f t="shared" si="28"/>
        <v>726</v>
      </c>
      <c r="AY11" s="72">
        <f t="shared" ref="AY11:AY12" si="29">+AW11+AX11</f>
        <v>5370</v>
      </c>
      <c r="AZ11" s="72">
        <f t="shared" ref="AZ11:AZ12" si="30">+ROUND(AU11*(1+0.25),0)</f>
        <v>9121</v>
      </c>
      <c r="BA11" s="72">
        <f t="shared" ref="BA11:BA12" si="31">+AY11+AZ11</f>
        <v>14491</v>
      </c>
      <c r="BB11" s="72">
        <f t="shared" ref="BB11:BC12" si="32">+ROUND(AW11+AR11*0.2,0)</f>
        <v>5387</v>
      </c>
      <c r="BC11" s="72">
        <f t="shared" si="32"/>
        <v>842</v>
      </c>
      <c r="BD11" s="72">
        <f t="shared" ref="BD11:BD12" si="33">+BB11+BC11</f>
        <v>6229</v>
      </c>
      <c r="BE11" s="72">
        <f t="shared" ref="BE11:BE12" si="34">+ROUND(AZ11+AU11*0.2,0)</f>
        <v>10580</v>
      </c>
      <c r="BF11" s="72">
        <f t="shared" ref="BF11:BF12" si="35">+BD11+BE11</f>
        <v>16809</v>
      </c>
      <c r="BG11" s="72">
        <f t="shared" ref="BG11:BH12" si="36">BB11</f>
        <v>5387</v>
      </c>
      <c r="BH11" s="72">
        <f t="shared" si="36"/>
        <v>842</v>
      </c>
      <c r="BI11" s="72">
        <v>2500</v>
      </c>
      <c r="BJ11" s="72">
        <f t="shared" ref="BJ11:BJ12" si="37">BG11+BH11+BI11</f>
        <v>8729</v>
      </c>
      <c r="BK11" s="72">
        <f t="shared" ref="BK11:BK12" si="38">BE11</f>
        <v>10580</v>
      </c>
      <c r="BL11" s="72">
        <f t="shared" ref="BL11:BL12" si="39">BJ11+BK11</f>
        <v>19309</v>
      </c>
      <c r="BM11" s="72">
        <f t="shared" ref="BM11:BM12" si="40">+ROUND(BG11*(1+$BP$1),0)</f>
        <v>5629</v>
      </c>
      <c r="BN11" s="72">
        <f t="shared" ref="BN11:BN12" si="41">+ROUND(BH11*(1+$BP$1)+(AS11*$BN$1),0)</f>
        <v>938</v>
      </c>
      <c r="BO11" s="72">
        <v>2500</v>
      </c>
      <c r="BP11" s="72">
        <f t="shared" ref="BP11:BP12" si="42">BM11+BN11+BO11</f>
        <v>9067</v>
      </c>
      <c r="BQ11" s="72">
        <f t="shared" ref="BQ11:BQ12" si="43">+ROUND(BK11*(1+$BP$1)+(AU11*$BN$1),0)</f>
        <v>11786</v>
      </c>
      <c r="BR11" s="72">
        <f t="shared" ref="BR11:BR12" si="44">BP11+BQ11</f>
        <v>20853</v>
      </c>
      <c r="BS11" s="72">
        <f t="shared" ref="BS11:BT12" si="45">+ROUND(BM11+(BG11*$BU$2),0)</f>
        <v>5844</v>
      </c>
      <c r="BT11" s="72">
        <f t="shared" si="45"/>
        <v>972</v>
      </c>
      <c r="BU11" s="72">
        <v>2500</v>
      </c>
      <c r="BV11" s="72">
        <f t="shared" ref="BV11:BV12" si="46">BS11+BT11+BU11</f>
        <v>9316</v>
      </c>
      <c r="BW11" s="72">
        <f t="shared" ref="BW11:BW12" si="47">+ROUND(BQ11+(BK11*$BU$2),0)</f>
        <v>12209</v>
      </c>
      <c r="BX11" s="72">
        <f t="shared" ref="BX11:BX12" si="48">BV11+BW11</f>
        <v>21525</v>
      </c>
      <c r="BY11" s="72">
        <f t="shared" ref="BY11:BY12" si="49">+ROUND(BS11+(BS11*$BY$3),0)</f>
        <v>6312</v>
      </c>
      <c r="BZ11" s="72">
        <f t="shared" ref="BZ11:BZ12" si="50">+ROUND(BT11+(BT11*$BZ$3),0)</f>
        <v>1098</v>
      </c>
      <c r="CA11" s="72">
        <v>2500</v>
      </c>
      <c r="CB11" s="72">
        <f t="shared" ref="CB11:CB12" si="51">BY11+BZ11+CA11</f>
        <v>9910</v>
      </c>
      <c r="CC11" s="72">
        <f t="shared" ref="CC11:CC12" si="52">+ROUND(BW11+(BW11*$CC$3),0)</f>
        <v>13796</v>
      </c>
      <c r="CD11" s="72">
        <f t="shared" ref="CD11:CD12" si="53">CB11+CC11</f>
        <v>23706</v>
      </c>
      <c r="CE11" s="72">
        <f t="shared" ref="CE11:CE12" si="54">+ROUND(BY11+BY11*$CE$3,0)</f>
        <v>6880</v>
      </c>
      <c r="CF11" s="72">
        <f t="shared" ref="CF11:CF12" si="55">+ROUND(BZ11+BZ11*$CF$3,0)</f>
        <v>1197</v>
      </c>
      <c r="CG11" s="72">
        <v>2500</v>
      </c>
      <c r="CH11" s="72">
        <f t="shared" ref="CH11:CH12" si="56">CE11+CF11+CG11</f>
        <v>10577</v>
      </c>
      <c r="CI11" s="72">
        <v>85292</v>
      </c>
      <c r="CJ11" s="72">
        <f t="shared" ref="CJ11:CJ12" si="57">CH11+CI11</f>
        <v>95869</v>
      </c>
      <c r="CK11" s="72">
        <f t="shared" ref="CK11:CK12" si="58">+ROUND(CE11+$BY11*CK$3,0)</f>
        <v>7196</v>
      </c>
      <c r="CL11" s="72">
        <f t="shared" ref="CL11:CL12" si="59">+ROUND(CF11+$BZ11*CL$3,0)</f>
        <v>1252</v>
      </c>
      <c r="CM11" s="72">
        <v>2500</v>
      </c>
      <c r="CN11" s="72">
        <f t="shared" ref="CN11:CN12" si="60">CK11+CL11+CM11</f>
        <v>10948</v>
      </c>
      <c r="CO11" s="72">
        <f t="shared" ref="CO11:CO12" si="61">+ROUND(CI11+$CC11*CO$3,0)</f>
        <v>85982</v>
      </c>
      <c r="CP11" s="72">
        <f t="shared" ref="CP11:CP12" si="62">CN11+CO11</f>
        <v>96930</v>
      </c>
      <c r="CQ11" s="72">
        <f t="shared" ref="CQ11:CQ12" si="63">+ROUND(CK11+$BY11*CQ$3,0)</f>
        <v>7512</v>
      </c>
      <c r="CR11" s="72">
        <f t="shared" ref="CR11:CR12" si="64">+ROUND(CL11+$BZ11*CR$3,0)</f>
        <v>1307</v>
      </c>
      <c r="CS11" s="72">
        <v>2500</v>
      </c>
      <c r="CT11" s="72">
        <f t="shared" ref="CT11:CT12" si="65">CQ11+CR11+CS11</f>
        <v>11319</v>
      </c>
      <c r="CU11" s="72">
        <f t="shared" ref="CU11:CU12" si="66">+ROUND(CO11+$CC11*CU$3,0)</f>
        <v>86672</v>
      </c>
      <c r="CV11" s="72">
        <f t="shared" ref="CV11:CV12" si="67">CT11+CU11</f>
        <v>97991</v>
      </c>
      <c r="CW11" s="72">
        <f t="shared" ref="CW11:CW12" si="68">+ROUND(CQ11+$BY11*CW$3,0)</f>
        <v>7701</v>
      </c>
      <c r="CX11" s="72">
        <v>1307</v>
      </c>
      <c r="CY11" s="72">
        <f t="shared" ref="CY11:CY12" si="69">+CS11</f>
        <v>2500</v>
      </c>
      <c r="CZ11" s="72">
        <f t="shared" ref="CZ11:CZ12" si="70">CW11+CX11+CY11</f>
        <v>11508</v>
      </c>
      <c r="DA11" s="72">
        <v>86672</v>
      </c>
      <c r="DB11" s="72">
        <f t="shared" ref="DB11:DB12" si="71">CZ11+DA11</f>
        <v>98180</v>
      </c>
      <c r="DC11" s="78"/>
      <c r="DD11" s="88">
        <f t="shared" ref="DD11:DD85" si="72">(CW11-CQ11)/$BY11</f>
        <v>2.994296577946768E-2</v>
      </c>
      <c r="DE11" s="88">
        <f t="shared" ref="DE11:DE85" si="73">(CX11-CR11)/$BZ11</f>
        <v>0</v>
      </c>
      <c r="DF11" s="88">
        <f t="shared" ref="DF11:DF85" si="74">(DA11-CU11)/$CC11</f>
        <v>0</v>
      </c>
      <c r="DG11" s="88"/>
      <c r="DI11" s="56"/>
    </row>
    <row r="12" spans="1:113" ht="15.75" x14ac:dyDescent="0.25">
      <c r="A12" s="209" t="s">
        <v>779</v>
      </c>
      <c r="B12" s="141" t="s">
        <v>780</v>
      </c>
      <c r="C12" s="210" t="s">
        <v>2480</v>
      </c>
      <c r="D12" s="211">
        <v>1744</v>
      </c>
      <c r="E12" s="211">
        <v>273</v>
      </c>
      <c r="F12" s="211">
        <v>2017</v>
      </c>
      <c r="G12" s="211">
        <v>3425</v>
      </c>
      <c r="H12" s="211">
        <v>5442</v>
      </c>
      <c r="I12" s="109">
        <f t="shared" si="0"/>
        <v>2092.7999999999997</v>
      </c>
      <c r="J12" s="109">
        <f t="shared" si="0"/>
        <v>327.59999999999997</v>
      </c>
      <c r="K12" s="109">
        <f t="shared" si="1"/>
        <v>2420.3999999999996</v>
      </c>
      <c r="L12" s="109">
        <f t="shared" si="2"/>
        <v>4110</v>
      </c>
      <c r="M12" s="109">
        <f t="shared" si="3"/>
        <v>6530.4</v>
      </c>
      <c r="N12" s="109">
        <f t="shared" si="4"/>
        <v>2197.4399999999996</v>
      </c>
      <c r="O12" s="109">
        <f t="shared" si="4"/>
        <v>343.97999999999996</v>
      </c>
      <c r="P12" s="109">
        <f t="shared" si="5"/>
        <v>2541.4199999999996</v>
      </c>
      <c r="Q12" s="109">
        <f t="shared" si="6"/>
        <v>4315.5</v>
      </c>
      <c r="R12" s="109">
        <f t="shared" si="7"/>
        <v>6856.92</v>
      </c>
      <c r="S12" s="109">
        <f t="shared" si="8"/>
        <v>2441.5999999999995</v>
      </c>
      <c r="T12" s="109">
        <f t="shared" si="8"/>
        <v>382.2</v>
      </c>
      <c r="U12" s="109">
        <f t="shared" si="9"/>
        <v>2823.7999999999993</v>
      </c>
      <c r="V12" s="109">
        <f t="shared" si="10"/>
        <v>4795</v>
      </c>
      <c r="W12" s="109">
        <f t="shared" si="11"/>
        <v>7618.7999999999993</v>
      </c>
      <c r="X12" s="109">
        <v>2528.7999999999997</v>
      </c>
      <c r="Y12" s="109">
        <v>395.84999999999997</v>
      </c>
      <c r="Z12" s="109">
        <v>2924.6499999999996</v>
      </c>
      <c r="AA12" s="109">
        <v>4966.25</v>
      </c>
      <c r="AB12" s="109">
        <v>7890.9</v>
      </c>
      <c r="AC12" s="212">
        <f t="shared" si="12"/>
        <v>2791</v>
      </c>
      <c r="AD12" s="212">
        <f t="shared" si="12"/>
        <v>437</v>
      </c>
      <c r="AE12" s="212">
        <f t="shared" si="13"/>
        <v>3228</v>
      </c>
      <c r="AF12" s="212">
        <f t="shared" si="14"/>
        <v>5481</v>
      </c>
      <c r="AG12" s="212">
        <f t="shared" si="15"/>
        <v>8709</v>
      </c>
      <c r="AH12" s="72">
        <f t="shared" si="16"/>
        <v>2965</v>
      </c>
      <c r="AI12" s="72">
        <f t="shared" si="16"/>
        <v>464</v>
      </c>
      <c r="AJ12" s="72">
        <f t="shared" si="17"/>
        <v>3429</v>
      </c>
      <c r="AK12" s="72">
        <f t="shared" si="18"/>
        <v>5824</v>
      </c>
      <c r="AL12" s="72">
        <f t="shared" si="19"/>
        <v>9253</v>
      </c>
      <c r="AM12" s="72">
        <f t="shared" si="20"/>
        <v>3227</v>
      </c>
      <c r="AN12" s="72">
        <f t="shared" si="20"/>
        <v>505</v>
      </c>
      <c r="AO12" s="72">
        <f t="shared" si="21"/>
        <v>3732</v>
      </c>
      <c r="AP12" s="72">
        <f t="shared" si="22"/>
        <v>6338</v>
      </c>
      <c r="AQ12" s="72">
        <f t="shared" si="23"/>
        <v>10070</v>
      </c>
      <c r="AR12" s="72">
        <f t="shared" si="24"/>
        <v>3715</v>
      </c>
      <c r="AS12" s="72">
        <f t="shared" si="24"/>
        <v>581</v>
      </c>
      <c r="AT12" s="72">
        <f t="shared" si="25"/>
        <v>4296</v>
      </c>
      <c r="AU12" s="72">
        <f t="shared" si="26"/>
        <v>7297</v>
      </c>
      <c r="AV12" s="72">
        <f t="shared" si="27"/>
        <v>11593</v>
      </c>
      <c r="AW12" s="72">
        <f t="shared" si="28"/>
        <v>4644</v>
      </c>
      <c r="AX12" s="72">
        <f t="shared" si="28"/>
        <v>726</v>
      </c>
      <c r="AY12" s="72">
        <f t="shared" si="29"/>
        <v>5370</v>
      </c>
      <c r="AZ12" s="72">
        <f t="shared" si="30"/>
        <v>9121</v>
      </c>
      <c r="BA12" s="72">
        <f t="shared" si="31"/>
        <v>14491</v>
      </c>
      <c r="BB12" s="72">
        <f t="shared" si="32"/>
        <v>5387</v>
      </c>
      <c r="BC12" s="72">
        <f t="shared" si="32"/>
        <v>842</v>
      </c>
      <c r="BD12" s="72">
        <f t="shared" si="33"/>
        <v>6229</v>
      </c>
      <c r="BE12" s="72">
        <f t="shared" si="34"/>
        <v>10580</v>
      </c>
      <c r="BF12" s="72">
        <f t="shared" si="35"/>
        <v>16809</v>
      </c>
      <c r="BG12" s="72">
        <f t="shared" si="36"/>
        <v>5387</v>
      </c>
      <c r="BH12" s="72">
        <f t="shared" si="36"/>
        <v>842</v>
      </c>
      <c r="BI12" s="72">
        <v>2500</v>
      </c>
      <c r="BJ12" s="72">
        <f t="shared" si="37"/>
        <v>8729</v>
      </c>
      <c r="BK12" s="72">
        <f t="shared" si="38"/>
        <v>10580</v>
      </c>
      <c r="BL12" s="72">
        <f t="shared" si="39"/>
        <v>19309</v>
      </c>
      <c r="BM12" s="72">
        <f t="shared" si="40"/>
        <v>5629</v>
      </c>
      <c r="BN12" s="72">
        <f t="shared" si="41"/>
        <v>938</v>
      </c>
      <c r="BO12" s="72">
        <v>2500</v>
      </c>
      <c r="BP12" s="72">
        <f t="shared" si="42"/>
        <v>9067</v>
      </c>
      <c r="BQ12" s="72">
        <f t="shared" si="43"/>
        <v>11786</v>
      </c>
      <c r="BR12" s="72">
        <f t="shared" si="44"/>
        <v>20853</v>
      </c>
      <c r="BS12" s="72">
        <f t="shared" si="45"/>
        <v>5844</v>
      </c>
      <c r="BT12" s="72">
        <f t="shared" si="45"/>
        <v>972</v>
      </c>
      <c r="BU12" s="72">
        <v>2500</v>
      </c>
      <c r="BV12" s="72">
        <f t="shared" si="46"/>
        <v>9316</v>
      </c>
      <c r="BW12" s="72">
        <f t="shared" si="47"/>
        <v>12209</v>
      </c>
      <c r="BX12" s="72">
        <f t="shared" si="48"/>
        <v>21525</v>
      </c>
      <c r="BY12" s="72">
        <f t="shared" si="49"/>
        <v>6312</v>
      </c>
      <c r="BZ12" s="72">
        <f t="shared" si="50"/>
        <v>1098</v>
      </c>
      <c r="CA12" s="72">
        <v>2500</v>
      </c>
      <c r="CB12" s="72">
        <f t="shared" si="51"/>
        <v>9910</v>
      </c>
      <c r="CC12" s="72">
        <f t="shared" si="52"/>
        <v>13796</v>
      </c>
      <c r="CD12" s="72">
        <f t="shared" si="53"/>
        <v>23706</v>
      </c>
      <c r="CE12" s="72">
        <f t="shared" si="54"/>
        <v>6880</v>
      </c>
      <c r="CF12" s="72">
        <f t="shared" si="55"/>
        <v>1197</v>
      </c>
      <c r="CG12" s="72">
        <v>2500</v>
      </c>
      <c r="CH12" s="72">
        <f t="shared" si="56"/>
        <v>10577</v>
      </c>
      <c r="CI12" s="72">
        <v>85292</v>
      </c>
      <c r="CJ12" s="72">
        <f t="shared" si="57"/>
        <v>95869</v>
      </c>
      <c r="CK12" s="72">
        <f t="shared" si="58"/>
        <v>7196</v>
      </c>
      <c r="CL12" s="72">
        <f t="shared" si="59"/>
        <v>1252</v>
      </c>
      <c r="CM12" s="72">
        <v>2500</v>
      </c>
      <c r="CN12" s="72">
        <f t="shared" si="60"/>
        <v>10948</v>
      </c>
      <c r="CO12" s="72">
        <f t="shared" si="61"/>
        <v>85982</v>
      </c>
      <c r="CP12" s="72">
        <f t="shared" si="62"/>
        <v>96930</v>
      </c>
      <c r="CQ12" s="72">
        <f t="shared" si="63"/>
        <v>7512</v>
      </c>
      <c r="CR12" s="72">
        <f t="shared" si="64"/>
        <v>1307</v>
      </c>
      <c r="CS12" s="72">
        <v>2500</v>
      </c>
      <c r="CT12" s="72">
        <f t="shared" si="65"/>
        <v>11319</v>
      </c>
      <c r="CU12" s="72">
        <f t="shared" si="66"/>
        <v>86672</v>
      </c>
      <c r="CV12" s="72">
        <f t="shared" si="67"/>
        <v>97991</v>
      </c>
      <c r="CW12" s="72">
        <f t="shared" si="68"/>
        <v>7701</v>
      </c>
      <c r="CX12" s="72">
        <v>1307</v>
      </c>
      <c r="CY12" s="72">
        <f t="shared" si="69"/>
        <v>2500</v>
      </c>
      <c r="CZ12" s="72">
        <f t="shared" si="70"/>
        <v>11508</v>
      </c>
      <c r="DA12" s="72">
        <v>86672</v>
      </c>
      <c r="DB12" s="72">
        <f t="shared" si="71"/>
        <v>98180</v>
      </c>
      <c r="DC12" s="78"/>
      <c r="DD12" s="88">
        <f t="shared" si="72"/>
        <v>2.994296577946768E-2</v>
      </c>
      <c r="DE12" s="88">
        <f t="shared" si="73"/>
        <v>0</v>
      </c>
      <c r="DF12" s="88">
        <f t="shared" si="74"/>
        <v>0</v>
      </c>
      <c r="DG12" s="88"/>
      <c r="DI12" s="56"/>
    </row>
    <row r="13" spans="1:113" ht="15.75" x14ac:dyDescent="0.25">
      <c r="A13" s="207" t="s">
        <v>2481</v>
      </c>
      <c r="B13" s="207" t="s">
        <v>2482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>
        <f t="shared" si="4"/>
        <v>0</v>
      </c>
      <c r="O13" s="207">
        <f t="shared" si="4"/>
        <v>0</v>
      </c>
      <c r="P13" s="207">
        <f t="shared" si="5"/>
        <v>0</v>
      </c>
      <c r="Q13" s="207">
        <f t="shared" si="6"/>
        <v>0</v>
      </c>
      <c r="R13" s="207">
        <f t="shared" si="7"/>
        <v>0</v>
      </c>
      <c r="S13" s="207">
        <f t="shared" si="8"/>
        <v>0</v>
      </c>
      <c r="T13" s="207">
        <f t="shared" si="8"/>
        <v>0</v>
      </c>
      <c r="U13" s="207">
        <f t="shared" si="9"/>
        <v>0</v>
      </c>
      <c r="V13" s="207">
        <f t="shared" si="10"/>
        <v>0</v>
      </c>
      <c r="W13" s="207">
        <f t="shared" si="11"/>
        <v>0</v>
      </c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>
        <f t="shared" si="16"/>
        <v>0</v>
      </c>
      <c r="AI13" s="207">
        <f t="shared" si="16"/>
        <v>0</v>
      </c>
      <c r="AJ13" s="207">
        <f t="shared" si="17"/>
        <v>0</v>
      </c>
      <c r="AK13" s="207">
        <f t="shared" si="18"/>
        <v>0</v>
      </c>
      <c r="AL13" s="207">
        <f t="shared" si="19"/>
        <v>0</v>
      </c>
      <c r="AM13" s="207">
        <f t="shared" si="20"/>
        <v>0</v>
      </c>
      <c r="AN13" s="207">
        <f t="shared" si="20"/>
        <v>0</v>
      </c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07"/>
      <c r="CA13" s="207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07"/>
      <c r="CS13" s="207"/>
      <c r="CT13" s="207"/>
      <c r="CU13" s="207"/>
      <c r="CV13" s="207"/>
      <c r="CW13" s="207"/>
      <c r="CX13" s="207"/>
      <c r="CY13" s="207"/>
      <c r="CZ13" s="207"/>
      <c r="DA13" s="207"/>
      <c r="DB13" s="207"/>
      <c r="DC13" s="208"/>
      <c r="DD13" s="88" t="e">
        <f t="shared" si="72"/>
        <v>#DIV/0!</v>
      </c>
      <c r="DE13" s="88" t="e">
        <f t="shared" si="73"/>
        <v>#DIV/0!</v>
      </c>
      <c r="DF13" s="88" t="e">
        <f t="shared" si="74"/>
        <v>#DIV/0!</v>
      </c>
      <c r="DG13" s="88"/>
      <c r="DI13" s="56"/>
    </row>
    <row r="14" spans="1:113" ht="15.75" x14ac:dyDescent="0.25">
      <c r="A14" s="209" t="s">
        <v>781</v>
      </c>
      <c r="B14" s="141" t="s">
        <v>782</v>
      </c>
      <c r="C14" s="210" t="s">
        <v>2480</v>
      </c>
      <c r="D14" s="211">
        <v>1744</v>
      </c>
      <c r="E14" s="211">
        <v>412</v>
      </c>
      <c r="F14" s="211">
        <v>2156</v>
      </c>
      <c r="G14" s="211">
        <v>3425</v>
      </c>
      <c r="H14" s="211">
        <v>5580</v>
      </c>
      <c r="I14" s="109">
        <f t="shared" ref="I14:J15" si="75">D14*1.2</f>
        <v>2092.7999999999997</v>
      </c>
      <c r="J14" s="109">
        <f t="shared" si="75"/>
        <v>494.4</v>
      </c>
      <c r="K14" s="109">
        <f t="shared" ref="K14:K15" si="76">+J14+I14</f>
        <v>2587.1999999999998</v>
      </c>
      <c r="L14" s="109">
        <f t="shared" ref="L14:L15" si="77">G14*1.2</f>
        <v>4110</v>
      </c>
      <c r="M14" s="109">
        <f t="shared" ref="M14:M15" si="78">+L14+K14</f>
        <v>6697.2</v>
      </c>
      <c r="N14" s="109">
        <f t="shared" si="4"/>
        <v>2197.4399999999996</v>
      </c>
      <c r="O14" s="109">
        <f t="shared" si="4"/>
        <v>519.12</v>
      </c>
      <c r="P14" s="109">
        <f t="shared" si="5"/>
        <v>2716.5599999999995</v>
      </c>
      <c r="Q14" s="109">
        <f t="shared" si="6"/>
        <v>4315.5</v>
      </c>
      <c r="R14" s="109">
        <f t="shared" si="7"/>
        <v>7032.0599999999995</v>
      </c>
      <c r="S14" s="109">
        <f t="shared" si="8"/>
        <v>2441.5999999999995</v>
      </c>
      <c r="T14" s="109">
        <f t="shared" si="8"/>
        <v>576.79999999999995</v>
      </c>
      <c r="U14" s="109">
        <f t="shared" si="9"/>
        <v>3018.3999999999996</v>
      </c>
      <c r="V14" s="109">
        <f t="shared" si="10"/>
        <v>4795</v>
      </c>
      <c r="W14" s="109">
        <f t="shared" si="11"/>
        <v>7813.4</v>
      </c>
      <c r="X14" s="109">
        <v>2528.7999999999997</v>
      </c>
      <c r="Y14" s="109">
        <v>597.4</v>
      </c>
      <c r="Z14" s="109">
        <v>3126.2</v>
      </c>
      <c r="AA14" s="109">
        <v>4966.25</v>
      </c>
      <c r="AB14" s="109">
        <v>8092.45</v>
      </c>
      <c r="AC14" s="212">
        <f t="shared" ref="AC14:AD15" si="79">ROUND(S14*1.143,0)</f>
        <v>2791</v>
      </c>
      <c r="AD14" s="212">
        <f t="shared" si="79"/>
        <v>659</v>
      </c>
      <c r="AE14" s="212">
        <f t="shared" ref="AE14:AE15" si="80">+AC14+AD14</f>
        <v>3450</v>
      </c>
      <c r="AF14" s="212">
        <f t="shared" ref="AF14:AF15" si="81">ROUND(V14*1.143,0)</f>
        <v>5481</v>
      </c>
      <c r="AG14" s="212">
        <f t="shared" ref="AG14:AG15" si="82">+AF14+AE14</f>
        <v>8931</v>
      </c>
      <c r="AH14" s="72">
        <f t="shared" si="16"/>
        <v>2965</v>
      </c>
      <c r="AI14" s="72">
        <f t="shared" si="16"/>
        <v>700</v>
      </c>
      <c r="AJ14" s="72">
        <f t="shared" si="17"/>
        <v>3665</v>
      </c>
      <c r="AK14" s="72">
        <f t="shared" si="18"/>
        <v>5824</v>
      </c>
      <c r="AL14" s="72">
        <f t="shared" si="19"/>
        <v>9489</v>
      </c>
      <c r="AM14" s="72">
        <f t="shared" si="20"/>
        <v>3227</v>
      </c>
      <c r="AN14" s="72">
        <f t="shared" si="20"/>
        <v>762</v>
      </c>
      <c r="AO14" s="72">
        <f t="shared" ref="AO14:AO15" si="83">+AM14+AN14</f>
        <v>3989</v>
      </c>
      <c r="AP14" s="72">
        <f t="shared" ref="AP14:AP15" si="84">ROUND(G14*0.15+AK14,0)</f>
        <v>6338</v>
      </c>
      <c r="AQ14" s="72">
        <f t="shared" ref="AQ14:AQ15" si="85">+AO14+AP14</f>
        <v>10327</v>
      </c>
      <c r="AR14" s="72">
        <f t="shared" ref="AR14:AS15" si="86">+ROUND(D14*0.28+AM14,0)</f>
        <v>3715</v>
      </c>
      <c r="AS14" s="72">
        <f t="shared" si="86"/>
        <v>877</v>
      </c>
      <c r="AT14" s="72">
        <f t="shared" ref="AT14:AT15" si="87">+AR14+AS14</f>
        <v>4592</v>
      </c>
      <c r="AU14" s="72">
        <f t="shared" ref="AU14:AU15" si="88">+ROUND(G14*0.28+AP14,0)</f>
        <v>7297</v>
      </c>
      <c r="AV14" s="72">
        <f t="shared" ref="AV14:AV15" si="89">+AT14+AU14</f>
        <v>11889</v>
      </c>
      <c r="AW14" s="72">
        <f t="shared" ref="AW14:AX15" si="90">+ROUND(AR14*(1+0.25),0)</f>
        <v>4644</v>
      </c>
      <c r="AX14" s="72">
        <f t="shared" si="90"/>
        <v>1096</v>
      </c>
      <c r="AY14" s="72">
        <f t="shared" ref="AY14:AY15" si="91">+AW14+AX14</f>
        <v>5740</v>
      </c>
      <c r="AZ14" s="72">
        <f t="shared" ref="AZ14:AZ15" si="92">+ROUND(AU14*(1+0.25),0)</f>
        <v>9121</v>
      </c>
      <c r="BA14" s="72">
        <f t="shared" ref="BA14:BA15" si="93">+AY14+AZ14</f>
        <v>14861</v>
      </c>
      <c r="BB14" s="72">
        <f t="shared" ref="BB14:BC15" si="94">+ROUND(AW14+AR14*0.2,0)</f>
        <v>5387</v>
      </c>
      <c r="BC14" s="72">
        <f t="shared" si="94"/>
        <v>1271</v>
      </c>
      <c r="BD14" s="72">
        <f t="shared" ref="BD14:BD15" si="95">+BB14+BC14</f>
        <v>6658</v>
      </c>
      <c r="BE14" s="72">
        <f t="shared" ref="BE14:BE15" si="96">+ROUND(AZ14+AU14*0.2,0)</f>
        <v>10580</v>
      </c>
      <c r="BF14" s="72">
        <f t="shared" ref="BF14:BF15" si="97">+BD14+BE14</f>
        <v>17238</v>
      </c>
      <c r="BG14" s="72">
        <f t="shared" ref="BG14:BG15" si="98">BB14+2500</f>
        <v>7887</v>
      </c>
      <c r="BH14" s="72">
        <f t="shared" ref="BH14:BH15" si="99">BC14</f>
        <v>1271</v>
      </c>
      <c r="BI14" s="72"/>
      <c r="BJ14" s="72">
        <f t="shared" ref="BJ14:BJ15" si="100">BG14+BH14+BI14</f>
        <v>9158</v>
      </c>
      <c r="BK14" s="72">
        <f t="shared" ref="BK14:BK15" si="101">BE14</f>
        <v>10580</v>
      </c>
      <c r="BL14" s="72">
        <f t="shared" ref="BL14:BL15" si="102">BJ14+BK14</f>
        <v>19738</v>
      </c>
      <c r="BM14" s="72">
        <f t="shared" ref="BM14:BM15" si="103">+ROUND(BG14*(1+$BP$1),0)</f>
        <v>8242</v>
      </c>
      <c r="BN14" s="72">
        <f t="shared" ref="BN14:BN15" si="104">+ROUND(BH14*(1+$BP$1)+(AS14*$BN$1),0)</f>
        <v>1416</v>
      </c>
      <c r="BO14" s="72"/>
      <c r="BP14" s="72">
        <f t="shared" ref="BP14:BP15" si="105">BM14+BN14+BO14</f>
        <v>9658</v>
      </c>
      <c r="BQ14" s="72">
        <f t="shared" ref="BQ14:BQ15" si="106">+ROUND(BK14*(1+$BP$1)+(AU14*$BN$1),0)</f>
        <v>11786</v>
      </c>
      <c r="BR14" s="72">
        <f t="shared" ref="BR14:BR15" si="107">BP14+BQ14</f>
        <v>21444</v>
      </c>
      <c r="BS14" s="72">
        <f t="shared" ref="BS14:BT15" si="108">+ROUND(BM14+(BG14*$BU$2),0)</f>
        <v>8557</v>
      </c>
      <c r="BT14" s="72">
        <f t="shared" si="108"/>
        <v>1467</v>
      </c>
      <c r="BU14" s="72"/>
      <c r="BV14" s="72">
        <f t="shared" ref="BV14:BV15" si="109">BS14+BT14+BU14</f>
        <v>10024</v>
      </c>
      <c r="BW14" s="72">
        <f t="shared" ref="BW14:BW15" si="110">+ROUND(BQ14+(BK14*$BU$2),0)</f>
        <v>12209</v>
      </c>
      <c r="BX14" s="72">
        <f t="shared" ref="BX14:BX15" si="111">BV14+BW14</f>
        <v>22233</v>
      </c>
      <c r="BY14" s="72">
        <f t="shared" ref="BY14:BY15" si="112">+ROUND(BS14+(BS14*$BY$3),0)</f>
        <v>9242</v>
      </c>
      <c r="BZ14" s="72">
        <f t="shared" ref="BZ14:BZ15" si="113">+ROUND(BT14+(BT14*$BZ$3),0)</f>
        <v>1658</v>
      </c>
      <c r="CA14" s="72"/>
      <c r="CB14" s="72">
        <f t="shared" ref="CB14:CB15" si="114">BY14+BZ14+CA14</f>
        <v>10900</v>
      </c>
      <c r="CC14" s="72">
        <f t="shared" ref="CC14:CC15" si="115">+ROUND(BW14+(BW14*$CC$3),0)</f>
        <v>13796</v>
      </c>
      <c r="CD14" s="72">
        <f t="shared" ref="CD14:CD15" si="116">CB14+CC14</f>
        <v>24696</v>
      </c>
      <c r="CE14" s="72">
        <f t="shared" ref="CE14:CE15" si="117">+ROUND(BY14+BY14*$CE$3,0)</f>
        <v>10074</v>
      </c>
      <c r="CF14" s="72">
        <f t="shared" ref="CF14:CF15" si="118">+ROUND(BZ14+BZ14*$CF$3,0)</f>
        <v>1807</v>
      </c>
      <c r="CG14" s="72"/>
      <c r="CH14" s="72">
        <f t="shared" ref="CH14:CH15" si="119">CE14+CF14+CG14</f>
        <v>11881</v>
      </c>
      <c r="CI14" s="72">
        <v>85292</v>
      </c>
      <c r="CJ14" s="72">
        <f t="shared" ref="CJ14:CJ15" si="120">CH14+CI14</f>
        <v>97173</v>
      </c>
      <c r="CK14" s="72">
        <f t="shared" ref="CK14:CK15" si="121">+ROUND(CE14+$BY14*CK$3,0)</f>
        <v>10536</v>
      </c>
      <c r="CL14" s="72">
        <f t="shared" ref="CL14:CL15" si="122">+ROUND(CF14+$BZ14*CL$3,0)</f>
        <v>1890</v>
      </c>
      <c r="CM14" s="72"/>
      <c r="CN14" s="72">
        <f t="shared" ref="CN14:CN15" si="123">CK14+CL14+CM14</f>
        <v>12426</v>
      </c>
      <c r="CO14" s="72">
        <f t="shared" ref="CO14:CO15" si="124">+ROUND(CI14+$CC14*CO$3,0)</f>
        <v>85982</v>
      </c>
      <c r="CP14" s="72">
        <f t="shared" ref="CP14:CP15" si="125">CN14+CO14</f>
        <v>98408</v>
      </c>
      <c r="CQ14" s="72">
        <f t="shared" ref="CQ14:CQ15" si="126">+ROUND(CK14+$BY14*CQ$3,0)</f>
        <v>10998</v>
      </c>
      <c r="CR14" s="72">
        <f t="shared" ref="CR14:CR15" si="127">+ROUND(CL14+$BZ14*CR$3,0)</f>
        <v>1973</v>
      </c>
      <c r="CS14" s="72"/>
      <c r="CT14" s="72">
        <f t="shared" ref="CT14:CT15" si="128">CQ14+CR14+CS14</f>
        <v>12971</v>
      </c>
      <c r="CU14" s="72">
        <f t="shared" ref="CU14:CU15" si="129">+ROUND(CO14+$CC14*CU$3,0)</f>
        <v>86672</v>
      </c>
      <c r="CV14" s="72">
        <f t="shared" ref="CV14:CV15" si="130">CT14+CU14</f>
        <v>99643</v>
      </c>
      <c r="CW14" s="72">
        <f t="shared" ref="CW14:CW15" si="131">+ROUND(CQ14+$BY14*CW$3,0)</f>
        <v>11275</v>
      </c>
      <c r="CX14" s="72">
        <v>1973</v>
      </c>
      <c r="CY14" s="72"/>
      <c r="CZ14" s="72">
        <f t="shared" ref="CZ14:CZ15" si="132">CW14+CX14+CY14</f>
        <v>13248</v>
      </c>
      <c r="DA14" s="72">
        <v>86672</v>
      </c>
      <c r="DB14" s="72">
        <f t="shared" ref="DB14:DB15" si="133">CZ14+DA14</f>
        <v>99920</v>
      </c>
      <c r="DC14" s="78"/>
      <c r="DD14" s="88">
        <f t="shared" si="72"/>
        <v>2.9971867561133955E-2</v>
      </c>
      <c r="DE14" s="88">
        <f t="shared" si="73"/>
        <v>0</v>
      </c>
      <c r="DF14" s="88">
        <f t="shared" si="74"/>
        <v>0</v>
      </c>
      <c r="DG14" s="88"/>
      <c r="DI14" s="56"/>
    </row>
    <row r="15" spans="1:113" ht="15.75" x14ac:dyDescent="0.25">
      <c r="A15" s="209" t="s">
        <v>783</v>
      </c>
      <c r="B15" s="141" t="s">
        <v>784</v>
      </c>
      <c r="C15" s="210" t="s">
        <v>2480</v>
      </c>
      <c r="D15" s="211">
        <v>1744</v>
      </c>
      <c r="E15" s="211">
        <v>643</v>
      </c>
      <c r="F15" s="211">
        <v>2387</v>
      </c>
      <c r="G15" s="211">
        <v>3425</v>
      </c>
      <c r="H15" s="211">
        <v>5812</v>
      </c>
      <c r="I15" s="109">
        <f t="shared" si="75"/>
        <v>2092.7999999999997</v>
      </c>
      <c r="J15" s="109">
        <f t="shared" si="75"/>
        <v>771.6</v>
      </c>
      <c r="K15" s="109">
        <f t="shared" si="76"/>
        <v>2864.3999999999996</v>
      </c>
      <c r="L15" s="109">
        <f t="shared" si="77"/>
        <v>4110</v>
      </c>
      <c r="M15" s="109">
        <f t="shared" si="78"/>
        <v>6974.4</v>
      </c>
      <c r="N15" s="109">
        <f t="shared" si="4"/>
        <v>2197.4399999999996</v>
      </c>
      <c r="O15" s="109">
        <f t="shared" si="4"/>
        <v>810.18000000000006</v>
      </c>
      <c r="P15" s="109">
        <f t="shared" si="5"/>
        <v>3007.62</v>
      </c>
      <c r="Q15" s="109">
        <f t="shared" si="6"/>
        <v>4315.5</v>
      </c>
      <c r="R15" s="109">
        <f t="shared" si="7"/>
        <v>7323.12</v>
      </c>
      <c r="S15" s="109">
        <f t="shared" si="8"/>
        <v>2441.5999999999995</v>
      </c>
      <c r="T15" s="109">
        <f t="shared" si="8"/>
        <v>900.2</v>
      </c>
      <c r="U15" s="109">
        <f t="shared" si="9"/>
        <v>3341.7999999999993</v>
      </c>
      <c r="V15" s="109">
        <f t="shared" si="10"/>
        <v>4795</v>
      </c>
      <c r="W15" s="109">
        <f t="shared" si="11"/>
        <v>8136.7999999999993</v>
      </c>
      <c r="X15" s="109">
        <v>2528.7999999999997</v>
      </c>
      <c r="Y15" s="109">
        <v>932.35</v>
      </c>
      <c r="Z15" s="109">
        <v>3461.1499999999996</v>
      </c>
      <c r="AA15" s="109">
        <v>4966.25</v>
      </c>
      <c r="AB15" s="109">
        <v>8427.4</v>
      </c>
      <c r="AC15" s="212">
        <f t="shared" si="79"/>
        <v>2791</v>
      </c>
      <c r="AD15" s="212">
        <f t="shared" si="79"/>
        <v>1029</v>
      </c>
      <c r="AE15" s="212">
        <f t="shared" si="80"/>
        <v>3820</v>
      </c>
      <c r="AF15" s="212">
        <f t="shared" si="81"/>
        <v>5481</v>
      </c>
      <c r="AG15" s="212">
        <f t="shared" si="82"/>
        <v>9301</v>
      </c>
      <c r="AH15" s="72">
        <f t="shared" si="16"/>
        <v>2965</v>
      </c>
      <c r="AI15" s="72">
        <f t="shared" si="16"/>
        <v>1093</v>
      </c>
      <c r="AJ15" s="72">
        <f t="shared" si="17"/>
        <v>4058</v>
      </c>
      <c r="AK15" s="72">
        <f t="shared" si="18"/>
        <v>5824</v>
      </c>
      <c r="AL15" s="72">
        <f t="shared" si="19"/>
        <v>9882</v>
      </c>
      <c r="AM15" s="72">
        <f t="shared" si="20"/>
        <v>3227</v>
      </c>
      <c r="AN15" s="72">
        <f t="shared" si="20"/>
        <v>1189</v>
      </c>
      <c r="AO15" s="72">
        <f t="shared" si="83"/>
        <v>4416</v>
      </c>
      <c r="AP15" s="72">
        <f t="shared" si="84"/>
        <v>6338</v>
      </c>
      <c r="AQ15" s="72">
        <f t="shared" si="85"/>
        <v>10754</v>
      </c>
      <c r="AR15" s="72">
        <f t="shared" si="86"/>
        <v>3715</v>
      </c>
      <c r="AS15" s="72">
        <f t="shared" si="86"/>
        <v>1369</v>
      </c>
      <c r="AT15" s="72">
        <f t="shared" si="87"/>
        <v>5084</v>
      </c>
      <c r="AU15" s="72">
        <f t="shared" si="88"/>
        <v>7297</v>
      </c>
      <c r="AV15" s="72">
        <f t="shared" si="89"/>
        <v>12381</v>
      </c>
      <c r="AW15" s="72">
        <f t="shared" si="90"/>
        <v>4644</v>
      </c>
      <c r="AX15" s="72">
        <f t="shared" si="90"/>
        <v>1711</v>
      </c>
      <c r="AY15" s="72">
        <f t="shared" si="91"/>
        <v>6355</v>
      </c>
      <c r="AZ15" s="72">
        <f t="shared" si="92"/>
        <v>9121</v>
      </c>
      <c r="BA15" s="72">
        <f t="shared" si="93"/>
        <v>15476</v>
      </c>
      <c r="BB15" s="72">
        <f t="shared" si="94"/>
        <v>5387</v>
      </c>
      <c r="BC15" s="72">
        <f t="shared" si="94"/>
        <v>1985</v>
      </c>
      <c r="BD15" s="72">
        <f t="shared" si="95"/>
        <v>7372</v>
      </c>
      <c r="BE15" s="72">
        <f t="shared" si="96"/>
        <v>10580</v>
      </c>
      <c r="BF15" s="72">
        <f t="shared" si="97"/>
        <v>17952</v>
      </c>
      <c r="BG15" s="72">
        <f t="shared" si="98"/>
        <v>7887</v>
      </c>
      <c r="BH15" s="72">
        <f t="shared" si="99"/>
        <v>1985</v>
      </c>
      <c r="BI15" s="72"/>
      <c r="BJ15" s="72">
        <f t="shared" si="100"/>
        <v>9872</v>
      </c>
      <c r="BK15" s="72">
        <f t="shared" si="101"/>
        <v>10580</v>
      </c>
      <c r="BL15" s="72">
        <f t="shared" si="102"/>
        <v>20452</v>
      </c>
      <c r="BM15" s="72">
        <f t="shared" si="103"/>
        <v>8242</v>
      </c>
      <c r="BN15" s="72">
        <f t="shared" si="104"/>
        <v>2211</v>
      </c>
      <c r="BO15" s="72"/>
      <c r="BP15" s="72">
        <f t="shared" si="105"/>
        <v>10453</v>
      </c>
      <c r="BQ15" s="72">
        <f t="shared" si="106"/>
        <v>11786</v>
      </c>
      <c r="BR15" s="72">
        <f t="shared" si="107"/>
        <v>22239</v>
      </c>
      <c r="BS15" s="72">
        <f t="shared" si="108"/>
        <v>8557</v>
      </c>
      <c r="BT15" s="72">
        <f t="shared" si="108"/>
        <v>2290</v>
      </c>
      <c r="BU15" s="72"/>
      <c r="BV15" s="72">
        <f t="shared" si="109"/>
        <v>10847</v>
      </c>
      <c r="BW15" s="72">
        <f t="shared" si="110"/>
        <v>12209</v>
      </c>
      <c r="BX15" s="72">
        <f t="shared" si="111"/>
        <v>23056</v>
      </c>
      <c r="BY15" s="72">
        <f t="shared" si="112"/>
        <v>9242</v>
      </c>
      <c r="BZ15" s="72">
        <f t="shared" si="113"/>
        <v>2588</v>
      </c>
      <c r="CA15" s="72"/>
      <c r="CB15" s="72">
        <f t="shared" si="114"/>
        <v>11830</v>
      </c>
      <c r="CC15" s="72">
        <f t="shared" si="115"/>
        <v>13796</v>
      </c>
      <c r="CD15" s="72">
        <f t="shared" si="116"/>
        <v>25626</v>
      </c>
      <c r="CE15" s="72">
        <f t="shared" si="117"/>
        <v>10074</v>
      </c>
      <c r="CF15" s="72">
        <f t="shared" si="118"/>
        <v>2821</v>
      </c>
      <c r="CG15" s="72"/>
      <c r="CH15" s="72">
        <f t="shared" si="119"/>
        <v>12895</v>
      </c>
      <c r="CI15" s="72">
        <v>85292</v>
      </c>
      <c r="CJ15" s="72">
        <f t="shared" si="120"/>
        <v>98187</v>
      </c>
      <c r="CK15" s="72">
        <f t="shared" si="121"/>
        <v>10536</v>
      </c>
      <c r="CL15" s="72">
        <f t="shared" si="122"/>
        <v>2950</v>
      </c>
      <c r="CM15" s="72"/>
      <c r="CN15" s="72">
        <f t="shared" si="123"/>
        <v>13486</v>
      </c>
      <c r="CO15" s="72">
        <f t="shared" si="124"/>
        <v>85982</v>
      </c>
      <c r="CP15" s="72">
        <f t="shared" si="125"/>
        <v>99468</v>
      </c>
      <c r="CQ15" s="72">
        <f t="shared" si="126"/>
        <v>10998</v>
      </c>
      <c r="CR15" s="72">
        <f t="shared" si="127"/>
        <v>3079</v>
      </c>
      <c r="CS15" s="72"/>
      <c r="CT15" s="72">
        <f t="shared" si="128"/>
        <v>14077</v>
      </c>
      <c r="CU15" s="72">
        <f t="shared" si="129"/>
        <v>86672</v>
      </c>
      <c r="CV15" s="72">
        <f t="shared" si="130"/>
        <v>100749</v>
      </c>
      <c r="CW15" s="72">
        <f t="shared" si="131"/>
        <v>11275</v>
      </c>
      <c r="CX15" s="72">
        <v>3079</v>
      </c>
      <c r="CY15" s="72"/>
      <c r="CZ15" s="72">
        <f t="shared" si="132"/>
        <v>14354</v>
      </c>
      <c r="DA15" s="72">
        <v>86672</v>
      </c>
      <c r="DB15" s="72">
        <f t="shared" si="133"/>
        <v>101026</v>
      </c>
      <c r="DC15" s="78"/>
      <c r="DD15" s="88">
        <f t="shared" si="72"/>
        <v>2.9971867561133955E-2</v>
      </c>
      <c r="DE15" s="88">
        <f t="shared" si="73"/>
        <v>0</v>
      </c>
      <c r="DF15" s="88">
        <f t="shared" si="74"/>
        <v>0</v>
      </c>
      <c r="DG15" s="88"/>
      <c r="DI15" s="56"/>
    </row>
    <row r="16" spans="1:113" ht="15.75" x14ac:dyDescent="0.25">
      <c r="A16" s="207" t="s">
        <v>2483</v>
      </c>
      <c r="B16" s="207" t="s">
        <v>2484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>
        <f t="shared" si="4"/>
        <v>0</v>
      </c>
      <c r="O16" s="207">
        <f t="shared" si="4"/>
        <v>0</v>
      </c>
      <c r="P16" s="207">
        <f t="shared" si="5"/>
        <v>0</v>
      </c>
      <c r="Q16" s="207">
        <f t="shared" si="6"/>
        <v>0</v>
      </c>
      <c r="R16" s="207">
        <f t="shared" si="7"/>
        <v>0</v>
      </c>
      <c r="S16" s="207">
        <f t="shared" si="8"/>
        <v>0</v>
      </c>
      <c r="T16" s="207">
        <f t="shared" si="8"/>
        <v>0</v>
      </c>
      <c r="U16" s="207">
        <f t="shared" si="9"/>
        <v>0</v>
      </c>
      <c r="V16" s="207">
        <f t="shared" si="10"/>
        <v>0</v>
      </c>
      <c r="W16" s="207">
        <f t="shared" si="11"/>
        <v>0</v>
      </c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>
        <f t="shared" si="16"/>
        <v>0</v>
      </c>
      <c r="AI16" s="207">
        <f t="shared" si="16"/>
        <v>0</v>
      </c>
      <c r="AJ16" s="207">
        <f t="shared" si="17"/>
        <v>0</v>
      </c>
      <c r="AK16" s="207">
        <f t="shared" si="18"/>
        <v>0</v>
      </c>
      <c r="AL16" s="207">
        <f t="shared" si="19"/>
        <v>0</v>
      </c>
      <c r="AM16" s="207">
        <f t="shared" si="20"/>
        <v>0</v>
      </c>
      <c r="AN16" s="207">
        <f t="shared" si="20"/>
        <v>0</v>
      </c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07"/>
      <c r="BN16" s="207"/>
      <c r="BO16" s="207"/>
      <c r="BP16" s="207"/>
      <c r="BQ16" s="207"/>
      <c r="BR16" s="207"/>
      <c r="BS16" s="207"/>
      <c r="BT16" s="207"/>
      <c r="BU16" s="207"/>
      <c r="BV16" s="207"/>
      <c r="BW16" s="207"/>
      <c r="BX16" s="207"/>
      <c r="BY16" s="207"/>
      <c r="BZ16" s="207"/>
      <c r="CA16" s="207"/>
      <c r="CB16" s="207"/>
      <c r="CC16" s="207"/>
      <c r="CD16" s="207"/>
      <c r="CE16" s="207"/>
      <c r="CF16" s="207"/>
      <c r="CG16" s="207"/>
      <c r="CH16" s="207"/>
      <c r="CI16" s="207"/>
      <c r="CJ16" s="207"/>
      <c r="CK16" s="207"/>
      <c r="CL16" s="207"/>
      <c r="CM16" s="207"/>
      <c r="CN16" s="207"/>
      <c r="CO16" s="207"/>
      <c r="CP16" s="207"/>
      <c r="CQ16" s="207"/>
      <c r="CR16" s="207"/>
      <c r="CS16" s="207"/>
      <c r="CT16" s="207"/>
      <c r="CU16" s="207"/>
      <c r="CV16" s="207"/>
      <c r="CW16" s="207"/>
      <c r="CX16" s="207"/>
      <c r="CY16" s="207"/>
      <c r="CZ16" s="207"/>
      <c r="DA16" s="207"/>
      <c r="DB16" s="207"/>
      <c r="DC16" s="208"/>
      <c r="DD16" s="88" t="e">
        <f t="shared" si="72"/>
        <v>#DIV/0!</v>
      </c>
      <c r="DE16" s="88" t="e">
        <f t="shared" si="73"/>
        <v>#DIV/0!</v>
      </c>
      <c r="DF16" s="88" t="e">
        <f t="shared" si="74"/>
        <v>#DIV/0!</v>
      </c>
      <c r="DG16" s="88"/>
      <c r="DI16" s="56"/>
    </row>
    <row r="17" spans="1:114" ht="15.75" x14ac:dyDescent="0.25">
      <c r="A17" s="209" t="s">
        <v>785</v>
      </c>
      <c r="B17" s="141" t="s">
        <v>786</v>
      </c>
      <c r="C17" s="210" t="s">
        <v>2485</v>
      </c>
      <c r="D17" s="211">
        <v>2188</v>
      </c>
      <c r="E17" s="211">
        <v>635</v>
      </c>
      <c r="F17" s="211">
        <v>2823</v>
      </c>
      <c r="G17" s="211">
        <v>6262</v>
      </c>
      <c r="H17" s="211">
        <v>9085</v>
      </c>
      <c r="I17" s="109">
        <f t="shared" ref="I17:J30" si="134">D17*1.2</f>
        <v>2625.6</v>
      </c>
      <c r="J17" s="109">
        <f t="shared" si="134"/>
        <v>762</v>
      </c>
      <c r="K17" s="109">
        <f t="shared" ref="K17:K30" si="135">+J17+I17</f>
        <v>3387.6</v>
      </c>
      <c r="L17" s="109">
        <f t="shared" ref="L17:L30" si="136">G17*1.2</f>
        <v>7514.4</v>
      </c>
      <c r="M17" s="109">
        <f t="shared" ref="M17:M30" si="137">+L17+K17</f>
        <v>10902</v>
      </c>
      <c r="N17" s="109">
        <f t="shared" si="4"/>
        <v>2756.88</v>
      </c>
      <c r="O17" s="109">
        <f t="shared" si="4"/>
        <v>800.1</v>
      </c>
      <c r="P17" s="109">
        <f t="shared" si="5"/>
        <v>3556.98</v>
      </c>
      <c r="Q17" s="109">
        <f t="shared" si="6"/>
        <v>7890.12</v>
      </c>
      <c r="R17" s="109">
        <f t="shared" si="7"/>
        <v>11447.1</v>
      </c>
      <c r="S17" s="109">
        <f t="shared" si="8"/>
        <v>3063.2000000000003</v>
      </c>
      <c r="T17" s="109">
        <f t="shared" si="8"/>
        <v>889</v>
      </c>
      <c r="U17" s="109">
        <f t="shared" si="9"/>
        <v>3952.2000000000003</v>
      </c>
      <c r="V17" s="109">
        <f t="shared" si="10"/>
        <v>8766.7999999999993</v>
      </c>
      <c r="W17" s="109">
        <f t="shared" si="11"/>
        <v>12719</v>
      </c>
      <c r="X17" s="109">
        <v>3172.6</v>
      </c>
      <c r="Y17" s="109">
        <v>920.75</v>
      </c>
      <c r="Z17" s="109">
        <v>4093.35</v>
      </c>
      <c r="AA17" s="109">
        <v>9079.9</v>
      </c>
      <c r="AB17" s="109">
        <v>13173.25</v>
      </c>
      <c r="AC17" s="212">
        <f t="shared" ref="AC17:AD30" si="138">ROUND(S17*1.143,0)</f>
        <v>3501</v>
      </c>
      <c r="AD17" s="212">
        <f t="shared" si="138"/>
        <v>1016</v>
      </c>
      <c r="AE17" s="212">
        <f t="shared" ref="AE17:AE30" si="139">+AC17+AD17</f>
        <v>4517</v>
      </c>
      <c r="AF17" s="212">
        <f t="shared" ref="AF17:AF30" si="140">ROUND(V17*1.143,0)</f>
        <v>10020</v>
      </c>
      <c r="AG17" s="212">
        <f t="shared" ref="AG17:AG30" si="141">+AF17+AE17</f>
        <v>14537</v>
      </c>
      <c r="AH17" s="72">
        <f t="shared" si="16"/>
        <v>3720</v>
      </c>
      <c r="AI17" s="72">
        <f t="shared" si="16"/>
        <v>1080</v>
      </c>
      <c r="AJ17" s="72">
        <f t="shared" si="17"/>
        <v>4800</v>
      </c>
      <c r="AK17" s="72">
        <f t="shared" si="18"/>
        <v>10646</v>
      </c>
      <c r="AL17" s="72">
        <f t="shared" si="19"/>
        <v>15446</v>
      </c>
      <c r="AM17" s="72">
        <f t="shared" si="20"/>
        <v>4048</v>
      </c>
      <c r="AN17" s="72">
        <f t="shared" si="20"/>
        <v>1175</v>
      </c>
      <c r="AO17" s="72">
        <f t="shared" ref="AO17:AO30" si="142">+AM17+AN17</f>
        <v>5223</v>
      </c>
      <c r="AP17" s="72">
        <f t="shared" ref="AP17:AP30" si="143">ROUND(G17*0.15+AK17,0)</f>
        <v>11585</v>
      </c>
      <c r="AQ17" s="72">
        <f t="shared" ref="AQ17:AQ30" si="144">+AO17+AP17</f>
        <v>16808</v>
      </c>
      <c r="AR17" s="72">
        <f t="shared" ref="AR17:AS30" si="145">+ROUND(D17*0.28+AM17,0)</f>
        <v>4661</v>
      </c>
      <c r="AS17" s="72">
        <f t="shared" si="145"/>
        <v>1353</v>
      </c>
      <c r="AT17" s="72">
        <f t="shared" ref="AT17:AT30" si="146">+AR17+AS17</f>
        <v>6014</v>
      </c>
      <c r="AU17" s="72">
        <f t="shared" ref="AU17:AU30" si="147">+ROUND(G17*0.28+AP17,0)</f>
        <v>13338</v>
      </c>
      <c r="AV17" s="72">
        <f t="shared" ref="AV17:AV30" si="148">+AT17+AU17</f>
        <v>19352</v>
      </c>
      <c r="AW17" s="72">
        <f t="shared" ref="AW17:AX30" si="149">+ROUND(AR17*(1+0.25),0)</f>
        <v>5826</v>
      </c>
      <c r="AX17" s="72">
        <f t="shared" si="149"/>
        <v>1691</v>
      </c>
      <c r="AY17" s="72">
        <f t="shared" ref="AY17:AY30" si="150">+AW17+AX17</f>
        <v>7517</v>
      </c>
      <c r="AZ17" s="72">
        <f t="shared" ref="AZ17:AZ30" si="151">+ROUND(AU17*(1+0.25),0)</f>
        <v>16673</v>
      </c>
      <c r="BA17" s="72">
        <f t="shared" ref="BA17:BA30" si="152">+AY17+AZ17</f>
        <v>24190</v>
      </c>
      <c r="BB17" s="72">
        <f t="shared" ref="BB17:BC30" si="153">+ROUND(AW17+AR17*0.2,0)</f>
        <v>6758</v>
      </c>
      <c r="BC17" s="72">
        <f t="shared" si="153"/>
        <v>1962</v>
      </c>
      <c r="BD17" s="72">
        <f t="shared" ref="BD17:BD30" si="154">+BB17+BC17</f>
        <v>8720</v>
      </c>
      <c r="BE17" s="72">
        <f t="shared" ref="BE17:BE30" si="155">+ROUND(AZ17+AU17*0.2,0)</f>
        <v>19341</v>
      </c>
      <c r="BF17" s="72">
        <f t="shared" ref="BF17:BF30" si="156">+BD17+BE17</f>
        <v>28061</v>
      </c>
      <c r="BG17" s="72">
        <f t="shared" ref="BG17:BH30" si="157">BB17</f>
        <v>6758</v>
      </c>
      <c r="BH17" s="72">
        <f t="shared" si="157"/>
        <v>1962</v>
      </c>
      <c r="BI17" s="72">
        <v>2500</v>
      </c>
      <c r="BJ17" s="72">
        <f t="shared" ref="BJ17:BJ30" si="158">BG17+BH17+BI17</f>
        <v>11220</v>
      </c>
      <c r="BK17" s="72">
        <f t="shared" ref="BK17:BK30" si="159">BE17</f>
        <v>19341</v>
      </c>
      <c r="BL17" s="72">
        <f t="shared" ref="BL17:BL30" si="160">BJ17+BK17</f>
        <v>30561</v>
      </c>
      <c r="BM17" s="72">
        <f t="shared" ref="BM17:BM30" si="161">+ROUND(BG17*(1+$BP$1),0)</f>
        <v>7062</v>
      </c>
      <c r="BN17" s="72">
        <f t="shared" ref="BN17:BN30" si="162">+ROUND(BH17*(1+$BP$1)+(AS17*$BN$1),0)</f>
        <v>2186</v>
      </c>
      <c r="BO17" s="72">
        <v>2500</v>
      </c>
      <c r="BP17" s="72">
        <f t="shared" ref="BP17:BP30" si="163">BM17+BN17+BO17</f>
        <v>11748</v>
      </c>
      <c r="BQ17" s="72">
        <f t="shared" ref="BQ17:BQ30" si="164">+ROUND(BK17*(1+$BP$1)+(AU17*$BN$1),0)</f>
        <v>21545</v>
      </c>
      <c r="BR17" s="72">
        <f t="shared" ref="BR17:BR30" si="165">BP17+BQ17</f>
        <v>33293</v>
      </c>
      <c r="BS17" s="72">
        <f t="shared" ref="BS17:BT30" si="166">+ROUND(BM17+(BG17*$BU$2),0)</f>
        <v>7332</v>
      </c>
      <c r="BT17" s="72">
        <f t="shared" si="166"/>
        <v>2264</v>
      </c>
      <c r="BU17" s="72">
        <v>2500</v>
      </c>
      <c r="BV17" s="72">
        <f t="shared" ref="BV17:BV30" si="167">BS17+BT17+BU17</f>
        <v>12096</v>
      </c>
      <c r="BW17" s="72">
        <f t="shared" ref="BW17:BW30" si="168">+ROUND(BQ17+(BK17*$BU$2),0)</f>
        <v>22319</v>
      </c>
      <c r="BX17" s="72">
        <f t="shared" ref="BX17:BX30" si="169">BV17+BW17</f>
        <v>34415</v>
      </c>
      <c r="BY17" s="72">
        <f t="shared" ref="BY17:BY30" si="170">+ROUND(BS17+(BS17*$BY$3),0)</f>
        <v>7919</v>
      </c>
      <c r="BZ17" s="72">
        <f t="shared" ref="BZ17:BZ30" si="171">+ROUND(BT17+(BT17*$BZ$3),0)</f>
        <v>2558</v>
      </c>
      <c r="CA17" s="72">
        <v>2500</v>
      </c>
      <c r="CB17" s="72">
        <f t="shared" ref="CB17:CB30" si="172">BY17+BZ17+CA17</f>
        <v>12977</v>
      </c>
      <c r="CC17" s="72">
        <f t="shared" ref="CC17:CC30" si="173">+ROUND(BW17+(BW17*$CC$3),0)</f>
        <v>25220</v>
      </c>
      <c r="CD17" s="72">
        <f t="shared" ref="CD17:CD30" si="174">CB17+CC17</f>
        <v>38197</v>
      </c>
      <c r="CE17" s="72">
        <f t="shared" ref="CE17:CE30" si="175">+ROUND(BY17+BY17*$CE$3,0)</f>
        <v>8632</v>
      </c>
      <c r="CF17" s="72">
        <f t="shared" ref="CF17:CF30" si="176">+ROUND(BZ17+BZ17*$CF$3,0)</f>
        <v>2788</v>
      </c>
      <c r="CG17" s="72">
        <v>2500</v>
      </c>
      <c r="CH17" s="72">
        <f t="shared" ref="CH17:CH30" si="177">CE17+CF17+CG17</f>
        <v>13920</v>
      </c>
      <c r="CI17" s="72">
        <v>140988</v>
      </c>
      <c r="CJ17" s="72">
        <f t="shared" ref="CJ17:CJ30" si="178">CH17+CI17</f>
        <v>154908</v>
      </c>
      <c r="CK17" s="72">
        <f t="shared" ref="CK17:CK30" si="179">+ROUND(CE17+$BY17*CK$3,0)</f>
        <v>9028</v>
      </c>
      <c r="CL17" s="72">
        <f t="shared" ref="CL17:CL30" si="180">+ROUND(CF17+$BZ17*CL$3,0)</f>
        <v>2916</v>
      </c>
      <c r="CM17" s="72">
        <v>2500</v>
      </c>
      <c r="CN17" s="72">
        <f t="shared" ref="CN17:CN30" si="181">CK17+CL17+CM17</f>
        <v>14444</v>
      </c>
      <c r="CO17" s="72">
        <f t="shared" ref="CO17:CO30" si="182">+ROUND(CI17+$CC17*CO$3,0)</f>
        <v>142249</v>
      </c>
      <c r="CP17" s="72">
        <f t="shared" ref="CP17:CP30" si="183">CN17+CO17</f>
        <v>156693</v>
      </c>
      <c r="CQ17" s="72">
        <f t="shared" ref="CQ17:CQ30" si="184">+ROUND(CK17+$BY17*CQ$3,0)</f>
        <v>9424</v>
      </c>
      <c r="CR17" s="72">
        <f t="shared" ref="CR17:CR30" si="185">+ROUND(CL17+$BZ17*CR$3,0)</f>
        <v>3044</v>
      </c>
      <c r="CS17" s="72">
        <v>2500</v>
      </c>
      <c r="CT17" s="72">
        <f t="shared" ref="CT17:CT30" si="186">CQ17+CR17+CS17</f>
        <v>14968</v>
      </c>
      <c r="CU17" s="72">
        <f t="shared" ref="CU17:CU30" si="187">+ROUND(CO17+$CC17*CU$3,0)</f>
        <v>143510</v>
      </c>
      <c r="CV17" s="72">
        <f t="shared" ref="CV17:CV30" si="188">CT17+CU17</f>
        <v>158478</v>
      </c>
      <c r="CW17" s="72">
        <f t="shared" ref="CW17:CW30" si="189">+ROUND(CQ17+$BY17*CW$3,0)</f>
        <v>9662</v>
      </c>
      <c r="CX17" s="72">
        <v>3044</v>
      </c>
      <c r="CY17" s="72">
        <f t="shared" ref="CY17:CY30" si="190">+CS17</f>
        <v>2500</v>
      </c>
      <c r="CZ17" s="72">
        <f t="shared" ref="CZ17:CZ30" si="191">CW17+CX17+CY17</f>
        <v>15206</v>
      </c>
      <c r="DA17" s="72">
        <v>143510</v>
      </c>
      <c r="DB17" s="72">
        <f t="shared" ref="DB17:DB30" si="192">CZ17+DA17</f>
        <v>158716</v>
      </c>
      <c r="DC17" s="78"/>
      <c r="DD17" s="88">
        <f t="shared" si="72"/>
        <v>3.0054299785326428E-2</v>
      </c>
      <c r="DE17" s="88">
        <f t="shared" si="73"/>
        <v>0</v>
      </c>
      <c r="DF17" s="88">
        <f t="shared" si="74"/>
        <v>0</v>
      </c>
      <c r="DG17" s="88"/>
      <c r="DI17" s="56"/>
    </row>
    <row r="18" spans="1:114" ht="15.75" x14ac:dyDescent="0.25">
      <c r="A18" s="209" t="s">
        <v>787</v>
      </c>
      <c r="B18" s="141" t="s">
        <v>788</v>
      </c>
      <c r="C18" s="210" t="s">
        <v>2486</v>
      </c>
      <c r="D18" s="211">
        <v>2188</v>
      </c>
      <c r="E18" s="211">
        <v>635</v>
      </c>
      <c r="F18" s="211">
        <v>2823</v>
      </c>
      <c r="G18" s="211">
        <v>19383</v>
      </c>
      <c r="H18" s="211">
        <v>22206</v>
      </c>
      <c r="I18" s="109">
        <f t="shared" si="134"/>
        <v>2625.6</v>
      </c>
      <c r="J18" s="109">
        <f t="shared" si="134"/>
        <v>762</v>
      </c>
      <c r="K18" s="109">
        <f t="shared" si="135"/>
        <v>3387.6</v>
      </c>
      <c r="L18" s="109">
        <f t="shared" si="136"/>
        <v>23259.599999999999</v>
      </c>
      <c r="M18" s="109">
        <f t="shared" si="137"/>
        <v>26647.199999999997</v>
      </c>
      <c r="N18" s="109">
        <f t="shared" si="4"/>
        <v>2756.88</v>
      </c>
      <c r="O18" s="109">
        <f t="shared" si="4"/>
        <v>800.1</v>
      </c>
      <c r="P18" s="109">
        <f t="shared" si="5"/>
        <v>3556.98</v>
      </c>
      <c r="Q18" s="109">
        <f t="shared" si="6"/>
        <v>24422.579999999998</v>
      </c>
      <c r="R18" s="109">
        <f t="shared" si="7"/>
        <v>27979.559999999998</v>
      </c>
      <c r="S18" s="109">
        <f t="shared" si="8"/>
        <v>3063.2000000000003</v>
      </c>
      <c r="T18" s="109">
        <f t="shared" si="8"/>
        <v>889</v>
      </c>
      <c r="U18" s="109">
        <f t="shared" si="9"/>
        <v>3952.2000000000003</v>
      </c>
      <c r="V18" s="109">
        <f t="shared" si="10"/>
        <v>27136.199999999997</v>
      </c>
      <c r="W18" s="109">
        <f t="shared" si="11"/>
        <v>31088.399999999998</v>
      </c>
      <c r="X18" s="109">
        <v>3172.6</v>
      </c>
      <c r="Y18" s="109">
        <v>920.75</v>
      </c>
      <c r="Z18" s="109">
        <v>4093.35</v>
      </c>
      <c r="AA18" s="109">
        <v>28105.35</v>
      </c>
      <c r="AB18" s="109">
        <v>32198.699999999997</v>
      </c>
      <c r="AC18" s="212">
        <f t="shared" si="138"/>
        <v>3501</v>
      </c>
      <c r="AD18" s="212">
        <f t="shared" si="138"/>
        <v>1016</v>
      </c>
      <c r="AE18" s="212">
        <f t="shared" si="139"/>
        <v>4517</v>
      </c>
      <c r="AF18" s="212">
        <f t="shared" si="140"/>
        <v>31017</v>
      </c>
      <c r="AG18" s="212">
        <f t="shared" si="141"/>
        <v>35534</v>
      </c>
      <c r="AH18" s="72">
        <f t="shared" si="16"/>
        <v>3720</v>
      </c>
      <c r="AI18" s="72">
        <f t="shared" si="16"/>
        <v>1080</v>
      </c>
      <c r="AJ18" s="72">
        <f t="shared" si="17"/>
        <v>4800</v>
      </c>
      <c r="AK18" s="72">
        <f t="shared" si="18"/>
        <v>32955</v>
      </c>
      <c r="AL18" s="72">
        <f t="shared" si="19"/>
        <v>37755</v>
      </c>
      <c r="AM18" s="72">
        <f t="shared" si="20"/>
        <v>4048</v>
      </c>
      <c r="AN18" s="72">
        <f t="shared" si="20"/>
        <v>1175</v>
      </c>
      <c r="AO18" s="72">
        <f t="shared" si="142"/>
        <v>5223</v>
      </c>
      <c r="AP18" s="72">
        <f t="shared" si="143"/>
        <v>35862</v>
      </c>
      <c r="AQ18" s="72">
        <f t="shared" si="144"/>
        <v>41085</v>
      </c>
      <c r="AR18" s="72">
        <f t="shared" si="145"/>
        <v>4661</v>
      </c>
      <c r="AS18" s="72">
        <f t="shared" si="145"/>
        <v>1353</v>
      </c>
      <c r="AT18" s="72">
        <f t="shared" si="146"/>
        <v>6014</v>
      </c>
      <c r="AU18" s="72">
        <f t="shared" si="147"/>
        <v>41289</v>
      </c>
      <c r="AV18" s="72">
        <f t="shared" si="148"/>
        <v>47303</v>
      </c>
      <c r="AW18" s="72">
        <f t="shared" si="149"/>
        <v>5826</v>
      </c>
      <c r="AX18" s="72">
        <f t="shared" si="149"/>
        <v>1691</v>
      </c>
      <c r="AY18" s="72">
        <f t="shared" si="150"/>
        <v>7517</v>
      </c>
      <c r="AZ18" s="72">
        <f t="shared" si="151"/>
        <v>51611</v>
      </c>
      <c r="BA18" s="72">
        <f t="shared" si="152"/>
        <v>59128</v>
      </c>
      <c r="BB18" s="72">
        <f t="shared" si="153"/>
        <v>6758</v>
      </c>
      <c r="BC18" s="72">
        <f t="shared" si="153"/>
        <v>1962</v>
      </c>
      <c r="BD18" s="72">
        <f t="shared" si="154"/>
        <v>8720</v>
      </c>
      <c r="BE18" s="72">
        <f t="shared" si="155"/>
        <v>59869</v>
      </c>
      <c r="BF18" s="72">
        <f t="shared" si="156"/>
        <v>68589</v>
      </c>
      <c r="BG18" s="72">
        <f t="shared" si="157"/>
        <v>6758</v>
      </c>
      <c r="BH18" s="72">
        <f t="shared" si="157"/>
        <v>1962</v>
      </c>
      <c r="BI18" s="72">
        <v>2500</v>
      </c>
      <c r="BJ18" s="72">
        <f t="shared" si="158"/>
        <v>11220</v>
      </c>
      <c r="BK18" s="72">
        <f t="shared" si="159"/>
        <v>59869</v>
      </c>
      <c r="BL18" s="72">
        <f t="shared" si="160"/>
        <v>71089</v>
      </c>
      <c r="BM18" s="72">
        <f t="shared" si="161"/>
        <v>7062</v>
      </c>
      <c r="BN18" s="72">
        <f t="shared" si="162"/>
        <v>2186</v>
      </c>
      <c r="BO18" s="72">
        <v>2500</v>
      </c>
      <c r="BP18" s="72">
        <f t="shared" si="163"/>
        <v>11748</v>
      </c>
      <c r="BQ18" s="72">
        <f t="shared" si="164"/>
        <v>66692</v>
      </c>
      <c r="BR18" s="72">
        <f t="shared" si="165"/>
        <v>78440</v>
      </c>
      <c r="BS18" s="72">
        <f t="shared" si="166"/>
        <v>7332</v>
      </c>
      <c r="BT18" s="72">
        <f t="shared" si="166"/>
        <v>2264</v>
      </c>
      <c r="BU18" s="72">
        <v>2500</v>
      </c>
      <c r="BV18" s="72">
        <f t="shared" si="167"/>
        <v>12096</v>
      </c>
      <c r="BW18" s="72">
        <f t="shared" si="168"/>
        <v>69087</v>
      </c>
      <c r="BX18" s="72">
        <f t="shared" si="169"/>
        <v>81183</v>
      </c>
      <c r="BY18" s="72">
        <f t="shared" si="170"/>
        <v>7919</v>
      </c>
      <c r="BZ18" s="72">
        <f t="shared" si="171"/>
        <v>2558</v>
      </c>
      <c r="CA18" s="72">
        <v>2500</v>
      </c>
      <c r="CB18" s="72">
        <f t="shared" si="172"/>
        <v>12977</v>
      </c>
      <c r="CC18" s="72">
        <f t="shared" si="173"/>
        <v>78068</v>
      </c>
      <c r="CD18" s="72">
        <f t="shared" si="174"/>
        <v>91045</v>
      </c>
      <c r="CE18" s="72">
        <f t="shared" si="175"/>
        <v>8632</v>
      </c>
      <c r="CF18" s="72">
        <f t="shared" si="176"/>
        <v>2788</v>
      </c>
      <c r="CG18" s="72">
        <v>2500</v>
      </c>
      <c r="CH18" s="72">
        <f t="shared" si="177"/>
        <v>13920</v>
      </c>
      <c r="CI18" s="72">
        <v>276010</v>
      </c>
      <c r="CJ18" s="72">
        <f t="shared" si="178"/>
        <v>289930</v>
      </c>
      <c r="CK18" s="72">
        <f t="shared" si="179"/>
        <v>9028</v>
      </c>
      <c r="CL18" s="72">
        <f t="shared" si="180"/>
        <v>2916</v>
      </c>
      <c r="CM18" s="72">
        <v>2500</v>
      </c>
      <c r="CN18" s="72">
        <f t="shared" si="181"/>
        <v>14444</v>
      </c>
      <c r="CO18" s="72">
        <f t="shared" si="182"/>
        <v>279913</v>
      </c>
      <c r="CP18" s="72">
        <f t="shared" si="183"/>
        <v>294357</v>
      </c>
      <c r="CQ18" s="72">
        <f t="shared" si="184"/>
        <v>9424</v>
      </c>
      <c r="CR18" s="72">
        <f t="shared" si="185"/>
        <v>3044</v>
      </c>
      <c r="CS18" s="72">
        <v>2500</v>
      </c>
      <c r="CT18" s="72">
        <f t="shared" si="186"/>
        <v>14968</v>
      </c>
      <c r="CU18" s="72">
        <f t="shared" si="187"/>
        <v>283816</v>
      </c>
      <c r="CV18" s="72">
        <f t="shared" si="188"/>
        <v>298784</v>
      </c>
      <c r="CW18" s="72">
        <f t="shared" si="189"/>
        <v>9662</v>
      </c>
      <c r="CX18" s="72">
        <v>3044</v>
      </c>
      <c r="CY18" s="72">
        <f t="shared" si="190"/>
        <v>2500</v>
      </c>
      <c r="CZ18" s="72">
        <f t="shared" si="191"/>
        <v>15206</v>
      </c>
      <c r="DA18" s="72">
        <v>283816</v>
      </c>
      <c r="DB18" s="72">
        <f t="shared" si="192"/>
        <v>299022</v>
      </c>
      <c r="DC18" s="78"/>
      <c r="DD18" s="88">
        <f t="shared" si="72"/>
        <v>3.0054299785326428E-2</v>
      </c>
      <c r="DE18" s="88">
        <f t="shared" si="73"/>
        <v>0</v>
      </c>
      <c r="DF18" s="88">
        <f t="shared" si="74"/>
        <v>0</v>
      </c>
      <c r="DG18" s="88"/>
      <c r="DI18" s="56"/>
      <c r="DJ18" s="213"/>
    </row>
    <row r="19" spans="1:114" ht="15.75" x14ac:dyDescent="0.25">
      <c r="A19" s="209" t="s">
        <v>789</v>
      </c>
      <c r="B19" s="141" t="s">
        <v>790</v>
      </c>
      <c r="C19" s="210" t="s">
        <v>2487</v>
      </c>
      <c r="D19" s="211">
        <v>2188</v>
      </c>
      <c r="E19" s="211">
        <v>635</v>
      </c>
      <c r="F19" s="211">
        <v>2823</v>
      </c>
      <c r="G19" s="211">
        <v>6262</v>
      </c>
      <c r="H19" s="211">
        <v>9085</v>
      </c>
      <c r="I19" s="109">
        <f t="shared" si="134"/>
        <v>2625.6</v>
      </c>
      <c r="J19" s="109">
        <f t="shared" si="134"/>
        <v>762</v>
      </c>
      <c r="K19" s="109">
        <f t="shared" si="135"/>
        <v>3387.6</v>
      </c>
      <c r="L19" s="109">
        <f t="shared" si="136"/>
        <v>7514.4</v>
      </c>
      <c r="M19" s="109">
        <f t="shared" si="137"/>
        <v>10902</v>
      </c>
      <c r="N19" s="109">
        <f t="shared" si="4"/>
        <v>2756.88</v>
      </c>
      <c r="O19" s="109">
        <f t="shared" si="4"/>
        <v>800.1</v>
      </c>
      <c r="P19" s="109">
        <f t="shared" si="5"/>
        <v>3556.98</v>
      </c>
      <c r="Q19" s="109">
        <f t="shared" si="6"/>
        <v>7890.12</v>
      </c>
      <c r="R19" s="109">
        <f t="shared" si="7"/>
        <v>11447.1</v>
      </c>
      <c r="S19" s="109">
        <f t="shared" si="8"/>
        <v>3063.2000000000003</v>
      </c>
      <c r="T19" s="109">
        <f t="shared" si="8"/>
        <v>889</v>
      </c>
      <c r="U19" s="109">
        <f t="shared" si="9"/>
        <v>3952.2000000000003</v>
      </c>
      <c r="V19" s="109">
        <f t="shared" si="10"/>
        <v>8766.7999999999993</v>
      </c>
      <c r="W19" s="109">
        <f t="shared" si="11"/>
        <v>12719</v>
      </c>
      <c r="X19" s="109">
        <v>3172.6</v>
      </c>
      <c r="Y19" s="109">
        <v>920.75</v>
      </c>
      <c r="Z19" s="109">
        <v>4093.35</v>
      </c>
      <c r="AA19" s="109">
        <v>9079.9</v>
      </c>
      <c r="AB19" s="109">
        <v>13173.25</v>
      </c>
      <c r="AC19" s="212">
        <f t="shared" si="138"/>
        <v>3501</v>
      </c>
      <c r="AD19" s="212">
        <f t="shared" si="138"/>
        <v>1016</v>
      </c>
      <c r="AE19" s="212">
        <f t="shared" si="139"/>
        <v>4517</v>
      </c>
      <c r="AF19" s="212">
        <f t="shared" si="140"/>
        <v>10020</v>
      </c>
      <c r="AG19" s="212">
        <f t="shared" si="141"/>
        <v>14537</v>
      </c>
      <c r="AH19" s="72">
        <f t="shared" si="16"/>
        <v>3720</v>
      </c>
      <c r="AI19" s="72">
        <f t="shared" si="16"/>
        <v>1080</v>
      </c>
      <c r="AJ19" s="72">
        <f t="shared" si="17"/>
        <v>4800</v>
      </c>
      <c r="AK19" s="72">
        <f t="shared" si="18"/>
        <v>10646</v>
      </c>
      <c r="AL19" s="72">
        <f t="shared" si="19"/>
        <v>15446</v>
      </c>
      <c r="AM19" s="72">
        <f t="shared" si="20"/>
        <v>4048</v>
      </c>
      <c r="AN19" s="72">
        <f t="shared" si="20"/>
        <v>1175</v>
      </c>
      <c r="AO19" s="72">
        <f t="shared" si="142"/>
        <v>5223</v>
      </c>
      <c r="AP19" s="72">
        <f t="shared" si="143"/>
        <v>11585</v>
      </c>
      <c r="AQ19" s="72">
        <f t="shared" si="144"/>
        <v>16808</v>
      </c>
      <c r="AR19" s="72">
        <f t="shared" si="145"/>
        <v>4661</v>
      </c>
      <c r="AS19" s="72">
        <f t="shared" si="145"/>
        <v>1353</v>
      </c>
      <c r="AT19" s="72">
        <f t="shared" si="146"/>
        <v>6014</v>
      </c>
      <c r="AU19" s="72">
        <f t="shared" si="147"/>
        <v>13338</v>
      </c>
      <c r="AV19" s="72">
        <f t="shared" si="148"/>
        <v>19352</v>
      </c>
      <c r="AW19" s="72">
        <f t="shared" si="149"/>
        <v>5826</v>
      </c>
      <c r="AX19" s="72">
        <f t="shared" si="149"/>
        <v>1691</v>
      </c>
      <c r="AY19" s="72">
        <f t="shared" si="150"/>
        <v>7517</v>
      </c>
      <c r="AZ19" s="72">
        <f t="shared" si="151"/>
        <v>16673</v>
      </c>
      <c r="BA19" s="72">
        <f t="shared" si="152"/>
        <v>24190</v>
      </c>
      <c r="BB19" s="72">
        <f t="shared" si="153"/>
        <v>6758</v>
      </c>
      <c r="BC19" s="72">
        <f t="shared" si="153"/>
        <v>1962</v>
      </c>
      <c r="BD19" s="72">
        <f t="shared" si="154"/>
        <v>8720</v>
      </c>
      <c r="BE19" s="72">
        <f t="shared" si="155"/>
        <v>19341</v>
      </c>
      <c r="BF19" s="72">
        <f t="shared" si="156"/>
        <v>28061</v>
      </c>
      <c r="BG19" s="72">
        <f t="shared" si="157"/>
        <v>6758</v>
      </c>
      <c r="BH19" s="72">
        <f t="shared" si="157"/>
        <v>1962</v>
      </c>
      <c r="BI19" s="72">
        <v>2500</v>
      </c>
      <c r="BJ19" s="72">
        <f t="shared" si="158"/>
        <v>11220</v>
      </c>
      <c r="BK19" s="72">
        <f t="shared" si="159"/>
        <v>19341</v>
      </c>
      <c r="BL19" s="72">
        <f t="shared" si="160"/>
        <v>30561</v>
      </c>
      <c r="BM19" s="72">
        <f t="shared" si="161"/>
        <v>7062</v>
      </c>
      <c r="BN19" s="72">
        <f t="shared" si="162"/>
        <v>2186</v>
      </c>
      <c r="BO19" s="72">
        <v>2500</v>
      </c>
      <c r="BP19" s="72">
        <f t="shared" si="163"/>
        <v>11748</v>
      </c>
      <c r="BQ19" s="72">
        <f t="shared" si="164"/>
        <v>21545</v>
      </c>
      <c r="BR19" s="72">
        <f t="shared" si="165"/>
        <v>33293</v>
      </c>
      <c r="BS19" s="72">
        <f t="shared" si="166"/>
        <v>7332</v>
      </c>
      <c r="BT19" s="72">
        <f t="shared" si="166"/>
        <v>2264</v>
      </c>
      <c r="BU19" s="72">
        <v>2500</v>
      </c>
      <c r="BV19" s="72">
        <f t="shared" si="167"/>
        <v>12096</v>
      </c>
      <c r="BW19" s="72">
        <f t="shared" si="168"/>
        <v>22319</v>
      </c>
      <c r="BX19" s="72">
        <f t="shared" si="169"/>
        <v>34415</v>
      </c>
      <c r="BY19" s="72">
        <f t="shared" si="170"/>
        <v>7919</v>
      </c>
      <c r="BZ19" s="72">
        <f t="shared" si="171"/>
        <v>2558</v>
      </c>
      <c r="CA19" s="72">
        <v>2500</v>
      </c>
      <c r="CB19" s="72">
        <f t="shared" si="172"/>
        <v>12977</v>
      </c>
      <c r="CC19" s="72">
        <f t="shared" si="173"/>
        <v>25220</v>
      </c>
      <c r="CD19" s="72">
        <f t="shared" si="174"/>
        <v>38197</v>
      </c>
      <c r="CE19" s="72">
        <f t="shared" si="175"/>
        <v>8632</v>
      </c>
      <c r="CF19" s="72">
        <f t="shared" si="176"/>
        <v>2788</v>
      </c>
      <c r="CG19" s="72">
        <v>2500</v>
      </c>
      <c r="CH19" s="72">
        <f t="shared" si="177"/>
        <v>13920</v>
      </c>
      <c r="CI19" s="72">
        <v>140988</v>
      </c>
      <c r="CJ19" s="72">
        <f t="shared" si="178"/>
        <v>154908</v>
      </c>
      <c r="CK19" s="72">
        <f t="shared" si="179"/>
        <v>9028</v>
      </c>
      <c r="CL19" s="72">
        <f t="shared" si="180"/>
        <v>2916</v>
      </c>
      <c r="CM19" s="72">
        <v>2500</v>
      </c>
      <c r="CN19" s="72">
        <f t="shared" si="181"/>
        <v>14444</v>
      </c>
      <c r="CO19" s="72">
        <f t="shared" si="182"/>
        <v>142249</v>
      </c>
      <c r="CP19" s="72">
        <f t="shared" si="183"/>
        <v>156693</v>
      </c>
      <c r="CQ19" s="72">
        <f t="shared" si="184"/>
        <v>9424</v>
      </c>
      <c r="CR19" s="72">
        <f t="shared" si="185"/>
        <v>3044</v>
      </c>
      <c r="CS19" s="72">
        <v>2500</v>
      </c>
      <c r="CT19" s="72">
        <f t="shared" si="186"/>
        <v>14968</v>
      </c>
      <c r="CU19" s="72">
        <f t="shared" si="187"/>
        <v>143510</v>
      </c>
      <c r="CV19" s="72">
        <f t="shared" si="188"/>
        <v>158478</v>
      </c>
      <c r="CW19" s="72">
        <f t="shared" si="189"/>
        <v>9662</v>
      </c>
      <c r="CX19" s="72">
        <v>3044</v>
      </c>
      <c r="CY19" s="72">
        <f t="shared" si="190"/>
        <v>2500</v>
      </c>
      <c r="CZ19" s="72">
        <f t="shared" si="191"/>
        <v>15206</v>
      </c>
      <c r="DA19" s="72">
        <v>143510</v>
      </c>
      <c r="DB19" s="72">
        <f t="shared" si="192"/>
        <v>158716</v>
      </c>
      <c r="DC19" s="78"/>
      <c r="DD19" s="88">
        <f t="shared" si="72"/>
        <v>3.0054299785326428E-2</v>
      </c>
      <c r="DE19" s="88">
        <f t="shared" si="73"/>
        <v>0</v>
      </c>
      <c r="DF19" s="88">
        <f t="shared" si="74"/>
        <v>0</v>
      </c>
      <c r="DG19" s="88"/>
      <c r="DI19" s="56"/>
      <c r="DJ19" s="213"/>
    </row>
    <row r="20" spans="1:114" ht="15.75" x14ac:dyDescent="0.25">
      <c r="A20" s="209" t="s">
        <v>791</v>
      </c>
      <c r="B20" s="141" t="s">
        <v>792</v>
      </c>
      <c r="C20" s="210" t="s">
        <v>2487</v>
      </c>
      <c r="D20" s="211">
        <v>2188</v>
      </c>
      <c r="E20" s="211">
        <v>635</v>
      </c>
      <c r="F20" s="211">
        <v>2823</v>
      </c>
      <c r="G20" s="211">
        <v>21420</v>
      </c>
      <c r="H20" s="211">
        <v>24243</v>
      </c>
      <c r="I20" s="109">
        <f t="shared" si="134"/>
        <v>2625.6</v>
      </c>
      <c r="J20" s="109">
        <f t="shared" si="134"/>
        <v>762</v>
      </c>
      <c r="K20" s="109">
        <f t="shared" si="135"/>
        <v>3387.6</v>
      </c>
      <c r="L20" s="109">
        <f t="shared" si="136"/>
        <v>25704</v>
      </c>
      <c r="M20" s="109">
        <f t="shared" si="137"/>
        <v>29091.599999999999</v>
      </c>
      <c r="N20" s="109">
        <f t="shared" si="4"/>
        <v>2756.88</v>
      </c>
      <c r="O20" s="109">
        <f t="shared" si="4"/>
        <v>800.1</v>
      </c>
      <c r="P20" s="109">
        <f t="shared" si="5"/>
        <v>3556.98</v>
      </c>
      <c r="Q20" s="109">
        <f t="shared" si="6"/>
        <v>26989.200000000001</v>
      </c>
      <c r="R20" s="109">
        <f t="shared" si="7"/>
        <v>30546.18</v>
      </c>
      <c r="S20" s="109">
        <f t="shared" si="8"/>
        <v>3063.2000000000003</v>
      </c>
      <c r="T20" s="109">
        <f t="shared" si="8"/>
        <v>889</v>
      </c>
      <c r="U20" s="109">
        <f t="shared" si="9"/>
        <v>3952.2000000000003</v>
      </c>
      <c r="V20" s="109">
        <f t="shared" si="10"/>
        <v>29988</v>
      </c>
      <c r="W20" s="109">
        <f t="shared" si="11"/>
        <v>33940.199999999997</v>
      </c>
      <c r="X20" s="109">
        <v>3172.6</v>
      </c>
      <c r="Y20" s="109">
        <v>920.75</v>
      </c>
      <c r="Z20" s="109">
        <v>4093.35</v>
      </c>
      <c r="AA20" s="109">
        <v>31059</v>
      </c>
      <c r="AB20" s="109">
        <v>35152.35</v>
      </c>
      <c r="AC20" s="212">
        <f t="shared" si="138"/>
        <v>3501</v>
      </c>
      <c r="AD20" s="212">
        <f t="shared" si="138"/>
        <v>1016</v>
      </c>
      <c r="AE20" s="212">
        <f t="shared" si="139"/>
        <v>4517</v>
      </c>
      <c r="AF20" s="212">
        <f t="shared" si="140"/>
        <v>34276</v>
      </c>
      <c r="AG20" s="212">
        <f t="shared" si="141"/>
        <v>38793</v>
      </c>
      <c r="AH20" s="72">
        <f t="shared" si="16"/>
        <v>3720</v>
      </c>
      <c r="AI20" s="72">
        <f t="shared" si="16"/>
        <v>1080</v>
      </c>
      <c r="AJ20" s="72">
        <f t="shared" si="17"/>
        <v>4800</v>
      </c>
      <c r="AK20" s="72">
        <f t="shared" si="18"/>
        <v>36418</v>
      </c>
      <c r="AL20" s="72">
        <f t="shared" si="19"/>
        <v>41218</v>
      </c>
      <c r="AM20" s="72">
        <f t="shared" si="20"/>
        <v>4048</v>
      </c>
      <c r="AN20" s="72">
        <f t="shared" si="20"/>
        <v>1175</v>
      </c>
      <c r="AO20" s="72">
        <f t="shared" si="142"/>
        <v>5223</v>
      </c>
      <c r="AP20" s="72">
        <f t="shared" si="143"/>
        <v>39631</v>
      </c>
      <c r="AQ20" s="72">
        <f t="shared" si="144"/>
        <v>44854</v>
      </c>
      <c r="AR20" s="72">
        <f t="shared" si="145"/>
        <v>4661</v>
      </c>
      <c r="AS20" s="72">
        <f t="shared" si="145"/>
        <v>1353</v>
      </c>
      <c r="AT20" s="72">
        <f t="shared" si="146"/>
        <v>6014</v>
      </c>
      <c r="AU20" s="72">
        <f t="shared" si="147"/>
        <v>45629</v>
      </c>
      <c r="AV20" s="72">
        <f t="shared" si="148"/>
        <v>51643</v>
      </c>
      <c r="AW20" s="72">
        <f t="shared" si="149"/>
        <v>5826</v>
      </c>
      <c r="AX20" s="72">
        <f t="shared" si="149"/>
        <v>1691</v>
      </c>
      <c r="AY20" s="72">
        <f t="shared" si="150"/>
        <v>7517</v>
      </c>
      <c r="AZ20" s="72">
        <f t="shared" si="151"/>
        <v>57036</v>
      </c>
      <c r="BA20" s="72">
        <f t="shared" si="152"/>
        <v>64553</v>
      </c>
      <c r="BB20" s="72">
        <f t="shared" si="153"/>
        <v>6758</v>
      </c>
      <c r="BC20" s="72">
        <f t="shared" si="153"/>
        <v>1962</v>
      </c>
      <c r="BD20" s="72">
        <f t="shared" si="154"/>
        <v>8720</v>
      </c>
      <c r="BE20" s="72">
        <f t="shared" si="155"/>
        <v>66162</v>
      </c>
      <c r="BF20" s="72">
        <f t="shared" si="156"/>
        <v>74882</v>
      </c>
      <c r="BG20" s="72">
        <f t="shared" si="157"/>
        <v>6758</v>
      </c>
      <c r="BH20" s="72">
        <f t="shared" si="157"/>
        <v>1962</v>
      </c>
      <c r="BI20" s="72">
        <v>2500</v>
      </c>
      <c r="BJ20" s="72">
        <f t="shared" si="158"/>
        <v>11220</v>
      </c>
      <c r="BK20" s="72">
        <f t="shared" si="159"/>
        <v>66162</v>
      </c>
      <c r="BL20" s="72">
        <f t="shared" si="160"/>
        <v>77382</v>
      </c>
      <c r="BM20" s="72">
        <f t="shared" si="161"/>
        <v>7062</v>
      </c>
      <c r="BN20" s="72">
        <f t="shared" si="162"/>
        <v>2186</v>
      </c>
      <c r="BO20" s="72">
        <v>2500</v>
      </c>
      <c r="BP20" s="72">
        <f t="shared" si="163"/>
        <v>11748</v>
      </c>
      <c r="BQ20" s="72">
        <f t="shared" si="164"/>
        <v>73702</v>
      </c>
      <c r="BR20" s="72">
        <f t="shared" si="165"/>
        <v>85450</v>
      </c>
      <c r="BS20" s="72">
        <f t="shared" si="166"/>
        <v>7332</v>
      </c>
      <c r="BT20" s="72">
        <f t="shared" si="166"/>
        <v>2264</v>
      </c>
      <c r="BU20" s="72">
        <v>2500</v>
      </c>
      <c r="BV20" s="72">
        <f t="shared" si="167"/>
        <v>12096</v>
      </c>
      <c r="BW20" s="72">
        <f t="shared" si="168"/>
        <v>76348</v>
      </c>
      <c r="BX20" s="72">
        <f t="shared" si="169"/>
        <v>88444</v>
      </c>
      <c r="BY20" s="72">
        <f t="shared" si="170"/>
        <v>7919</v>
      </c>
      <c r="BZ20" s="72">
        <f t="shared" si="171"/>
        <v>2558</v>
      </c>
      <c r="CA20" s="72">
        <v>2500</v>
      </c>
      <c r="CB20" s="72">
        <f t="shared" si="172"/>
        <v>12977</v>
      </c>
      <c r="CC20" s="72">
        <f t="shared" si="173"/>
        <v>86273</v>
      </c>
      <c r="CD20" s="72">
        <f t="shared" si="174"/>
        <v>99250</v>
      </c>
      <c r="CE20" s="72">
        <f t="shared" si="175"/>
        <v>8632</v>
      </c>
      <c r="CF20" s="72">
        <f t="shared" si="176"/>
        <v>2788</v>
      </c>
      <c r="CG20" s="72">
        <v>2500</v>
      </c>
      <c r="CH20" s="72">
        <f t="shared" si="177"/>
        <v>13920</v>
      </c>
      <c r="CI20" s="72">
        <v>140988</v>
      </c>
      <c r="CJ20" s="72">
        <f t="shared" si="178"/>
        <v>154908</v>
      </c>
      <c r="CK20" s="72">
        <f t="shared" si="179"/>
        <v>9028</v>
      </c>
      <c r="CL20" s="72">
        <f t="shared" si="180"/>
        <v>2916</v>
      </c>
      <c r="CM20" s="72">
        <v>2500</v>
      </c>
      <c r="CN20" s="72">
        <f t="shared" si="181"/>
        <v>14444</v>
      </c>
      <c r="CO20" s="72">
        <f t="shared" si="182"/>
        <v>145302</v>
      </c>
      <c r="CP20" s="72">
        <f t="shared" si="183"/>
        <v>159746</v>
      </c>
      <c r="CQ20" s="72">
        <f t="shared" si="184"/>
        <v>9424</v>
      </c>
      <c r="CR20" s="72">
        <f t="shared" si="185"/>
        <v>3044</v>
      </c>
      <c r="CS20" s="72">
        <v>2500</v>
      </c>
      <c r="CT20" s="72">
        <f t="shared" si="186"/>
        <v>14968</v>
      </c>
      <c r="CU20" s="72">
        <f t="shared" si="187"/>
        <v>149616</v>
      </c>
      <c r="CV20" s="72">
        <f t="shared" si="188"/>
        <v>164584</v>
      </c>
      <c r="CW20" s="72">
        <f t="shared" si="189"/>
        <v>9662</v>
      </c>
      <c r="CX20" s="72">
        <v>3044</v>
      </c>
      <c r="CY20" s="72">
        <f t="shared" si="190"/>
        <v>2500</v>
      </c>
      <c r="CZ20" s="72">
        <f t="shared" si="191"/>
        <v>15206</v>
      </c>
      <c r="DA20" s="72">
        <v>149616</v>
      </c>
      <c r="DB20" s="72">
        <f t="shared" si="192"/>
        <v>164822</v>
      </c>
      <c r="DC20" s="78"/>
      <c r="DD20" s="88">
        <f t="shared" si="72"/>
        <v>3.0054299785326428E-2</v>
      </c>
      <c r="DE20" s="88">
        <f t="shared" si="73"/>
        <v>0</v>
      </c>
      <c r="DF20" s="88">
        <f t="shared" si="74"/>
        <v>0</v>
      </c>
      <c r="DG20" s="88"/>
      <c r="DI20" s="56"/>
      <c r="DJ20" s="213"/>
    </row>
    <row r="21" spans="1:114" ht="30.75" x14ac:dyDescent="0.25">
      <c r="A21" s="209" t="s">
        <v>793</v>
      </c>
      <c r="B21" s="141" t="s">
        <v>794</v>
      </c>
      <c r="C21" s="210" t="s">
        <v>2487</v>
      </c>
      <c r="D21" s="211">
        <v>2188</v>
      </c>
      <c r="E21" s="211">
        <v>635</v>
      </c>
      <c r="F21" s="211">
        <v>2823</v>
      </c>
      <c r="G21" s="211">
        <v>25305</v>
      </c>
      <c r="H21" s="211">
        <v>28128</v>
      </c>
      <c r="I21" s="109">
        <f t="shared" si="134"/>
        <v>2625.6</v>
      </c>
      <c r="J21" s="109">
        <f t="shared" si="134"/>
        <v>762</v>
      </c>
      <c r="K21" s="109">
        <f t="shared" si="135"/>
        <v>3387.6</v>
      </c>
      <c r="L21" s="109">
        <f t="shared" si="136"/>
        <v>30366</v>
      </c>
      <c r="M21" s="109">
        <f t="shared" si="137"/>
        <v>33753.599999999999</v>
      </c>
      <c r="N21" s="109">
        <f t="shared" si="4"/>
        <v>2756.88</v>
      </c>
      <c r="O21" s="109">
        <f t="shared" si="4"/>
        <v>800.1</v>
      </c>
      <c r="P21" s="109">
        <f t="shared" si="5"/>
        <v>3556.98</v>
      </c>
      <c r="Q21" s="109">
        <f t="shared" si="6"/>
        <v>31884.3</v>
      </c>
      <c r="R21" s="109">
        <f t="shared" si="7"/>
        <v>35441.279999999999</v>
      </c>
      <c r="S21" s="109">
        <f t="shared" si="8"/>
        <v>3063.2000000000003</v>
      </c>
      <c r="T21" s="109">
        <f t="shared" si="8"/>
        <v>889</v>
      </c>
      <c r="U21" s="109">
        <f t="shared" si="9"/>
        <v>3952.2000000000003</v>
      </c>
      <c r="V21" s="109">
        <f t="shared" si="10"/>
        <v>35427</v>
      </c>
      <c r="W21" s="109">
        <f t="shared" si="11"/>
        <v>39379.199999999997</v>
      </c>
      <c r="X21" s="109">
        <v>3172.6</v>
      </c>
      <c r="Y21" s="109">
        <v>920.75</v>
      </c>
      <c r="Z21" s="109">
        <v>4093.35</v>
      </c>
      <c r="AA21" s="109">
        <v>36692.25</v>
      </c>
      <c r="AB21" s="109">
        <v>40785.599999999999</v>
      </c>
      <c r="AC21" s="212">
        <f t="shared" si="138"/>
        <v>3501</v>
      </c>
      <c r="AD21" s="212">
        <f t="shared" si="138"/>
        <v>1016</v>
      </c>
      <c r="AE21" s="212">
        <f t="shared" si="139"/>
        <v>4517</v>
      </c>
      <c r="AF21" s="212">
        <f t="shared" si="140"/>
        <v>40493</v>
      </c>
      <c r="AG21" s="212">
        <f t="shared" si="141"/>
        <v>45010</v>
      </c>
      <c r="AH21" s="72">
        <f t="shared" si="16"/>
        <v>3720</v>
      </c>
      <c r="AI21" s="72">
        <f t="shared" si="16"/>
        <v>1080</v>
      </c>
      <c r="AJ21" s="72">
        <f t="shared" si="17"/>
        <v>4800</v>
      </c>
      <c r="AK21" s="72">
        <f t="shared" si="18"/>
        <v>43024</v>
      </c>
      <c r="AL21" s="72">
        <f t="shared" si="19"/>
        <v>47824</v>
      </c>
      <c r="AM21" s="72">
        <f t="shared" si="20"/>
        <v>4048</v>
      </c>
      <c r="AN21" s="72">
        <f t="shared" si="20"/>
        <v>1175</v>
      </c>
      <c r="AO21" s="72">
        <f t="shared" si="142"/>
        <v>5223</v>
      </c>
      <c r="AP21" s="72">
        <f t="shared" si="143"/>
        <v>46820</v>
      </c>
      <c r="AQ21" s="72">
        <f t="shared" si="144"/>
        <v>52043</v>
      </c>
      <c r="AR21" s="72">
        <f t="shared" si="145"/>
        <v>4661</v>
      </c>
      <c r="AS21" s="72">
        <f t="shared" si="145"/>
        <v>1353</v>
      </c>
      <c r="AT21" s="72">
        <f t="shared" si="146"/>
        <v>6014</v>
      </c>
      <c r="AU21" s="72">
        <f t="shared" si="147"/>
        <v>53905</v>
      </c>
      <c r="AV21" s="72">
        <f t="shared" si="148"/>
        <v>59919</v>
      </c>
      <c r="AW21" s="72">
        <f t="shared" si="149"/>
        <v>5826</v>
      </c>
      <c r="AX21" s="72">
        <f t="shared" si="149"/>
        <v>1691</v>
      </c>
      <c r="AY21" s="72">
        <f t="shared" si="150"/>
        <v>7517</v>
      </c>
      <c r="AZ21" s="72">
        <f t="shared" si="151"/>
        <v>67381</v>
      </c>
      <c r="BA21" s="72">
        <f t="shared" si="152"/>
        <v>74898</v>
      </c>
      <c r="BB21" s="72">
        <f t="shared" si="153"/>
        <v>6758</v>
      </c>
      <c r="BC21" s="72">
        <f t="shared" si="153"/>
        <v>1962</v>
      </c>
      <c r="BD21" s="72">
        <f t="shared" si="154"/>
        <v>8720</v>
      </c>
      <c r="BE21" s="72">
        <f t="shared" si="155"/>
        <v>78162</v>
      </c>
      <c r="BF21" s="72">
        <f t="shared" si="156"/>
        <v>86882</v>
      </c>
      <c r="BG21" s="72">
        <f t="shared" si="157"/>
        <v>6758</v>
      </c>
      <c r="BH21" s="72">
        <f t="shared" si="157"/>
        <v>1962</v>
      </c>
      <c r="BI21" s="72">
        <v>2500</v>
      </c>
      <c r="BJ21" s="72">
        <f t="shared" si="158"/>
        <v>11220</v>
      </c>
      <c r="BK21" s="72">
        <f t="shared" si="159"/>
        <v>78162</v>
      </c>
      <c r="BL21" s="72">
        <f t="shared" si="160"/>
        <v>89382</v>
      </c>
      <c r="BM21" s="72">
        <f t="shared" si="161"/>
        <v>7062</v>
      </c>
      <c r="BN21" s="72">
        <f t="shared" si="162"/>
        <v>2186</v>
      </c>
      <c r="BO21" s="72">
        <v>2500</v>
      </c>
      <c r="BP21" s="72">
        <f t="shared" si="163"/>
        <v>11748</v>
      </c>
      <c r="BQ21" s="72">
        <f t="shared" si="164"/>
        <v>87070</v>
      </c>
      <c r="BR21" s="72">
        <f t="shared" si="165"/>
        <v>98818</v>
      </c>
      <c r="BS21" s="72">
        <f t="shared" si="166"/>
        <v>7332</v>
      </c>
      <c r="BT21" s="72">
        <f t="shared" si="166"/>
        <v>2264</v>
      </c>
      <c r="BU21" s="72">
        <v>2500</v>
      </c>
      <c r="BV21" s="72">
        <f t="shared" si="167"/>
        <v>12096</v>
      </c>
      <c r="BW21" s="72">
        <f t="shared" si="168"/>
        <v>90196</v>
      </c>
      <c r="BX21" s="72">
        <f t="shared" si="169"/>
        <v>102292</v>
      </c>
      <c r="BY21" s="72">
        <f t="shared" si="170"/>
        <v>7919</v>
      </c>
      <c r="BZ21" s="72">
        <f t="shared" si="171"/>
        <v>2558</v>
      </c>
      <c r="CA21" s="72">
        <v>2500</v>
      </c>
      <c r="CB21" s="72">
        <f t="shared" si="172"/>
        <v>12977</v>
      </c>
      <c r="CC21" s="72">
        <f t="shared" si="173"/>
        <v>101921</v>
      </c>
      <c r="CD21" s="72">
        <f t="shared" si="174"/>
        <v>114898</v>
      </c>
      <c r="CE21" s="72">
        <f t="shared" si="175"/>
        <v>8632</v>
      </c>
      <c r="CF21" s="72">
        <f t="shared" si="176"/>
        <v>2788</v>
      </c>
      <c r="CG21" s="72">
        <v>2500</v>
      </c>
      <c r="CH21" s="72">
        <f t="shared" si="177"/>
        <v>13920</v>
      </c>
      <c r="CI21" s="72">
        <v>140988</v>
      </c>
      <c r="CJ21" s="72">
        <f t="shared" si="178"/>
        <v>154908</v>
      </c>
      <c r="CK21" s="72">
        <f t="shared" si="179"/>
        <v>9028</v>
      </c>
      <c r="CL21" s="72">
        <f t="shared" si="180"/>
        <v>2916</v>
      </c>
      <c r="CM21" s="72">
        <v>2500</v>
      </c>
      <c r="CN21" s="72">
        <f t="shared" si="181"/>
        <v>14444</v>
      </c>
      <c r="CO21" s="72">
        <f t="shared" si="182"/>
        <v>146084</v>
      </c>
      <c r="CP21" s="72">
        <f t="shared" si="183"/>
        <v>160528</v>
      </c>
      <c r="CQ21" s="72">
        <f t="shared" si="184"/>
        <v>9424</v>
      </c>
      <c r="CR21" s="72">
        <f t="shared" si="185"/>
        <v>3044</v>
      </c>
      <c r="CS21" s="72">
        <v>2500</v>
      </c>
      <c r="CT21" s="72">
        <f t="shared" si="186"/>
        <v>14968</v>
      </c>
      <c r="CU21" s="72">
        <f t="shared" si="187"/>
        <v>151180</v>
      </c>
      <c r="CV21" s="72">
        <f t="shared" si="188"/>
        <v>166148</v>
      </c>
      <c r="CW21" s="72">
        <f t="shared" si="189"/>
        <v>9662</v>
      </c>
      <c r="CX21" s="72">
        <v>3044</v>
      </c>
      <c r="CY21" s="72">
        <f t="shared" si="190"/>
        <v>2500</v>
      </c>
      <c r="CZ21" s="72">
        <f t="shared" si="191"/>
        <v>15206</v>
      </c>
      <c r="DA21" s="72">
        <v>151180</v>
      </c>
      <c r="DB21" s="72">
        <f t="shared" si="192"/>
        <v>166386</v>
      </c>
      <c r="DC21" s="78"/>
      <c r="DD21" s="88">
        <f t="shared" si="72"/>
        <v>3.0054299785326428E-2</v>
      </c>
      <c r="DE21" s="88">
        <f t="shared" si="73"/>
        <v>0</v>
      </c>
      <c r="DF21" s="88">
        <f t="shared" si="74"/>
        <v>0</v>
      </c>
      <c r="DG21" s="88"/>
      <c r="DI21" s="56"/>
      <c r="DJ21" s="213"/>
    </row>
    <row r="22" spans="1:114" ht="15.75" x14ac:dyDescent="0.25">
      <c r="A22" s="209" t="s">
        <v>795</v>
      </c>
      <c r="B22" s="141" t="s">
        <v>796</v>
      </c>
      <c r="C22" s="210" t="s">
        <v>2487</v>
      </c>
      <c r="D22" s="211">
        <v>2188</v>
      </c>
      <c r="E22" s="211">
        <v>635</v>
      </c>
      <c r="F22" s="211">
        <v>2823</v>
      </c>
      <c r="G22" s="211">
        <v>6262</v>
      </c>
      <c r="H22" s="211">
        <v>9085</v>
      </c>
      <c r="I22" s="109">
        <f t="shared" si="134"/>
        <v>2625.6</v>
      </c>
      <c r="J22" s="109">
        <f t="shared" si="134"/>
        <v>762</v>
      </c>
      <c r="K22" s="109">
        <f t="shared" si="135"/>
        <v>3387.6</v>
      </c>
      <c r="L22" s="109">
        <f t="shared" si="136"/>
        <v>7514.4</v>
      </c>
      <c r="M22" s="109">
        <f t="shared" si="137"/>
        <v>10902</v>
      </c>
      <c r="N22" s="109">
        <f t="shared" si="4"/>
        <v>2756.88</v>
      </c>
      <c r="O22" s="109">
        <f t="shared" si="4"/>
        <v>800.1</v>
      </c>
      <c r="P22" s="109">
        <f t="shared" si="5"/>
        <v>3556.98</v>
      </c>
      <c r="Q22" s="109">
        <f t="shared" si="6"/>
        <v>7890.12</v>
      </c>
      <c r="R22" s="109">
        <f t="shared" si="7"/>
        <v>11447.1</v>
      </c>
      <c r="S22" s="109">
        <f t="shared" si="8"/>
        <v>3063.2000000000003</v>
      </c>
      <c r="T22" s="109">
        <f t="shared" si="8"/>
        <v>889</v>
      </c>
      <c r="U22" s="109">
        <f t="shared" si="9"/>
        <v>3952.2000000000003</v>
      </c>
      <c r="V22" s="109">
        <f t="shared" si="10"/>
        <v>8766.7999999999993</v>
      </c>
      <c r="W22" s="109">
        <f t="shared" si="11"/>
        <v>12719</v>
      </c>
      <c r="X22" s="109">
        <v>3172.6</v>
      </c>
      <c r="Y22" s="109">
        <v>920.75</v>
      </c>
      <c r="Z22" s="109">
        <v>4093.35</v>
      </c>
      <c r="AA22" s="109">
        <v>9079.9</v>
      </c>
      <c r="AB22" s="109">
        <v>13173.25</v>
      </c>
      <c r="AC22" s="212">
        <f t="shared" si="138"/>
        <v>3501</v>
      </c>
      <c r="AD22" s="212">
        <f t="shared" si="138"/>
        <v>1016</v>
      </c>
      <c r="AE22" s="212">
        <f t="shared" si="139"/>
        <v>4517</v>
      </c>
      <c r="AF22" s="212">
        <f t="shared" si="140"/>
        <v>10020</v>
      </c>
      <c r="AG22" s="212">
        <f t="shared" si="141"/>
        <v>14537</v>
      </c>
      <c r="AH22" s="72">
        <f t="shared" si="16"/>
        <v>3720</v>
      </c>
      <c r="AI22" s="72">
        <f t="shared" si="16"/>
        <v>1080</v>
      </c>
      <c r="AJ22" s="72">
        <f t="shared" si="17"/>
        <v>4800</v>
      </c>
      <c r="AK22" s="72">
        <f t="shared" si="18"/>
        <v>10646</v>
      </c>
      <c r="AL22" s="72">
        <f t="shared" si="19"/>
        <v>15446</v>
      </c>
      <c r="AM22" s="72">
        <f t="shared" si="20"/>
        <v>4048</v>
      </c>
      <c r="AN22" s="72">
        <f t="shared" si="20"/>
        <v>1175</v>
      </c>
      <c r="AO22" s="72">
        <f t="shared" si="142"/>
        <v>5223</v>
      </c>
      <c r="AP22" s="72">
        <f t="shared" si="143"/>
        <v>11585</v>
      </c>
      <c r="AQ22" s="72">
        <f t="shared" si="144"/>
        <v>16808</v>
      </c>
      <c r="AR22" s="72">
        <f t="shared" si="145"/>
        <v>4661</v>
      </c>
      <c r="AS22" s="72">
        <f t="shared" si="145"/>
        <v>1353</v>
      </c>
      <c r="AT22" s="72">
        <f t="shared" si="146"/>
        <v>6014</v>
      </c>
      <c r="AU22" s="72">
        <f t="shared" si="147"/>
        <v>13338</v>
      </c>
      <c r="AV22" s="72">
        <f t="shared" si="148"/>
        <v>19352</v>
      </c>
      <c r="AW22" s="72">
        <f t="shared" si="149"/>
        <v>5826</v>
      </c>
      <c r="AX22" s="72">
        <f t="shared" si="149"/>
        <v>1691</v>
      </c>
      <c r="AY22" s="72">
        <f t="shared" si="150"/>
        <v>7517</v>
      </c>
      <c r="AZ22" s="72">
        <f t="shared" si="151"/>
        <v>16673</v>
      </c>
      <c r="BA22" s="72">
        <f t="shared" si="152"/>
        <v>24190</v>
      </c>
      <c r="BB22" s="72">
        <f t="shared" si="153"/>
        <v>6758</v>
      </c>
      <c r="BC22" s="72">
        <f t="shared" si="153"/>
        <v>1962</v>
      </c>
      <c r="BD22" s="72">
        <f t="shared" si="154"/>
        <v>8720</v>
      </c>
      <c r="BE22" s="72">
        <f t="shared" si="155"/>
        <v>19341</v>
      </c>
      <c r="BF22" s="72">
        <f t="shared" si="156"/>
        <v>28061</v>
      </c>
      <c r="BG22" s="72">
        <f t="shared" si="157"/>
        <v>6758</v>
      </c>
      <c r="BH22" s="72">
        <f t="shared" si="157"/>
        <v>1962</v>
      </c>
      <c r="BI22" s="72">
        <v>2500</v>
      </c>
      <c r="BJ22" s="72">
        <f t="shared" si="158"/>
        <v>11220</v>
      </c>
      <c r="BK22" s="72">
        <f t="shared" si="159"/>
        <v>19341</v>
      </c>
      <c r="BL22" s="72">
        <f t="shared" si="160"/>
        <v>30561</v>
      </c>
      <c r="BM22" s="72">
        <f t="shared" si="161"/>
        <v>7062</v>
      </c>
      <c r="BN22" s="72">
        <f t="shared" si="162"/>
        <v>2186</v>
      </c>
      <c r="BO22" s="72">
        <v>2500</v>
      </c>
      <c r="BP22" s="72">
        <f t="shared" si="163"/>
        <v>11748</v>
      </c>
      <c r="BQ22" s="72">
        <f t="shared" si="164"/>
        <v>21545</v>
      </c>
      <c r="BR22" s="72">
        <f t="shared" si="165"/>
        <v>33293</v>
      </c>
      <c r="BS22" s="72">
        <f t="shared" si="166"/>
        <v>7332</v>
      </c>
      <c r="BT22" s="72">
        <f t="shared" si="166"/>
        <v>2264</v>
      </c>
      <c r="BU22" s="72">
        <v>2500</v>
      </c>
      <c r="BV22" s="72">
        <f t="shared" si="167"/>
        <v>12096</v>
      </c>
      <c r="BW22" s="72">
        <f t="shared" si="168"/>
        <v>22319</v>
      </c>
      <c r="BX22" s="72">
        <f t="shared" si="169"/>
        <v>34415</v>
      </c>
      <c r="BY22" s="72">
        <f t="shared" si="170"/>
        <v>7919</v>
      </c>
      <c r="BZ22" s="72">
        <f t="shared" si="171"/>
        <v>2558</v>
      </c>
      <c r="CA22" s="72">
        <v>2500</v>
      </c>
      <c r="CB22" s="72">
        <f t="shared" si="172"/>
        <v>12977</v>
      </c>
      <c r="CC22" s="72">
        <f t="shared" si="173"/>
        <v>25220</v>
      </c>
      <c r="CD22" s="72">
        <f t="shared" si="174"/>
        <v>38197</v>
      </c>
      <c r="CE22" s="72">
        <f t="shared" si="175"/>
        <v>8632</v>
      </c>
      <c r="CF22" s="72">
        <f t="shared" si="176"/>
        <v>2788</v>
      </c>
      <c r="CG22" s="72">
        <v>2500</v>
      </c>
      <c r="CH22" s="72">
        <f t="shared" si="177"/>
        <v>13920</v>
      </c>
      <c r="CI22" s="72">
        <v>140988</v>
      </c>
      <c r="CJ22" s="72">
        <f t="shared" si="178"/>
        <v>154908</v>
      </c>
      <c r="CK22" s="72">
        <f t="shared" si="179"/>
        <v>9028</v>
      </c>
      <c r="CL22" s="72">
        <f t="shared" si="180"/>
        <v>2916</v>
      </c>
      <c r="CM22" s="72">
        <v>2500</v>
      </c>
      <c r="CN22" s="72">
        <f t="shared" si="181"/>
        <v>14444</v>
      </c>
      <c r="CO22" s="72">
        <f t="shared" si="182"/>
        <v>142249</v>
      </c>
      <c r="CP22" s="72">
        <f t="shared" si="183"/>
        <v>156693</v>
      </c>
      <c r="CQ22" s="72">
        <f t="shared" si="184"/>
        <v>9424</v>
      </c>
      <c r="CR22" s="72">
        <f t="shared" si="185"/>
        <v>3044</v>
      </c>
      <c r="CS22" s="72">
        <v>2500</v>
      </c>
      <c r="CT22" s="72">
        <f t="shared" si="186"/>
        <v>14968</v>
      </c>
      <c r="CU22" s="72">
        <f t="shared" si="187"/>
        <v>143510</v>
      </c>
      <c r="CV22" s="72">
        <f t="shared" si="188"/>
        <v>158478</v>
      </c>
      <c r="CW22" s="72">
        <f t="shared" si="189"/>
        <v>9662</v>
      </c>
      <c r="CX22" s="72">
        <v>3044</v>
      </c>
      <c r="CY22" s="72">
        <f t="shared" si="190"/>
        <v>2500</v>
      </c>
      <c r="CZ22" s="72">
        <f t="shared" si="191"/>
        <v>15206</v>
      </c>
      <c r="DA22" s="72">
        <v>143510</v>
      </c>
      <c r="DB22" s="72">
        <f t="shared" si="192"/>
        <v>158716</v>
      </c>
      <c r="DC22" s="78"/>
      <c r="DD22" s="88">
        <f t="shared" si="72"/>
        <v>3.0054299785326428E-2</v>
      </c>
      <c r="DE22" s="88">
        <f t="shared" si="73"/>
        <v>0</v>
      </c>
      <c r="DF22" s="88">
        <f t="shared" si="74"/>
        <v>0</v>
      </c>
      <c r="DG22" s="88"/>
      <c r="DI22" s="56"/>
      <c r="DJ22" s="213"/>
    </row>
    <row r="23" spans="1:114" ht="15.75" x14ac:dyDescent="0.25">
      <c r="A23" s="209" t="s">
        <v>797</v>
      </c>
      <c r="B23" s="141" t="s">
        <v>798</v>
      </c>
      <c r="C23" s="210" t="s">
        <v>2487</v>
      </c>
      <c r="D23" s="211">
        <v>2188</v>
      </c>
      <c r="E23" s="211">
        <v>635</v>
      </c>
      <c r="F23" s="211">
        <v>2823</v>
      </c>
      <c r="G23" s="211">
        <v>6262</v>
      </c>
      <c r="H23" s="211">
        <v>9085</v>
      </c>
      <c r="I23" s="109">
        <f t="shared" si="134"/>
        <v>2625.6</v>
      </c>
      <c r="J23" s="109">
        <f t="shared" si="134"/>
        <v>762</v>
      </c>
      <c r="K23" s="109">
        <f t="shared" si="135"/>
        <v>3387.6</v>
      </c>
      <c r="L23" s="109">
        <f t="shared" si="136"/>
        <v>7514.4</v>
      </c>
      <c r="M23" s="109">
        <f t="shared" si="137"/>
        <v>10902</v>
      </c>
      <c r="N23" s="109">
        <f t="shared" si="4"/>
        <v>2756.88</v>
      </c>
      <c r="O23" s="109">
        <f t="shared" si="4"/>
        <v>800.1</v>
      </c>
      <c r="P23" s="109">
        <f t="shared" si="5"/>
        <v>3556.98</v>
      </c>
      <c r="Q23" s="109">
        <f t="shared" si="6"/>
        <v>7890.12</v>
      </c>
      <c r="R23" s="109">
        <f t="shared" si="7"/>
        <v>11447.1</v>
      </c>
      <c r="S23" s="109">
        <f t="shared" si="8"/>
        <v>3063.2000000000003</v>
      </c>
      <c r="T23" s="109">
        <f t="shared" si="8"/>
        <v>889</v>
      </c>
      <c r="U23" s="109">
        <f t="shared" si="9"/>
        <v>3952.2000000000003</v>
      </c>
      <c r="V23" s="109">
        <f t="shared" si="10"/>
        <v>8766.7999999999993</v>
      </c>
      <c r="W23" s="109">
        <f t="shared" si="11"/>
        <v>12719</v>
      </c>
      <c r="X23" s="109">
        <v>3172.6</v>
      </c>
      <c r="Y23" s="109">
        <v>920.75</v>
      </c>
      <c r="Z23" s="109">
        <v>4093.35</v>
      </c>
      <c r="AA23" s="109">
        <v>9079.9</v>
      </c>
      <c r="AB23" s="109">
        <v>13173.25</v>
      </c>
      <c r="AC23" s="212">
        <f t="shared" si="138"/>
        <v>3501</v>
      </c>
      <c r="AD23" s="212">
        <f t="shared" si="138"/>
        <v>1016</v>
      </c>
      <c r="AE23" s="212">
        <f t="shared" si="139"/>
        <v>4517</v>
      </c>
      <c r="AF23" s="212">
        <f t="shared" si="140"/>
        <v>10020</v>
      </c>
      <c r="AG23" s="212">
        <f t="shared" si="141"/>
        <v>14537</v>
      </c>
      <c r="AH23" s="72">
        <f t="shared" si="16"/>
        <v>3720</v>
      </c>
      <c r="AI23" s="72">
        <f t="shared" si="16"/>
        <v>1080</v>
      </c>
      <c r="AJ23" s="72">
        <f t="shared" si="17"/>
        <v>4800</v>
      </c>
      <c r="AK23" s="72">
        <f t="shared" si="18"/>
        <v>10646</v>
      </c>
      <c r="AL23" s="72">
        <f t="shared" si="19"/>
        <v>15446</v>
      </c>
      <c r="AM23" s="72">
        <f t="shared" si="20"/>
        <v>4048</v>
      </c>
      <c r="AN23" s="72">
        <f t="shared" si="20"/>
        <v>1175</v>
      </c>
      <c r="AO23" s="72">
        <f t="shared" si="142"/>
        <v>5223</v>
      </c>
      <c r="AP23" s="72">
        <f t="shared" si="143"/>
        <v>11585</v>
      </c>
      <c r="AQ23" s="72">
        <f t="shared" si="144"/>
        <v>16808</v>
      </c>
      <c r="AR23" s="72">
        <f t="shared" si="145"/>
        <v>4661</v>
      </c>
      <c r="AS23" s="72">
        <f t="shared" si="145"/>
        <v>1353</v>
      </c>
      <c r="AT23" s="72">
        <f t="shared" si="146"/>
        <v>6014</v>
      </c>
      <c r="AU23" s="72">
        <f t="shared" si="147"/>
        <v>13338</v>
      </c>
      <c r="AV23" s="72">
        <f t="shared" si="148"/>
        <v>19352</v>
      </c>
      <c r="AW23" s="72">
        <f t="shared" si="149"/>
        <v>5826</v>
      </c>
      <c r="AX23" s="72">
        <f t="shared" si="149"/>
        <v>1691</v>
      </c>
      <c r="AY23" s="72">
        <f t="shared" si="150"/>
        <v>7517</v>
      </c>
      <c r="AZ23" s="72">
        <f t="shared" si="151"/>
        <v>16673</v>
      </c>
      <c r="BA23" s="72">
        <f t="shared" si="152"/>
        <v>24190</v>
      </c>
      <c r="BB23" s="72">
        <f t="shared" si="153"/>
        <v>6758</v>
      </c>
      <c r="BC23" s="72">
        <f t="shared" si="153"/>
        <v>1962</v>
      </c>
      <c r="BD23" s="72">
        <f t="shared" si="154"/>
        <v>8720</v>
      </c>
      <c r="BE23" s="72">
        <f t="shared" si="155"/>
        <v>19341</v>
      </c>
      <c r="BF23" s="72">
        <f t="shared" si="156"/>
        <v>28061</v>
      </c>
      <c r="BG23" s="72">
        <f t="shared" si="157"/>
        <v>6758</v>
      </c>
      <c r="BH23" s="72">
        <f t="shared" si="157"/>
        <v>1962</v>
      </c>
      <c r="BI23" s="72">
        <v>2500</v>
      </c>
      <c r="BJ23" s="72">
        <f t="shared" si="158"/>
        <v>11220</v>
      </c>
      <c r="BK23" s="72">
        <f t="shared" si="159"/>
        <v>19341</v>
      </c>
      <c r="BL23" s="72">
        <f t="shared" si="160"/>
        <v>30561</v>
      </c>
      <c r="BM23" s="72">
        <f t="shared" si="161"/>
        <v>7062</v>
      </c>
      <c r="BN23" s="72">
        <f t="shared" si="162"/>
        <v>2186</v>
      </c>
      <c r="BO23" s="72">
        <v>2500</v>
      </c>
      <c r="BP23" s="72">
        <f t="shared" si="163"/>
        <v>11748</v>
      </c>
      <c r="BQ23" s="72">
        <f t="shared" si="164"/>
        <v>21545</v>
      </c>
      <c r="BR23" s="72">
        <f t="shared" si="165"/>
        <v>33293</v>
      </c>
      <c r="BS23" s="72">
        <f t="shared" si="166"/>
        <v>7332</v>
      </c>
      <c r="BT23" s="72">
        <f t="shared" si="166"/>
        <v>2264</v>
      </c>
      <c r="BU23" s="72">
        <v>2500</v>
      </c>
      <c r="BV23" s="72">
        <f t="shared" si="167"/>
        <v>12096</v>
      </c>
      <c r="BW23" s="72">
        <f t="shared" si="168"/>
        <v>22319</v>
      </c>
      <c r="BX23" s="72">
        <f t="shared" si="169"/>
        <v>34415</v>
      </c>
      <c r="BY23" s="72">
        <f t="shared" si="170"/>
        <v>7919</v>
      </c>
      <c r="BZ23" s="72">
        <f t="shared" si="171"/>
        <v>2558</v>
      </c>
      <c r="CA23" s="72">
        <v>2500</v>
      </c>
      <c r="CB23" s="72">
        <f t="shared" si="172"/>
        <v>12977</v>
      </c>
      <c r="CC23" s="72">
        <f t="shared" si="173"/>
        <v>25220</v>
      </c>
      <c r="CD23" s="72">
        <f t="shared" si="174"/>
        <v>38197</v>
      </c>
      <c r="CE23" s="72">
        <f t="shared" si="175"/>
        <v>8632</v>
      </c>
      <c r="CF23" s="72">
        <f t="shared" si="176"/>
        <v>2788</v>
      </c>
      <c r="CG23" s="72">
        <v>2500</v>
      </c>
      <c r="CH23" s="72">
        <f t="shared" si="177"/>
        <v>13920</v>
      </c>
      <c r="CI23" s="72">
        <v>140988</v>
      </c>
      <c r="CJ23" s="72">
        <f t="shared" si="178"/>
        <v>154908</v>
      </c>
      <c r="CK23" s="72">
        <f t="shared" si="179"/>
        <v>9028</v>
      </c>
      <c r="CL23" s="72">
        <f t="shared" si="180"/>
        <v>2916</v>
      </c>
      <c r="CM23" s="72">
        <v>2500</v>
      </c>
      <c r="CN23" s="72">
        <f t="shared" si="181"/>
        <v>14444</v>
      </c>
      <c r="CO23" s="72">
        <f t="shared" si="182"/>
        <v>142249</v>
      </c>
      <c r="CP23" s="72">
        <f t="shared" si="183"/>
        <v>156693</v>
      </c>
      <c r="CQ23" s="72">
        <f t="shared" si="184"/>
        <v>9424</v>
      </c>
      <c r="CR23" s="72">
        <f t="shared" si="185"/>
        <v>3044</v>
      </c>
      <c r="CS23" s="72">
        <v>2500</v>
      </c>
      <c r="CT23" s="72">
        <f t="shared" si="186"/>
        <v>14968</v>
      </c>
      <c r="CU23" s="72">
        <f t="shared" si="187"/>
        <v>143510</v>
      </c>
      <c r="CV23" s="72">
        <f t="shared" si="188"/>
        <v>158478</v>
      </c>
      <c r="CW23" s="72">
        <f t="shared" si="189"/>
        <v>9662</v>
      </c>
      <c r="CX23" s="72">
        <v>3044</v>
      </c>
      <c r="CY23" s="72">
        <f t="shared" si="190"/>
        <v>2500</v>
      </c>
      <c r="CZ23" s="72">
        <f t="shared" si="191"/>
        <v>15206</v>
      </c>
      <c r="DA23" s="72">
        <v>143510</v>
      </c>
      <c r="DB23" s="72">
        <f t="shared" si="192"/>
        <v>158716</v>
      </c>
      <c r="DC23" s="78"/>
      <c r="DD23" s="88">
        <f t="shared" si="72"/>
        <v>3.0054299785326428E-2</v>
      </c>
      <c r="DE23" s="88">
        <f t="shared" si="73"/>
        <v>0</v>
      </c>
      <c r="DF23" s="88">
        <f t="shared" si="74"/>
        <v>0</v>
      </c>
      <c r="DG23" s="88"/>
      <c r="DI23" s="56"/>
      <c r="DJ23" s="213"/>
    </row>
    <row r="24" spans="1:114" ht="15.75" x14ac:dyDescent="0.25">
      <c r="A24" s="209" t="s">
        <v>799</v>
      </c>
      <c r="B24" s="141" t="s">
        <v>800</v>
      </c>
      <c r="C24" s="210" t="s">
        <v>2487</v>
      </c>
      <c r="D24" s="211">
        <v>2188</v>
      </c>
      <c r="E24" s="211">
        <v>635</v>
      </c>
      <c r="F24" s="211">
        <v>2823</v>
      </c>
      <c r="G24" s="211">
        <v>7822</v>
      </c>
      <c r="H24" s="211">
        <v>10645</v>
      </c>
      <c r="I24" s="109">
        <f t="shared" si="134"/>
        <v>2625.6</v>
      </c>
      <c r="J24" s="109">
        <f t="shared" si="134"/>
        <v>762</v>
      </c>
      <c r="K24" s="109">
        <f t="shared" si="135"/>
        <v>3387.6</v>
      </c>
      <c r="L24" s="109">
        <f t="shared" si="136"/>
        <v>9386.4</v>
      </c>
      <c r="M24" s="109">
        <f t="shared" si="137"/>
        <v>12774</v>
      </c>
      <c r="N24" s="109">
        <f t="shared" si="4"/>
        <v>2756.88</v>
      </c>
      <c r="O24" s="109">
        <f t="shared" si="4"/>
        <v>800.1</v>
      </c>
      <c r="P24" s="109">
        <f t="shared" si="5"/>
        <v>3556.98</v>
      </c>
      <c r="Q24" s="109">
        <f t="shared" si="6"/>
        <v>9855.7199999999993</v>
      </c>
      <c r="R24" s="109">
        <f t="shared" si="7"/>
        <v>13412.699999999999</v>
      </c>
      <c r="S24" s="109">
        <f t="shared" si="8"/>
        <v>3063.2000000000003</v>
      </c>
      <c r="T24" s="109">
        <f t="shared" si="8"/>
        <v>889</v>
      </c>
      <c r="U24" s="109">
        <f t="shared" si="9"/>
        <v>3952.2000000000003</v>
      </c>
      <c r="V24" s="109">
        <f t="shared" si="10"/>
        <v>10950.8</v>
      </c>
      <c r="W24" s="109">
        <f t="shared" si="11"/>
        <v>14903</v>
      </c>
      <c r="X24" s="109">
        <v>3172.6</v>
      </c>
      <c r="Y24" s="109">
        <v>920.75</v>
      </c>
      <c r="Z24" s="109">
        <v>4093.35</v>
      </c>
      <c r="AA24" s="109">
        <v>11341.9</v>
      </c>
      <c r="AB24" s="109">
        <v>15435.25</v>
      </c>
      <c r="AC24" s="212">
        <f t="shared" si="138"/>
        <v>3501</v>
      </c>
      <c r="AD24" s="212">
        <f t="shared" si="138"/>
        <v>1016</v>
      </c>
      <c r="AE24" s="212">
        <f t="shared" si="139"/>
        <v>4517</v>
      </c>
      <c r="AF24" s="212">
        <f t="shared" si="140"/>
        <v>12517</v>
      </c>
      <c r="AG24" s="212">
        <f t="shared" si="141"/>
        <v>17034</v>
      </c>
      <c r="AH24" s="72">
        <f t="shared" si="16"/>
        <v>3720</v>
      </c>
      <c r="AI24" s="72">
        <f t="shared" si="16"/>
        <v>1080</v>
      </c>
      <c r="AJ24" s="72">
        <f t="shared" si="17"/>
        <v>4800</v>
      </c>
      <c r="AK24" s="72">
        <f t="shared" si="18"/>
        <v>13299</v>
      </c>
      <c r="AL24" s="72">
        <f t="shared" si="19"/>
        <v>18099</v>
      </c>
      <c r="AM24" s="72">
        <f t="shared" si="20"/>
        <v>4048</v>
      </c>
      <c r="AN24" s="72">
        <f t="shared" si="20"/>
        <v>1175</v>
      </c>
      <c r="AO24" s="72">
        <f t="shared" si="142"/>
        <v>5223</v>
      </c>
      <c r="AP24" s="72">
        <f t="shared" si="143"/>
        <v>14472</v>
      </c>
      <c r="AQ24" s="72">
        <f t="shared" si="144"/>
        <v>19695</v>
      </c>
      <c r="AR24" s="72">
        <f t="shared" si="145"/>
        <v>4661</v>
      </c>
      <c r="AS24" s="72">
        <f t="shared" si="145"/>
        <v>1353</v>
      </c>
      <c r="AT24" s="72">
        <f t="shared" si="146"/>
        <v>6014</v>
      </c>
      <c r="AU24" s="72">
        <f t="shared" si="147"/>
        <v>16662</v>
      </c>
      <c r="AV24" s="72">
        <f t="shared" si="148"/>
        <v>22676</v>
      </c>
      <c r="AW24" s="72">
        <f t="shared" si="149"/>
        <v>5826</v>
      </c>
      <c r="AX24" s="72">
        <f t="shared" si="149"/>
        <v>1691</v>
      </c>
      <c r="AY24" s="72">
        <f t="shared" si="150"/>
        <v>7517</v>
      </c>
      <c r="AZ24" s="72">
        <f t="shared" si="151"/>
        <v>20828</v>
      </c>
      <c r="BA24" s="72">
        <f t="shared" si="152"/>
        <v>28345</v>
      </c>
      <c r="BB24" s="72">
        <f t="shared" si="153"/>
        <v>6758</v>
      </c>
      <c r="BC24" s="72">
        <f t="shared" si="153"/>
        <v>1962</v>
      </c>
      <c r="BD24" s="72">
        <f t="shared" si="154"/>
        <v>8720</v>
      </c>
      <c r="BE24" s="72">
        <f t="shared" si="155"/>
        <v>24160</v>
      </c>
      <c r="BF24" s="72">
        <f t="shared" si="156"/>
        <v>32880</v>
      </c>
      <c r="BG24" s="72">
        <f t="shared" si="157"/>
        <v>6758</v>
      </c>
      <c r="BH24" s="72">
        <f t="shared" si="157"/>
        <v>1962</v>
      </c>
      <c r="BI24" s="72">
        <v>2500</v>
      </c>
      <c r="BJ24" s="72">
        <f t="shared" si="158"/>
        <v>11220</v>
      </c>
      <c r="BK24" s="72">
        <f t="shared" si="159"/>
        <v>24160</v>
      </c>
      <c r="BL24" s="72">
        <f t="shared" si="160"/>
        <v>35380</v>
      </c>
      <c r="BM24" s="72">
        <f t="shared" si="161"/>
        <v>7062</v>
      </c>
      <c r="BN24" s="72">
        <f t="shared" si="162"/>
        <v>2186</v>
      </c>
      <c r="BO24" s="72">
        <v>2500</v>
      </c>
      <c r="BP24" s="72">
        <f t="shared" si="163"/>
        <v>11748</v>
      </c>
      <c r="BQ24" s="72">
        <f t="shared" si="164"/>
        <v>26913</v>
      </c>
      <c r="BR24" s="72">
        <f t="shared" si="165"/>
        <v>38661</v>
      </c>
      <c r="BS24" s="72">
        <f t="shared" si="166"/>
        <v>7332</v>
      </c>
      <c r="BT24" s="72">
        <f t="shared" si="166"/>
        <v>2264</v>
      </c>
      <c r="BU24" s="72">
        <v>2500</v>
      </c>
      <c r="BV24" s="72">
        <f t="shared" si="167"/>
        <v>12096</v>
      </c>
      <c r="BW24" s="72">
        <f t="shared" si="168"/>
        <v>27879</v>
      </c>
      <c r="BX24" s="72">
        <f t="shared" si="169"/>
        <v>39975</v>
      </c>
      <c r="BY24" s="72">
        <f t="shared" si="170"/>
        <v>7919</v>
      </c>
      <c r="BZ24" s="72">
        <f t="shared" si="171"/>
        <v>2558</v>
      </c>
      <c r="CA24" s="72">
        <v>2500</v>
      </c>
      <c r="CB24" s="72">
        <f t="shared" si="172"/>
        <v>12977</v>
      </c>
      <c r="CC24" s="72">
        <f t="shared" si="173"/>
        <v>31503</v>
      </c>
      <c r="CD24" s="72">
        <f t="shared" si="174"/>
        <v>44480</v>
      </c>
      <c r="CE24" s="72">
        <f t="shared" si="175"/>
        <v>8632</v>
      </c>
      <c r="CF24" s="72">
        <f t="shared" si="176"/>
        <v>2788</v>
      </c>
      <c r="CG24" s="72">
        <v>2500</v>
      </c>
      <c r="CH24" s="72">
        <f t="shared" si="177"/>
        <v>13920</v>
      </c>
      <c r="CI24" s="72">
        <v>140988</v>
      </c>
      <c r="CJ24" s="72">
        <f t="shared" si="178"/>
        <v>154908</v>
      </c>
      <c r="CK24" s="72">
        <f t="shared" si="179"/>
        <v>9028</v>
      </c>
      <c r="CL24" s="72">
        <f t="shared" si="180"/>
        <v>2916</v>
      </c>
      <c r="CM24" s="72">
        <v>2500</v>
      </c>
      <c r="CN24" s="72">
        <f t="shared" si="181"/>
        <v>14444</v>
      </c>
      <c r="CO24" s="72">
        <f t="shared" si="182"/>
        <v>142563</v>
      </c>
      <c r="CP24" s="72">
        <f t="shared" si="183"/>
        <v>157007</v>
      </c>
      <c r="CQ24" s="72">
        <f t="shared" si="184"/>
        <v>9424</v>
      </c>
      <c r="CR24" s="72">
        <f t="shared" si="185"/>
        <v>3044</v>
      </c>
      <c r="CS24" s="72">
        <v>2500</v>
      </c>
      <c r="CT24" s="72">
        <f t="shared" si="186"/>
        <v>14968</v>
      </c>
      <c r="CU24" s="72">
        <f t="shared" si="187"/>
        <v>144138</v>
      </c>
      <c r="CV24" s="72">
        <f t="shared" si="188"/>
        <v>159106</v>
      </c>
      <c r="CW24" s="72">
        <f t="shared" si="189"/>
        <v>9662</v>
      </c>
      <c r="CX24" s="72">
        <v>3044</v>
      </c>
      <c r="CY24" s="72">
        <f t="shared" si="190"/>
        <v>2500</v>
      </c>
      <c r="CZ24" s="72">
        <f t="shared" si="191"/>
        <v>15206</v>
      </c>
      <c r="DA24" s="72">
        <v>144138</v>
      </c>
      <c r="DB24" s="72">
        <f t="shared" si="192"/>
        <v>159344</v>
      </c>
      <c r="DC24" s="78"/>
      <c r="DD24" s="88">
        <f t="shared" si="72"/>
        <v>3.0054299785326428E-2</v>
      </c>
      <c r="DE24" s="88">
        <f t="shared" si="73"/>
        <v>0</v>
      </c>
      <c r="DF24" s="88">
        <f t="shared" si="74"/>
        <v>0</v>
      </c>
      <c r="DG24" s="88"/>
      <c r="DI24" s="56"/>
      <c r="DJ24" s="213"/>
    </row>
    <row r="25" spans="1:114" ht="15.75" x14ac:dyDescent="0.25">
      <c r="A25" s="209" t="s">
        <v>801</v>
      </c>
      <c r="B25" s="141" t="s">
        <v>802</v>
      </c>
      <c r="C25" s="210" t="s">
        <v>2487</v>
      </c>
      <c r="D25" s="211">
        <v>2188</v>
      </c>
      <c r="E25" s="211">
        <v>635</v>
      </c>
      <c r="F25" s="211">
        <v>2823</v>
      </c>
      <c r="G25" s="211">
        <v>9750</v>
      </c>
      <c r="H25" s="211">
        <v>12573</v>
      </c>
      <c r="I25" s="109">
        <f t="shared" si="134"/>
        <v>2625.6</v>
      </c>
      <c r="J25" s="109">
        <f t="shared" si="134"/>
        <v>762</v>
      </c>
      <c r="K25" s="109">
        <f t="shared" si="135"/>
        <v>3387.6</v>
      </c>
      <c r="L25" s="109">
        <f t="shared" si="136"/>
        <v>11700</v>
      </c>
      <c r="M25" s="109">
        <f t="shared" si="137"/>
        <v>15087.6</v>
      </c>
      <c r="N25" s="109">
        <f t="shared" si="4"/>
        <v>2756.88</v>
      </c>
      <c r="O25" s="109">
        <f t="shared" si="4"/>
        <v>800.1</v>
      </c>
      <c r="P25" s="109">
        <f t="shared" si="5"/>
        <v>3556.98</v>
      </c>
      <c r="Q25" s="109">
        <f t="shared" si="6"/>
        <v>12285</v>
      </c>
      <c r="R25" s="109">
        <f t="shared" si="7"/>
        <v>15841.98</v>
      </c>
      <c r="S25" s="109">
        <f t="shared" si="8"/>
        <v>3063.2000000000003</v>
      </c>
      <c r="T25" s="109">
        <f t="shared" si="8"/>
        <v>889</v>
      </c>
      <c r="U25" s="109">
        <f t="shared" si="9"/>
        <v>3952.2000000000003</v>
      </c>
      <c r="V25" s="109">
        <f t="shared" si="10"/>
        <v>13650</v>
      </c>
      <c r="W25" s="109">
        <f t="shared" si="11"/>
        <v>17602.2</v>
      </c>
      <c r="X25" s="109">
        <v>3172.6</v>
      </c>
      <c r="Y25" s="109">
        <v>920.75</v>
      </c>
      <c r="Z25" s="109">
        <v>4093.35</v>
      </c>
      <c r="AA25" s="109">
        <v>14137.5</v>
      </c>
      <c r="AB25" s="109">
        <v>18230.849999999999</v>
      </c>
      <c r="AC25" s="212">
        <f t="shared" si="138"/>
        <v>3501</v>
      </c>
      <c r="AD25" s="212">
        <f t="shared" si="138"/>
        <v>1016</v>
      </c>
      <c r="AE25" s="212">
        <f t="shared" si="139"/>
        <v>4517</v>
      </c>
      <c r="AF25" s="212">
        <f t="shared" si="140"/>
        <v>15602</v>
      </c>
      <c r="AG25" s="212">
        <f t="shared" si="141"/>
        <v>20119</v>
      </c>
      <c r="AH25" s="72">
        <f t="shared" si="16"/>
        <v>3720</v>
      </c>
      <c r="AI25" s="72">
        <f t="shared" si="16"/>
        <v>1080</v>
      </c>
      <c r="AJ25" s="72">
        <f t="shared" si="17"/>
        <v>4800</v>
      </c>
      <c r="AK25" s="72">
        <f t="shared" si="18"/>
        <v>16577</v>
      </c>
      <c r="AL25" s="72">
        <f t="shared" si="19"/>
        <v>21377</v>
      </c>
      <c r="AM25" s="72">
        <f t="shared" si="20"/>
        <v>4048</v>
      </c>
      <c r="AN25" s="72">
        <f t="shared" si="20"/>
        <v>1175</v>
      </c>
      <c r="AO25" s="72">
        <f t="shared" si="142"/>
        <v>5223</v>
      </c>
      <c r="AP25" s="72">
        <f t="shared" si="143"/>
        <v>18040</v>
      </c>
      <c r="AQ25" s="72">
        <f t="shared" si="144"/>
        <v>23263</v>
      </c>
      <c r="AR25" s="72">
        <f t="shared" si="145"/>
        <v>4661</v>
      </c>
      <c r="AS25" s="72">
        <f t="shared" si="145"/>
        <v>1353</v>
      </c>
      <c r="AT25" s="72">
        <f t="shared" si="146"/>
        <v>6014</v>
      </c>
      <c r="AU25" s="72">
        <f t="shared" si="147"/>
        <v>20770</v>
      </c>
      <c r="AV25" s="72">
        <f t="shared" si="148"/>
        <v>26784</v>
      </c>
      <c r="AW25" s="72">
        <f t="shared" si="149"/>
        <v>5826</v>
      </c>
      <c r="AX25" s="72">
        <f t="shared" si="149"/>
        <v>1691</v>
      </c>
      <c r="AY25" s="72">
        <f t="shared" si="150"/>
        <v>7517</v>
      </c>
      <c r="AZ25" s="72">
        <f t="shared" si="151"/>
        <v>25963</v>
      </c>
      <c r="BA25" s="72">
        <f t="shared" si="152"/>
        <v>33480</v>
      </c>
      <c r="BB25" s="72">
        <f t="shared" si="153"/>
        <v>6758</v>
      </c>
      <c r="BC25" s="72">
        <f t="shared" si="153"/>
        <v>1962</v>
      </c>
      <c r="BD25" s="72">
        <f t="shared" si="154"/>
        <v>8720</v>
      </c>
      <c r="BE25" s="72">
        <f t="shared" si="155"/>
        <v>30117</v>
      </c>
      <c r="BF25" s="72">
        <f t="shared" si="156"/>
        <v>38837</v>
      </c>
      <c r="BG25" s="72">
        <f t="shared" si="157"/>
        <v>6758</v>
      </c>
      <c r="BH25" s="72">
        <f t="shared" si="157"/>
        <v>1962</v>
      </c>
      <c r="BI25" s="72">
        <v>2500</v>
      </c>
      <c r="BJ25" s="72">
        <f t="shared" si="158"/>
        <v>11220</v>
      </c>
      <c r="BK25" s="72">
        <f t="shared" si="159"/>
        <v>30117</v>
      </c>
      <c r="BL25" s="72">
        <f t="shared" si="160"/>
        <v>41337</v>
      </c>
      <c r="BM25" s="72">
        <f t="shared" si="161"/>
        <v>7062</v>
      </c>
      <c r="BN25" s="72">
        <f t="shared" si="162"/>
        <v>2186</v>
      </c>
      <c r="BO25" s="72">
        <v>2500</v>
      </c>
      <c r="BP25" s="72">
        <f t="shared" si="163"/>
        <v>11748</v>
      </c>
      <c r="BQ25" s="72">
        <f t="shared" si="164"/>
        <v>33549</v>
      </c>
      <c r="BR25" s="72">
        <f t="shared" si="165"/>
        <v>45297</v>
      </c>
      <c r="BS25" s="72">
        <f t="shared" si="166"/>
        <v>7332</v>
      </c>
      <c r="BT25" s="72">
        <f t="shared" si="166"/>
        <v>2264</v>
      </c>
      <c r="BU25" s="72">
        <v>2500</v>
      </c>
      <c r="BV25" s="72">
        <f t="shared" si="167"/>
        <v>12096</v>
      </c>
      <c r="BW25" s="72">
        <f t="shared" si="168"/>
        <v>34754</v>
      </c>
      <c r="BX25" s="72">
        <f t="shared" si="169"/>
        <v>46850</v>
      </c>
      <c r="BY25" s="72">
        <f t="shared" si="170"/>
        <v>7919</v>
      </c>
      <c r="BZ25" s="72">
        <f t="shared" si="171"/>
        <v>2558</v>
      </c>
      <c r="CA25" s="72">
        <v>2500</v>
      </c>
      <c r="CB25" s="72">
        <f t="shared" si="172"/>
        <v>12977</v>
      </c>
      <c r="CC25" s="72">
        <f t="shared" si="173"/>
        <v>39272</v>
      </c>
      <c r="CD25" s="72">
        <f t="shared" si="174"/>
        <v>52249</v>
      </c>
      <c r="CE25" s="72">
        <f t="shared" si="175"/>
        <v>8632</v>
      </c>
      <c r="CF25" s="72">
        <f t="shared" si="176"/>
        <v>2788</v>
      </c>
      <c r="CG25" s="72">
        <v>2500</v>
      </c>
      <c r="CH25" s="72">
        <f t="shared" si="177"/>
        <v>13920</v>
      </c>
      <c r="CI25" s="72">
        <v>140988</v>
      </c>
      <c r="CJ25" s="72">
        <f t="shared" si="178"/>
        <v>154908</v>
      </c>
      <c r="CK25" s="72">
        <f t="shared" si="179"/>
        <v>9028</v>
      </c>
      <c r="CL25" s="72">
        <f t="shared" si="180"/>
        <v>2916</v>
      </c>
      <c r="CM25" s="72">
        <v>2500</v>
      </c>
      <c r="CN25" s="72">
        <f t="shared" si="181"/>
        <v>14444</v>
      </c>
      <c r="CO25" s="72">
        <f t="shared" si="182"/>
        <v>142952</v>
      </c>
      <c r="CP25" s="72">
        <f t="shared" si="183"/>
        <v>157396</v>
      </c>
      <c r="CQ25" s="72">
        <f t="shared" si="184"/>
        <v>9424</v>
      </c>
      <c r="CR25" s="72">
        <f t="shared" si="185"/>
        <v>3044</v>
      </c>
      <c r="CS25" s="72">
        <v>2500</v>
      </c>
      <c r="CT25" s="72">
        <f t="shared" si="186"/>
        <v>14968</v>
      </c>
      <c r="CU25" s="72">
        <f t="shared" si="187"/>
        <v>144916</v>
      </c>
      <c r="CV25" s="72">
        <f t="shared" si="188"/>
        <v>159884</v>
      </c>
      <c r="CW25" s="72">
        <f t="shared" si="189"/>
        <v>9662</v>
      </c>
      <c r="CX25" s="72">
        <v>3044</v>
      </c>
      <c r="CY25" s="72">
        <f t="shared" si="190"/>
        <v>2500</v>
      </c>
      <c r="CZ25" s="72">
        <f t="shared" si="191"/>
        <v>15206</v>
      </c>
      <c r="DA25" s="72">
        <v>144916</v>
      </c>
      <c r="DB25" s="72">
        <f t="shared" si="192"/>
        <v>160122</v>
      </c>
      <c r="DC25" s="78"/>
      <c r="DD25" s="88">
        <f t="shared" si="72"/>
        <v>3.0054299785326428E-2</v>
      </c>
      <c r="DE25" s="88">
        <f t="shared" si="73"/>
        <v>0</v>
      </c>
      <c r="DF25" s="88">
        <f t="shared" si="74"/>
        <v>0</v>
      </c>
      <c r="DG25" s="88"/>
      <c r="DI25" s="56"/>
      <c r="DJ25" s="213"/>
    </row>
    <row r="26" spans="1:114" ht="15.75" x14ac:dyDescent="0.25">
      <c r="A26" s="209" t="s">
        <v>803</v>
      </c>
      <c r="B26" s="141" t="s">
        <v>804</v>
      </c>
      <c r="C26" s="210" t="s">
        <v>2487</v>
      </c>
      <c r="D26" s="211">
        <v>2188</v>
      </c>
      <c r="E26" s="211">
        <v>635</v>
      </c>
      <c r="F26" s="211">
        <v>2823</v>
      </c>
      <c r="G26" s="211">
        <v>13616</v>
      </c>
      <c r="H26" s="211">
        <v>16439</v>
      </c>
      <c r="I26" s="109">
        <f t="shared" si="134"/>
        <v>2625.6</v>
      </c>
      <c r="J26" s="109">
        <f t="shared" si="134"/>
        <v>762</v>
      </c>
      <c r="K26" s="109">
        <f t="shared" si="135"/>
        <v>3387.6</v>
      </c>
      <c r="L26" s="109">
        <f t="shared" si="136"/>
        <v>16339.199999999999</v>
      </c>
      <c r="M26" s="109">
        <f t="shared" si="137"/>
        <v>19726.8</v>
      </c>
      <c r="N26" s="109">
        <f t="shared" si="4"/>
        <v>2756.88</v>
      </c>
      <c r="O26" s="109">
        <f t="shared" si="4"/>
        <v>800.1</v>
      </c>
      <c r="P26" s="109">
        <f t="shared" si="5"/>
        <v>3556.98</v>
      </c>
      <c r="Q26" s="109">
        <f t="shared" si="6"/>
        <v>17156.16</v>
      </c>
      <c r="R26" s="109">
        <f t="shared" si="7"/>
        <v>20713.14</v>
      </c>
      <c r="S26" s="109">
        <f t="shared" si="8"/>
        <v>3063.2000000000003</v>
      </c>
      <c r="T26" s="109">
        <f t="shared" si="8"/>
        <v>889</v>
      </c>
      <c r="U26" s="109">
        <f t="shared" si="9"/>
        <v>3952.2000000000003</v>
      </c>
      <c r="V26" s="109">
        <f t="shared" si="10"/>
        <v>19062.400000000001</v>
      </c>
      <c r="W26" s="109">
        <f t="shared" si="11"/>
        <v>23014.600000000002</v>
      </c>
      <c r="X26" s="109">
        <v>3172.6</v>
      </c>
      <c r="Y26" s="109">
        <v>920.75</v>
      </c>
      <c r="Z26" s="109">
        <v>4093.35</v>
      </c>
      <c r="AA26" s="109">
        <v>19743.2</v>
      </c>
      <c r="AB26" s="109">
        <v>23836.55</v>
      </c>
      <c r="AC26" s="212">
        <f t="shared" si="138"/>
        <v>3501</v>
      </c>
      <c r="AD26" s="212">
        <f t="shared" si="138"/>
        <v>1016</v>
      </c>
      <c r="AE26" s="212">
        <f t="shared" si="139"/>
        <v>4517</v>
      </c>
      <c r="AF26" s="212">
        <f t="shared" si="140"/>
        <v>21788</v>
      </c>
      <c r="AG26" s="212">
        <f t="shared" si="141"/>
        <v>26305</v>
      </c>
      <c r="AH26" s="72">
        <f t="shared" si="16"/>
        <v>3720</v>
      </c>
      <c r="AI26" s="72">
        <f t="shared" si="16"/>
        <v>1080</v>
      </c>
      <c r="AJ26" s="72">
        <f t="shared" si="17"/>
        <v>4800</v>
      </c>
      <c r="AK26" s="72">
        <f t="shared" si="18"/>
        <v>23150</v>
      </c>
      <c r="AL26" s="72">
        <f t="shared" si="19"/>
        <v>27950</v>
      </c>
      <c r="AM26" s="72">
        <f t="shared" si="20"/>
        <v>4048</v>
      </c>
      <c r="AN26" s="72">
        <f t="shared" si="20"/>
        <v>1175</v>
      </c>
      <c r="AO26" s="72">
        <f t="shared" si="142"/>
        <v>5223</v>
      </c>
      <c r="AP26" s="72">
        <f t="shared" si="143"/>
        <v>25192</v>
      </c>
      <c r="AQ26" s="72">
        <f t="shared" si="144"/>
        <v>30415</v>
      </c>
      <c r="AR26" s="72">
        <f t="shared" si="145"/>
        <v>4661</v>
      </c>
      <c r="AS26" s="72">
        <f t="shared" si="145"/>
        <v>1353</v>
      </c>
      <c r="AT26" s="72">
        <f t="shared" si="146"/>
        <v>6014</v>
      </c>
      <c r="AU26" s="72">
        <f t="shared" si="147"/>
        <v>29004</v>
      </c>
      <c r="AV26" s="72">
        <f t="shared" si="148"/>
        <v>35018</v>
      </c>
      <c r="AW26" s="72">
        <f t="shared" si="149"/>
        <v>5826</v>
      </c>
      <c r="AX26" s="72">
        <f t="shared" si="149"/>
        <v>1691</v>
      </c>
      <c r="AY26" s="72">
        <f t="shared" si="150"/>
        <v>7517</v>
      </c>
      <c r="AZ26" s="72">
        <f t="shared" si="151"/>
        <v>36255</v>
      </c>
      <c r="BA26" s="72">
        <f t="shared" si="152"/>
        <v>43772</v>
      </c>
      <c r="BB26" s="72">
        <f t="shared" si="153"/>
        <v>6758</v>
      </c>
      <c r="BC26" s="72">
        <f t="shared" si="153"/>
        <v>1962</v>
      </c>
      <c r="BD26" s="72">
        <f t="shared" si="154"/>
        <v>8720</v>
      </c>
      <c r="BE26" s="72">
        <f t="shared" si="155"/>
        <v>42056</v>
      </c>
      <c r="BF26" s="72">
        <f t="shared" si="156"/>
        <v>50776</v>
      </c>
      <c r="BG26" s="72">
        <f t="shared" si="157"/>
        <v>6758</v>
      </c>
      <c r="BH26" s="72">
        <f t="shared" si="157"/>
        <v>1962</v>
      </c>
      <c r="BI26" s="72">
        <v>2500</v>
      </c>
      <c r="BJ26" s="72">
        <f t="shared" si="158"/>
        <v>11220</v>
      </c>
      <c r="BK26" s="72">
        <f t="shared" si="159"/>
        <v>42056</v>
      </c>
      <c r="BL26" s="72">
        <f t="shared" si="160"/>
        <v>53276</v>
      </c>
      <c r="BM26" s="72">
        <f t="shared" si="161"/>
        <v>7062</v>
      </c>
      <c r="BN26" s="72">
        <f t="shared" si="162"/>
        <v>2186</v>
      </c>
      <c r="BO26" s="72">
        <v>2500</v>
      </c>
      <c r="BP26" s="72">
        <f t="shared" si="163"/>
        <v>11748</v>
      </c>
      <c r="BQ26" s="72">
        <f t="shared" si="164"/>
        <v>46849</v>
      </c>
      <c r="BR26" s="72">
        <f t="shared" si="165"/>
        <v>58597</v>
      </c>
      <c r="BS26" s="72">
        <f t="shared" si="166"/>
        <v>7332</v>
      </c>
      <c r="BT26" s="72">
        <f t="shared" si="166"/>
        <v>2264</v>
      </c>
      <c r="BU26" s="72">
        <v>2500</v>
      </c>
      <c r="BV26" s="72">
        <f t="shared" si="167"/>
        <v>12096</v>
      </c>
      <c r="BW26" s="72">
        <f t="shared" si="168"/>
        <v>48531</v>
      </c>
      <c r="BX26" s="72">
        <f t="shared" si="169"/>
        <v>60627</v>
      </c>
      <c r="BY26" s="72">
        <f t="shared" si="170"/>
        <v>7919</v>
      </c>
      <c r="BZ26" s="72">
        <f t="shared" si="171"/>
        <v>2558</v>
      </c>
      <c r="CA26" s="72">
        <v>2500</v>
      </c>
      <c r="CB26" s="72">
        <f t="shared" si="172"/>
        <v>12977</v>
      </c>
      <c r="CC26" s="72">
        <f t="shared" si="173"/>
        <v>54840</v>
      </c>
      <c r="CD26" s="72">
        <f t="shared" si="174"/>
        <v>67817</v>
      </c>
      <c r="CE26" s="72">
        <f t="shared" si="175"/>
        <v>8632</v>
      </c>
      <c r="CF26" s="72">
        <f t="shared" si="176"/>
        <v>2788</v>
      </c>
      <c r="CG26" s="72">
        <v>2500</v>
      </c>
      <c r="CH26" s="72">
        <f t="shared" si="177"/>
        <v>13920</v>
      </c>
      <c r="CI26" s="72">
        <v>140988</v>
      </c>
      <c r="CJ26" s="72">
        <f t="shared" si="178"/>
        <v>154908</v>
      </c>
      <c r="CK26" s="72">
        <f t="shared" si="179"/>
        <v>9028</v>
      </c>
      <c r="CL26" s="72">
        <f t="shared" si="180"/>
        <v>2916</v>
      </c>
      <c r="CM26" s="72">
        <v>2500</v>
      </c>
      <c r="CN26" s="72">
        <f t="shared" si="181"/>
        <v>14444</v>
      </c>
      <c r="CO26" s="72">
        <f t="shared" si="182"/>
        <v>143730</v>
      </c>
      <c r="CP26" s="72">
        <f t="shared" si="183"/>
        <v>158174</v>
      </c>
      <c r="CQ26" s="72">
        <f t="shared" si="184"/>
        <v>9424</v>
      </c>
      <c r="CR26" s="72">
        <f t="shared" si="185"/>
        <v>3044</v>
      </c>
      <c r="CS26" s="72">
        <v>2500</v>
      </c>
      <c r="CT26" s="72">
        <f t="shared" si="186"/>
        <v>14968</v>
      </c>
      <c r="CU26" s="72">
        <f t="shared" si="187"/>
        <v>146472</v>
      </c>
      <c r="CV26" s="72">
        <f t="shared" si="188"/>
        <v>161440</v>
      </c>
      <c r="CW26" s="72">
        <f t="shared" si="189"/>
        <v>9662</v>
      </c>
      <c r="CX26" s="72">
        <v>3044</v>
      </c>
      <c r="CY26" s="72">
        <f t="shared" si="190"/>
        <v>2500</v>
      </c>
      <c r="CZ26" s="72">
        <f t="shared" si="191"/>
        <v>15206</v>
      </c>
      <c r="DA26" s="72">
        <v>146472</v>
      </c>
      <c r="DB26" s="72">
        <f t="shared" si="192"/>
        <v>161678</v>
      </c>
      <c r="DC26" s="78"/>
      <c r="DD26" s="88">
        <f t="shared" si="72"/>
        <v>3.0054299785326428E-2</v>
      </c>
      <c r="DE26" s="88">
        <f t="shared" si="73"/>
        <v>0</v>
      </c>
      <c r="DF26" s="88">
        <f t="shared" si="74"/>
        <v>0</v>
      </c>
      <c r="DG26" s="88"/>
      <c r="DI26" s="56"/>
      <c r="DJ26" s="213"/>
    </row>
    <row r="27" spans="1:114" ht="15.75" x14ac:dyDescent="0.25">
      <c r="A27" s="209" t="s">
        <v>805</v>
      </c>
      <c r="B27" s="141" t="s">
        <v>806</v>
      </c>
      <c r="C27" s="210" t="s">
        <v>2486</v>
      </c>
      <c r="D27" s="211">
        <v>2188</v>
      </c>
      <c r="E27" s="211">
        <v>635</v>
      </c>
      <c r="F27" s="211">
        <v>2823</v>
      </c>
      <c r="G27" s="211">
        <v>15493</v>
      </c>
      <c r="H27" s="211">
        <v>18316</v>
      </c>
      <c r="I27" s="109">
        <f t="shared" si="134"/>
        <v>2625.6</v>
      </c>
      <c r="J27" s="109">
        <f t="shared" si="134"/>
        <v>762</v>
      </c>
      <c r="K27" s="109">
        <f t="shared" si="135"/>
        <v>3387.6</v>
      </c>
      <c r="L27" s="109">
        <f t="shared" si="136"/>
        <v>18591.599999999999</v>
      </c>
      <c r="M27" s="109">
        <f t="shared" si="137"/>
        <v>21979.199999999997</v>
      </c>
      <c r="N27" s="109">
        <f t="shared" ref="N27:O42" si="193">+I27+D27*0.06</f>
        <v>2756.88</v>
      </c>
      <c r="O27" s="109">
        <f t="shared" si="193"/>
        <v>800.1</v>
      </c>
      <c r="P27" s="109">
        <f t="shared" si="5"/>
        <v>3556.98</v>
      </c>
      <c r="Q27" s="109">
        <f t="shared" si="6"/>
        <v>19521.18</v>
      </c>
      <c r="R27" s="109">
        <f t="shared" si="7"/>
        <v>23078.16</v>
      </c>
      <c r="S27" s="109">
        <f t="shared" ref="S27:T42" si="194">+N27+D27*0.14</f>
        <v>3063.2000000000003</v>
      </c>
      <c r="T27" s="109">
        <f t="shared" si="194"/>
        <v>889</v>
      </c>
      <c r="U27" s="109">
        <f t="shared" si="9"/>
        <v>3952.2000000000003</v>
      </c>
      <c r="V27" s="109">
        <f t="shared" si="10"/>
        <v>21690.2</v>
      </c>
      <c r="W27" s="109">
        <f t="shared" si="11"/>
        <v>25642.400000000001</v>
      </c>
      <c r="X27" s="109">
        <v>3172.6</v>
      </c>
      <c r="Y27" s="109">
        <v>920.75</v>
      </c>
      <c r="Z27" s="109">
        <v>4093.35</v>
      </c>
      <c r="AA27" s="109">
        <v>22464.85</v>
      </c>
      <c r="AB27" s="109">
        <v>26558.199999999997</v>
      </c>
      <c r="AC27" s="212">
        <f t="shared" si="138"/>
        <v>3501</v>
      </c>
      <c r="AD27" s="212">
        <f t="shared" si="138"/>
        <v>1016</v>
      </c>
      <c r="AE27" s="212">
        <f t="shared" si="139"/>
        <v>4517</v>
      </c>
      <c r="AF27" s="212">
        <f t="shared" si="140"/>
        <v>24792</v>
      </c>
      <c r="AG27" s="212">
        <f t="shared" si="141"/>
        <v>29309</v>
      </c>
      <c r="AH27" s="72">
        <f t="shared" ref="AH27:AI42" si="195">ROUND(AC27+(D27*0.1),0)</f>
        <v>3720</v>
      </c>
      <c r="AI27" s="72">
        <f t="shared" si="195"/>
        <v>1080</v>
      </c>
      <c r="AJ27" s="72">
        <f t="shared" si="17"/>
        <v>4800</v>
      </c>
      <c r="AK27" s="72">
        <f t="shared" si="18"/>
        <v>26341</v>
      </c>
      <c r="AL27" s="72">
        <f t="shared" si="19"/>
        <v>31141</v>
      </c>
      <c r="AM27" s="72">
        <f t="shared" ref="AM27:AN42" si="196">ROUND(AH27+(D27*0.15),0)</f>
        <v>4048</v>
      </c>
      <c r="AN27" s="72">
        <f t="shared" si="196"/>
        <v>1175</v>
      </c>
      <c r="AO27" s="72">
        <f t="shared" si="142"/>
        <v>5223</v>
      </c>
      <c r="AP27" s="72">
        <f t="shared" si="143"/>
        <v>28665</v>
      </c>
      <c r="AQ27" s="72">
        <f t="shared" si="144"/>
        <v>33888</v>
      </c>
      <c r="AR27" s="72">
        <f t="shared" si="145"/>
        <v>4661</v>
      </c>
      <c r="AS27" s="72">
        <f t="shared" si="145"/>
        <v>1353</v>
      </c>
      <c r="AT27" s="72">
        <f t="shared" si="146"/>
        <v>6014</v>
      </c>
      <c r="AU27" s="72">
        <f t="shared" si="147"/>
        <v>33003</v>
      </c>
      <c r="AV27" s="72">
        <f t="shared" si="148"/>
        <v>39017</v>
      </c>
      <c r="AW27" s="72">
        <f t="shared" si="149"/>
        <v>5826</v>
      </c>
      <c r="AX27" s="72">
        <f t="shared" si="149"/>
        <v>1691</v>
      </c>
      <c r="AY27" s="72">
        <f t="shared" si="150"/>
        <v>7517</v>
      </c>
      <c r="AZ27" s="72">
        <f t="shared" si="151"/>
        <v>41254</v>
      </c>
      <c r="BA27" s="72">
        <f t="shared" si="152"/>
        <v>48771</v>
      </c>
      <c r="BB27" s="72">
        <f t="shared" si="153"/>
        <v>6758</v>
      </c>
      <c r="BC27" s="72">
        <f t="shared" si="153"/>
        <v>1962</v>
      </c>
      <c r="BD27" s="72">
        <f t="shared" si="154"/>
        <v>8720</v>
      </c>
      <c r="BE27" s="72">
        <f t="shared" si="155"/>
        <v>47855</v>
      </c>
      <c r="BF27" s="72">
        <f t="shared" si="156"/>
        <v>56575</v>
      </c>
      <c r="BG27" s="72">
        <f t="shared" si="157"/>
        <v>6758</v>
      </c>
      <c r="BH27" s="72">
        <f t="shared" si="157"/>
        <v>1962</v>
      </c>
      <c r="BI27" s="72">
        <v>2500</v>
      </c>
      <c r="BJ27" s="72">
        <f t="shared" si="158"/>
        <v>11220</v>
      </c>
      <c r="BK27" s="72">
        <f t="shared" si="159"/>
        <v>47855</v>
      </c>
      <c r="BL27" s="72">
        <f t="shared" si="160"/>
        <v>59075</v>
      </c>
      <c r="BM27" s="72">
        <f t="shared" si="161"/>
        <v>7062</v>
      </c>
      <c r="BN27" s="72">
        <f t="shared" si="162"/>
        <v>2186</v>
      </c>
      <c r="BO27" s="72">
        <v>2500</v>
      </c>
      <c r="BP27" s="72">
        <f t="shared" si="163"/>
        <v>11748</v>
      </c>
      <c r="BQ27" s="72">
        <f t="shared" si="164"/>
        <v>53309</v>
      </c>
      <c r="BR27" s="72">
        <f t="shared" si="165"/>
        <v>65057</v>
      </c>
      <c r="BS27" s="72">
        <f t="shared" si="166"/>
        <v>7332</v>
      </c>
      <c r="BT27" s="72">
        <f t="shared" si="166"/>
        <v>2264</v>
      </c>
      <c r="BU27" s="72">
        <v>2500</v>
      </c>
      <c r="BV27" s="72">
        <f t="shared" si="167"/>
        <v>12096</v>
      </c>
      <c r="BW27" s="72">
        <f t="shared" si="168"/>
        <v>55223</v>
      </c>
      <c r="BX27" s="72">
        <f t="shared" si="169"/>
        <v>67319</v>
      </c>
      <c r="BY27" s="72">
        <f t="shared" si="170"/>
        <v>7919</v>
      </c>
      <c r="BZ27" s="72">
        <f t="shared" si="171"/>
        <v>2558</v>
      </c>
      <c r="CA27" s="72">
        <v>2500</v>
      </c>
      <c r="CB27" s="72">
        <f t="shared" si="172"/>
        <v>12977</v>
      </c>
      <c r="CC27" s="72">
        <f t="shared" si="173"/>
        <v>62402</v>
      </c>
      <c r="CD27" s="72">
        <f t="shared" si="174"/>
        <v>75379</v>
      </c>
      <c r="CE27" s="72">
        <f t="shared" si="175"/>
        <v>8632</v>
      </c>
      <c r="CF27" s="72">
        <f t="shared" si="176"/>
        <v>2788</v>
      </c>
      <c r="CG27" s="72">
        <v>2500</v>
      </c>
      <c r="CH27" s="72">
        <f t="shared" si="177"/>
        <v>13920</v>
      </c>
      <c r="CI27" s="72">
        <v>276010</v>
      </c>
      <c r="CJ27" s="72">
        <f t="shared" si="178"/>
        <v>289930</v>
      </c>
      <c r="CK27" s="72">
        <f t="shared" si="179"/>
        <v>9028</v>
      </c>
      <c r="CL27" s="72">
        <f t="shared" si="180"/>
        <v>2916</v>
      </c>
      <c r="CM27" s="72">
        <v>2500</v>
      </c>
      <c r="CN27" s="72">
        <f t="shared" si="181"/>
        <v>14444</v>
      </c>
      <c r="CO27" s="72">
        <f t="shared" si="182"/>
        <v>279130</v>
      </c>
      <c r="CP27" s="72">
        <f t="shared" si="183"/>
        <v>293574</v>
      </c>
      <c r="CQ27" s="72">
        <f t="shared" si="184"/>
        <v>9424</v>
      </c>
      <c r="CR27" s="72">
        <f t="shared" si="185"/>
        <v>3044</v>
      </c>
      <c r="CS27" s="72">
        <v>2500</v>
      </c>
      <c r="CT27" s="72">
        <f t="shared" si="186"/>
        <v>14968</v>
      </c>
      <c r="CU27" s="72">
        <f t="shared" si="187"/>
        <v>282250</v>
      </c>
      <c r="CV27" s="72">
        <f t="shared" si="188"/>
        <v>297218</v>
      </c>
      <c r="CW27" s="72">
        <f t="shared" si="189"/>
        <v>9662</v>
      </c>
      <c r="CX27" s="72">
        <v>3044</v>
      </c>
      <c r="CY27" s="72">
        <f t="shared" si="190"/>
        <v>2500</v>
      </c>
      <c r="CZ27" s="72">
        <f t="shared" si="191"/>
        <v>15206</v>
      </c>
      <c r="DA27" s="72">
        <v>282250</v>
      </c>
      <c r="DB27" s="72">
        <f t="shared" si="192"/>
        <v>297456</v>
      </c>
      <c r="DC27" s="78"/>
      <c r="DD27" s="88">
        <f t="shared" si="72"/>
        <v>3.0054299785326428E-2</v>
      </c>
      <c r="DE27" s="88">
        <f t="shared" si="73"/>
        <v>0</v>
      </c>
      <c r="DF27" s="88">
        <f t="shared" si="74"/>
        <v>0</v>
      </c>
      <c r="DG27" s="88"/>
      <c r="DI27" s="56"/>
      <c r="DJ27" s="213"/>
    </row>
    <row r="28" spans="1:114" ht="15.75" x14ac:dyDescent="0.25">
      <c r="A28" s="209" t="s">
        <v>807</v>
      </c>
      <c r="B28" s="141" t="s">
        <v>808</v>
      </c>
      <c r="C28" s="210" t="s">
        <v>2487</v>
      </c>
      <c r="D28" s="211">
        <v>2188</v>
      </c>
      <c r="E28" s="211">
        <v>635</v>
      </c>
      <c r="F28" s="211">
        <v>2823</v>
      </c>
      <c r="G28" s="211">
        <v>6262</v>
      </c>
      <c r="H28" s="211">
        <v>9085</v>
      </c>
      <c r="I28" s="109">
        <f t="shared" si="134"/>
        <v>2625.6</v>
      </c>
      <c r="J28" s="109">
        <f t="shared" si="134"/>
        <v>762</v>
      </c>
      <c r="K28" s="109">
        <f t="shared" si="135"/>
        <v>3387.6</v>
      </c>
      <c r="L28" s="109">
        <f t="shared" si="136"/>
        <v>7514.4</v>
      </c>
      <c r="M28" s="109">
        <f t="shared" si="137"/>
        <v>10902</v>
      </c>
      <c r="N28" s="109">
        <f t="shared" si="193"/>
        <v>2756.88</v>
      </c>
      <c r="O28" s="109">
        <f t="shared" si="193"/>
        <v>800.1</v>
      </c>
      <c r="P28" s="109">
        <f t="shared" si="5"/>
        <v>3556.98</v>
      </c>
      <c r="Q28" s="109">
        <f t="shared" si="6"/>
        <v>7890.12</v>
      </c>
      <c r="R28" s="109">
        <f t="shared" si="7"/>
        <v>11447.1</v>
      </c>
      <c r="S28" s="109">
        <f t="shared" si="194"/>
        <v>3063.2000000000003</v>
      </c>
      <c r="T28" s="109">
        <f t="shared" si="194"/>
        <v>889</v>
      </c>
      <c r="U28" s="109">
        <f t="shared" si="9"/>
        <v>3952.2000000000003</v>
      </c>
      <c r="V28" s="109">
        <f t="shared" si="10"/>
        <v>8766.7999999999993</v>
      </c>
      <c r="W28" s="109">
        <f t="shared" si="11"/>
        <v>12719</v>
      </c>
      <c r="X28" s="109">
        <v>3172.6</v>
      </c>
      <c r="Y28" s="109">
        <v>920.75</v>
      </c>
      <c r="Z28" s="109">
        <v>4093.35</v>
      </c>
      <c r="AA28" s="109">
        <v>9079.9</v>
      </c>
      <c r="AB28" s="109">
        <v>13173.25</v>
      </c>
      <c r="AC28" s="212">
        <f t="shared" si="138"/>
        <v>3501</v>
      </c>
      <c r="AD28" s="212">
        <f t="shared" si="138"/>
        <v>1016</v>
      </c>
      <c r="AE28" s="212">
        <f t="shared" si="139"/>
        <v>4517</v>
      </c>
      <c r="AF28" s="212">
        <f t="shared" si="140"/>
        <v>10020</v>
      </c>
      <c r="AG28" s="212">
        <f t="shared" si="141"/>
        <v>14537</v>
      </c>
      <c r="AH28" s="72">
        <f t="shared" si="195"/>
        <v>3720</v>
      </c>
      <c r="AI28" s="72">
        <f t="shared" si="195"/>
        <v>1080</v>
      </c>
      <c r="AJ28" s="72">
        <f t="shared" si="17"/>
        <v>4800</v>
      </c>
      <c r="AK28" s="72">
        <f t="shared" si="18"/>
        <v>10646</v>
      </c>
      <c r="AL28" s="72">
        <f t="shared" si="19"/>
        <v>15446</v>
      </c>
      <c r="AM28" s="72">
        <f t="shared" si="196"/>
        <v>4048</v>
      </c>
      <c r="AN28" s="72">
        <f t="shared" si="196"/>
        <v>1175</v>
      </c>
      <c r="AO28" s="72">
        <f t="shared" si="142"/>
        <v>5223</v>
      </c>
      <c r="AP28" s="72">
        <f t="shared" si="143"/>
        <v>11585</v>
      </c>
      <c r="AQ28" s="72">
        <f t="shared" si="144"/>
        <v>16808</v>
      </c>
      <c r="AR28" s="72">
        <f t="shared" si="145"/>
        <v>4661</v>
      </c>
      <c r="AS28" s="72">
        <f t="shared" si="145"/>
        <v>1353</v>
      </c>
      <c r="AT28" s="72">
        <f t="shared" si="146"/>
        <v>6014</v>
      </c>
      <c r="AU28" s="72">
        <f t="shared" si="147"/>
        <v>13338</v>
      </c>
      <c r="AV28" s="72">
        <f t="shared" si="148"/>
        <v>19352</v>
      </c>
      <c r="AW28" s="72">
        <f t="shared" si="149"/>
        <v>5826</v>
      </c>
      <c r="AX28" s="72">
        <f t="shared" si="149"/>
        <v>1691</v>
      </c>
      <c r="AY28" s="72">
        <f t="shared" si="150"/>
        <v>7517</v>
      </c>
      <c r="AZ28" s="72">
        <f t="shared" si="151"/>
        <v>16673</v>
      </c>
      <c r="BA28" s="72">
        <f t="shared" si="152"/>
        <v>24190</v>
      </c>
      <c r="BB28" s="72">
        <f t="shared" si="153"/>
        <v>6758</v>
      </c>
      <c r="BC28" s="72">
        <f t="shared" si="153"/>
        <v>1962</v>
      </c>
      <c r="BD28" s="72">
        <f t="shared" si="154"/>
        <v>8720</v>
      </c>
      <c r="BE28" s="72">
        <f t="shared" si="155"/>
        <v>19341</v>
      </c>
      <c r="BF28" s="72">
        <f t="shared" si="156"/>
        <v>28061</v>
      </c>
      <c r="BG28" s="72">
        <f t="shared" si="157"/>
        <v>6758</v>
      </c>
      <c r="BH28" s="72">
        <f t="shared" si="157"/>
        <v>1962</v>
      </c>
      <c r="BI28" s="72">
        <v>2500</v>
      </c>
      <c r="BJ28" s="72">
        <f t="shared" si="158"/>
        <v>11220</v>
      </c>
      <c r="BK28" s="72">
        <f t="shared" si="159"/>
        <v>19341</v>
      </c>
      <c r="BL28" s="72">
        <f t="shared" si="160"/>
        <v>30561</v>
      </c>
      <c r="BM28" s="72">
        <f t="shared" si="161"/>
        <v>7062</v>
      </c>
      <c r="BN28" s="72">
        <f t="shared" si="162"/>
        <v>2186</v>
      </c>
      <c r="BO28" s="72">
        <v>2500</v>
      </c>
      <c r="BP28" s="72">
        <f t="shared" si="163"/>
        <v>11748</v>
      </c>
      <c r="BQ28" s="72">
        <f t="shared" si="164"/>
        <v>21545</v>
      </c>
      <c r="BR28" s="72">
        <f t="shared" si="165"/>
        <v>33293</v>
      </c>
      <c r="BS28" s="72">
        <f t="shared" si="166"/>
        <v>7332</v>
      </c>
      <c r="BT28" s="72">
        <f t="shared" si="166"/>
        <v>2264</v>
      </c>
      <c r="BU28" s="72">
        <v>2500</v>
      </c>
      <c r="BV28" s="72">
        <f t="shared" si="167"/>
        <v>12096</v>
      </c>
      <c r="BW28" s="72">
        <f t="shared" si="168"/>
        <v>22319</v>
      </c>
      <c r="BX28" s="72">
        <f t="shared" si="169"/>
        <v>34415</v>
      </c>
      <c r="BY28" s="72">
        <f t="shared" si="170"/>
        <v>7919</v>
      </c>
      <c r="BZ28" s="72">
        <f t="shared" si="171"/>
        <v>2558</v>
      </c>
      <c r="CA28" s="72">
        <v>2500</v>
      </c>
      <c r="CB28" s="72">
        <f t="shared" si="172"/>
        <v>12977</v>
      </c>
      <c r="CC28" s="72">
        <f t="shared" si="173"/>
        <v>25220</v>
      </c>
      <c r="CD28" s="72">
        <f t="shared" si="174"/>
        <v>38197</v>
      </c>
      <c r="CE28" s="72">
        <f t="shared" si="175"/>
        <v>8632</v>
      </c>
      <c r="CF28" s="72">
        <f t="shared" si="176"/>
        <v>2788</v>
      </c>
      <c r="CG28" s="72">
        <v>2500</v>
      </c>
      <c r="CH28" s="72">
        <f t="shared" si="177"/>
        <v>13920</v>
      </c>
      <c r="CI28" s="72">
        <v>140988</v>
      </c>
      <c r="CJ28" s="72">
        <f t="shared" si="178"/>
        <v>154908</v>
      </c>
      <c r="CK28" s="72">
        <f t="shared" si="179"/>
        <v>9028</v>
      </c>
      <c r="CL28" s="72">
        <f t="shared" si="180"/>
        <v>2916</v>
      </c>
      <c r="CM28" s="72">
        <v>2500</v>
      </c>
      <c r="CN28" s="72">
        <f t="shared" si="181"/>
        <v>14444</v>
      </c>
      <c r="CO28" s="72">
        <f t="shared" si="182"/>
        <v>142249</v>
      </c>
      <c r="CP28" s="72">
        <f t="shared" si="183"/>
        <v>156693</v>
      </c>
      <c r="CQ28" s="72">
        <f t="shared" si="184"/>
        <v>9424</v>
      </c>
      <c r="CR28" s="72">
        <f t="shared" si="185"/>
        <v>3044</v>
      </c>
      <c r="CS28" s="72">
        <v>2500</v>
      </c>
      <c r="CT28" s="72">
        <f t="shared" si="186"/>
        <v>14968</v>
      </c>
      <c r="CU28" s="72">
        <f t="shared" si="187"/>
        <v>143510</v>
      </c>
      <c r="CV28" s="72">
        <f t="shared" si="188"/>
        <v>158478</v>
      </c>
      <c r="CW28" s="72">
        <f t="shared" si="189"/>
        <v>9662</v>
      </c>
      <c r="CX28" s="72">
        <v>3044</v>
      </c>
      <c r="CY28" s="72">
        <f t="shared" si="190"/>
        <v>2500</v>
      </c>
      <c r="CZ28" s="72">
        <f t="shared" si="191"/>
        <v>15206</v>
      </c>
      <c r="DA28" s="72">
        <v>143510</v>
      </c>
      <c r="DB28" s="72">
        <f t="shared" si="192"/>
        <v>158716</v>
      </c>
      <c r="DC28" s="78"/>
      <c r="DD28" s="88">
        <f t="shared" si="72"/>
        <v>3.0054299785326428E-2</v>
      </c>
      <c r="DE28" s="88">
        <f t="shared" si="73"/>
        <v>0</v>
      </c>
      <c r="DF28" s="88">
        <f t="shared" si="74"/>
        <v>0</v>
      </c>
      <c r="DG28" s="88"/>
      <c r="DI28" s="56"/>
      <c r="DJ28" s="213"/>
    </row>
    <row r="29" spans="1:114" ht="30" x14ac:dyDescent="0.25">
      <c r="A29" s="209" t="s">
        <v>809</v>
      </c>
      <c r="B29" s="141" t="s">
        <v>810</v>
      </c>
      <c r="C29" s="210" t="s">
        <v>2488</v>
      </c>
      <c r="D29" s="211">
        <v>2188</v>
      </c>
      <c r="E29" s="211">
        <v>635</v>
      </c>
      <c r="F29" s="211">
        <v>2823</v>
      </c>
      <c r="G29" s="211">
        <v>21097</v>
      </c>
      <c r="H29" s="211">
        <v>23920</v>
      </c>
      <c r="I29" s="109">
        <f t="shared" si="134"/>
        <v>2625.6</v>
      </c>
      <c r="J29" s="109">
        <f t="shared" si="134"/>
        <v>762</v>
      </c>
      <c r="K29" s="109">
        <f t="shared" si="135"/>
        <v>3387.6</v>
      </c>
      <c r="L29" s="109">
        <f t="shared" si="136"/>
        <v>25316.399999999998</v>
      </c>
      <c r="M29" s="109">
        <f t="shared" si="137"/>
        <v>28703.999999999996</v>
      </c>
      <c r="N29" s="109">
        <f t="shared" si="193"/>
        <v>2756.88</v>
      </c>
      <c r="O29" s="109">
        <f t="shared" si="193"/>
        <v>800.1</v>
      </c>
      <c r="P29" s="109">
        <f t="shared" si="5"/>
        <v>3556.98</v>
      </c>
      <c r="Q29" s="109">
        <f t="shared" si="6"/>
        <v>26582.219999999998</v>
      </c>
      <c r="R29" s="109">
        <f t="shared" si="7"/>
        <v>30139.199999999997</v>
      </c>
      <c r="S29" s="109">
        <f t="shared" si="194"/>
        <v>3063.2000000000003</v>
      </c>
      <c r="T29" s="109">
        <f t="shared" si="194"/>
        <v>889</v>
      </c>
      <c r="U29" s="109">
        <f t="shared" si="9"/>
        <v>3952.2000000000003</v>
      </c>
      <c r="V29" s="109">
        <f t="shared" si="10"/>
        <v>29535.8</v>
      </c>
      <c r="W29" s="109">
        <f t="shared" si="11"/>
        <v>33488</v>
      </c>
      <c r="X29" s="109">
        <v>3172.6</v>
      </c>
      <c r="Y29" s="109">
        <v>920.75</v>
      </c>
      <c r="Z29" s="109">
        <v>4093.35</v>
      </c>
      <c r="AA29" s="109">
        <v>30590.649999999998</v>
      </c>
      <c r="AB29" s="109">
        <v>34684</v>
      </c>
      <c r="AC29" s="212">
        <f t="shared" si="138"/>
        <v>3501</v>
      </c>
      <c r="AD29" s="212">
        <f t="shared" si="138"/>
        <v>1016</v>
      </c>
      <c r="AE29" s="212">
        <f t="shared" si="139"/>
        <v>4517</v>
      </c>
      <c r="AF29" s="212">
        <f t="shared" si="140"/>
        <v>33759</v>
      </c>
      <c r="AG29" s="212">
        <f t="shared" si="141"/>
        <v>38276</v>
      </c>
      <c r="AH29" s="72">
        <f t="shared" si="195"/>
        <v>3720</v>
      </c>
      <c r="AI29" s="72">
        <f t="shared" si="195"/>
        <v>1080</v>
      </c>
      <c r="AJ29" s="72">
        <f t="shared" si="17"/>
        <v>4800</v>
      </c>
      <c r="AK29" s="72">
        <f t="shared" si="18"/>
        <v>35869</v>
      </c>
      <c r="AL29" s="72">
        <f t="shared" si="19"/>
        <v>40669</v>
      </c>
      <c r="AM29" s="72">
        <f t="shared" si="196"/>
        <v>4048</v>
      </c>
      <c r="AN29" s="72">
        <f t="shared" si="196"/>
        <v>1175</v>
      </c>
      <c r="AO29" s="72">
        <f t="shared" si="142"/>
        <v>5223</v>
      </c>
      <c r="AP29" s="72">
        <f t="shared" si="143"/>
        <v>39034</v>
      </c>
      <c r="AQ29" s="72">
        <f t="shared" si="144"/>
        <v>44257</v>
      </c>
      <c r="AR29" s="72">
        <f t="shared" si="145"/>
        <v>4661</v>
      </c>
      <c r="AS29" s="72">
        <f t="shared" si="145"/>
        <v>1353</v>
      </c>
      <c r="AT29" s="72">
        <f t="shared" si="146"/>
        <v>6014</v>
      </c>
      <c r="AU29" s="72">
        <f t="shared" si="147"/>
        <v>44941</v>
      </c>
      <c r="AV29" s="72">
        <f t="shared" si="148"/>
        <v>50955</v>
      </c>
      <c r="AW29" s="72">
        <f t="shared" si="149"/>
        <v>5826</v>
      </c>
      <c r="AX29" s="72">
        <f t="shared" si="149"/>
        <v>1691</v>
      </c>
      <c r="AY29" s="72">
        <f t="shared" si="150"/>
        <v>7517</v>
      </c>
      <c r="AZ29" s="72">
        <f t="shared" si="151"/>
        <v>56176</v>
      </c>
      <c r="BA29" s="72">
        <f t="shared" si="152"/>
        <v>63693</v>
      </c>
      <c r="BB29" s="72">
        <f t="shared" si="153"/>
        <v>6758</v>
      </c>
      <c r="BC29" s="72">
        <f t="shared" si="153"/>
        <v>1962</v>
      </c>
      <c r="BD29" s="72">
        <f t="shared" si="154"/>
        <v>8720</v>
      </c>
      <c r="BE29" s="72">
        <f t="shared" si="155"/>
        <v>65164</v>
      </c>
      <c r="BF29" s="72">
        <f t="shared" si="156"/>
        <v>73884</v>
      </c>
      <c r="BG29" s="72">
        <f t="shared" si="157"/>
        <v>6758</v>
      </c>
      <c r="BH29" s="72">
        <f t="shared" si="157"/>
        <v>1962</v>
      </c>
      <c r="BI29" s="72">
        <v>2500</v>
      </c>
      <c r="BJ29" s="72">
        <f t="shared" si="158"/>
        <v>11220</v>
      </c>
      <c r="BK29" s="72">
        <f t="shared" si="159"/>
        <v>65164</v>
      </c>
      <c r="BL29" s="72">
        <f t="shared" si="160"/>
        <v>76384</v>
      </c>
      <c r="BM29" s="72">
        <f t="shared" si="161"/>
        <v>7062</v>
      </c>
      <c r="BN29" s="72">
        <f t="shared" si="162"/>
        <v>2186</v>
      </c>
      <c r="BO29" s="72">
        <v>2500</v>
      </c>
      <c r="BP29" s="72">
        <f t="shared" si="163"/>
        <v>11748</v>
      </c>
      <c r="BQ29" s="72">
        <f t="shared" si="164"/>
        <v>72590</v>
      </c>
      <c r="BR29" s="72">
        <f t="shared" si="165"/>
        <v>84338</v>
      </c>
      <c r="BS29" s="72">
        <f t="shared" si="166"/>
        <v>7332</v>
      </c>
      <c r="BT29" s="72">
        <f t="shared" si="166"/>
        <v>2264</v>
      </c>
      <c r="BU29" s="72">
        <v>2500</v>
      </c>
      <c r="BV29" s="72">
        <f t="shared" si="167"/>
        <v>12096</v>
      </c>
      <c r="BW29" s="72">
        <f t="shared" si="168"/>
        <v>75197</v>
      </c>
      <c r="BX29" s="72">
        <f t="shared" si="169"/>
        <v>87293</v>
      </c>
      <c r="BY29" s="72">
        <f t="shared" si="170"/>
        <v>7919</v>
      </c>
      <c r="BZ29" s="72">
        <f t="shared" si="171"/>
        <v>2558</v>
      </c>
      <c r="CA29" s="72">
        <v>2500</v>
      </c>
      <c r="CB29" s="72">
        <f t="shared" si="172"/>
        <v>12977</v>
      </c>
      <c r="CC29" s="72">
        <f t="shared" si="173"/>
        <v>84973</v>
      </c>
      <c r="CD29" s="72">
        <f t="shared" si="174"/>
        <v>97950</v>
      </c>
      <c r="CE29" s="72">
        <f t="shared" si="175"/>
        <v>8632</v>
      </c>
      <c r="CF29" s="72">
        <f t="shared" si="176"/>
        <v>2788</v>
      </c>
      <c r="CG29" s="72">
        <v>2500</v>
      </c>
      <c r="CH29" s="72">
        <f t="shared" si="177"/>
        <v>13920</v>
      </c>
      <c r="CI29" s="72">
        <v>140988</v>
      </c>
      <c r="CJ29" s="72">
        <f t="shared" si="178"/>
        <v>154908</v>
      </c>
      <c r="CK29" s="72">
        <f t="shared" si="179"/>
        <v>9028</v>
      </c>
      <c r="CL29" s="72">
        <f t="shared" si="180"/>
        <v>2916</v>
      </c>
      <c r="CM29" s="72">
        <v>2500</v>
      </c>
      <c r="CN29" s="72">
        <f t="shared" si="181"/>
        <v>14444</v>
      </c>
      <c r="CO29" s="72">
        <f t="shared" si="182"/>
        <v>145237</v>
      </c>
      <c r="CP29" s="72">
        <f t="shared" si="183"/>
        <v>159681</v>
      </c>
      <c r="CQ29" s="72">
        <f t="shared" si="184"/>
        <v>9424</v>
      </c>
      <c r="CR29" s="72">
        <f t="shared" si="185"/>
        <v>3044</v>
      </c>
      <c r="CS29" s="72">
        <v>2500</v>
      </c>
      <c r="CT29" s="72">
        <f t="shared" si="186"/>
        <v>14968</v>
      </c>
      <c r="CU29" s="72">
        <f t="shared" si="187"/>
        <v>149486</v>
      </c>
      <c r="CV29" s="72">
        <f t="shared" si="188"/>
        <v>164454</v>
      </c>
      <c r="CW29" s="72">
        <f t="shared" si="189"/>
        <v>9662</v>
      </c>
      <c r="CX29" s="72">
        <v>3044</v>
      </c>
      <c r="CY29" s="72">
        <f t="shared" si="190"/>
        <v>2500</v>
      </c>
      <c r="CZ29" s="72">
        <f t="shared" si="191"/>
        <v>15206</v>
      </c>
      <c r="DA29" s="72">
        <v>149486</v>
      </c>
      <c r="DB29" s="72">
        <f t="shared" si="192"/>
        <v>164692</v>
      </c>
      <c r="DC29" s="78"/>
      <c r="DD29" s="88">
        <f t="shared" si="72"/>
        <v>3.0054299785326428E-2</v>
      </c>
      <c r="DE29" s="88">
        <f t="shared" si="73"/>
        <v>0</v>
      </c>
      <c r="DF29" s="88">
        <f t="shared" si="74"/>
        <v>0</v>
      </c>
      <c r="DG29" s="88"/>
      <c r="DI29" s="56"/>
      <c r="DJ29" s="213"/>
    </row>
    <row r="30" spans="1:114" ht="15.75" x14ac:dyDescent="0.25">
      <c r="A30" s="209" t="s">
        <v>811</v>
      </c>
      <c r="B30" s="141" t="s">
        <v>812</v>
      </c>
      <c r="C30" s="210" t="s">
        <v>2489</v>
      </c>
      <c r="D30" s="211">
        <v>2188</v>
      </c>
      <c r="E30" s="211">
        <v>635</v>
      </c>
      <c r="F30" s="211">
        <v>2823</v>
      </c>
      <c r="G30" s="211">
        <v>29341</v>
      </c>
      <c r="H30" s="211">
        <v>32164</v>
      </c>
      <c r="I30" s="109">
        <f t="shared" si="134"/>
        <v>2625.6</v>
      </c>
      <c r="J30" s="109">
        <f t="shared" si="134"/>
        <v>762</v>
      </c>
      <c r="K30" s="109">
        <f t="shared" si="135"/>
        <v>3387.6</v>
      </c>
      <c r="L30" s="109">
        <f t="shared" si="136"/>
        <v>35209.199999999997</v>
      </c>
      <c r="M30" s="109">
        <f t="shared" si="137"/>
        <v>38596.799999999996</v>
      </c>
      <c r="N30" s="109">
        <f t="shared" si="193"/>
        <v>2756.88</v>
      </c>
      <c r="O30" s="109">
        <f t="shared" si="193"/>
        <v>800.1</v>
      </c>
      <c r="P30" s="109">
        <f t="shared" si="5"/>
        <v>3556.98</v>
      </c>
      <c r="Q30" s="109">
        <f t="shared" si="6"/>
        <v>36969.659999999996</v>
      </c>
      <c r="R30" s="109">
        <f t="shared" si="7"/>
        <v>40526.639999999999</v>
      </c>
      <c r="S30" s="109">
        <f t="shared" si="194"/>
        <v>3063.2000000000003</v>
      </c>
      <c r="T30" s="109">
        <f t="shared" si="194"/>
        <v>889</v>
      </c>
      <c r="U30" s="109">
        <f t="shared" si="9"/>
        <v>3952.2000000000003</v>
      </c>
      <c r="V30" s="109">
        <f t="shared" si="10"/>
        <v>41077.399999999994</v>
      </c>
      <c r="W30" s="109">
        <f t="shared" si="11"/>
        <v>45029.599999999991</v>
      </c>
      <c r="X30" s="109">
        <v>3172.6</v>
      </c>
      <c r="Y30" s="109">
        <v>920.75</v>
      </c>
      <c r="Z30" s="109">
        <v>4093.35</v>
      </c>
      <c r="AA30" s="109">
        <v>42544.45</v>
      </c>
      <c r="AB30" s="109">
        <v>46637.799999999996</v>
      </c>
      <c r="AC30" s="212">
        <f t="shared" si="138"/>
        <v>3501</v>
      </c>
      <c r="AD30" s="212">
        <f t="shared" si="138"/>
        <v>1016</v>
      </c>
      <c r="AE30" s="212">
        <f t="shared" si="139"/>
        <v>4517</v>
      </c>
      <c r="AF30" s="212">
        <f t="shared" si="140"/>
        <v>46951</v>
      </c>
      <c r="AG30" s="212">
        <f t="shared" si="141"/>
        <v>51468</v>
      </c>
      <c r="AH30" s="72">
        <f t="shared" si="195"/>
        <v>3720</v>
      </c>
      <c r="AI30" s="72">
        <f t="shared" si="195"/>
        <v>1080</v>
      </c>
      <c r="AJ30" s="72">
        <f t="shared" si="17"/>
        <v>4800</v>
      </c>
      <c r="AK30" s="72">
        <f t="shared" si="18"/>
        <v>49885</v>
      </c>
      <c r="AL30" s="72">
        <f t="shared" si="19"/>
        <v>54685</v>
      </c>
      <c r="AM30" s="72">
        <f t="shared" si="196"/>
        <v>4048</v>
      </c>
      <c r="AN30" s="72">
        <f t="shared" si="196"/>
        <v>1175</v>
      </c>
      <c r="AO30" s="72">
        <f t="shared" si="142"/>
        <v>5223</v>
      </c>
      <c r="AP30" s="72">
        <f t="shared" si="143"/>
        <v>54286</v>
      </c>
      <c r="AQ30" s="72">
        <f t="shared" si="144"/>
        <v>59509</v>
      </c>
      <c r="AR30" s="72">
        <f t="shared" si="145"/>
        <v>4661</v>
      </c>
      <c r="AS30" s="72">
        <f t="shared" si="145"/>
        <v>1353</v>
      </c>
      <c r="AT30" s="72">
        <f t="shared" si="146"/>
        <v>6014</v>
      </c>
      <c r="AU30" s="72">
        <f t="shared" si="147"/>
        <v>62501</v>
      </c>
      <c r="AV30" s="72">
        <f t="shared" si="148"/>
        <v>68515</v>
      </c>
      <c r="AW30" s="72">
        <f t="shared" si="149"/>
        <v>5826</v>
      </c>
      <c r="AX30" s="72">
        <f t="shared" si="149"/>
        <v>1691</v>
      </c>
      <c r="AY30" s="72">
        <f t="shared" si="150"/>
        <v>7517</v>
      </c>
      <c r="AZ30" s="72">
        <f t="shared" si="151"/>
        <v>78126</v>
      </c>
      <c r="BA30" s="72">
        <f t="shared" si="152"/>
        <v>85643</v>
      </c>
      <c r="BB30" s="72">
        <f t="shared" si="153"/>
        <v>6758</v>
      </c>
      <c r="BC30" s="72">
        <f t="shared" si="153"/>
        <v>1962</v>
      </c>
      <c r="BD30" s="72">
        <f t="shared" si="154"/>
        <v>8720</v>
      </c>
      <c r="BE30" s="72">
        <f t="shared" si="155"/>
        <v>90626</v>
      </c>
      <c r="BF30" s="72">
        <f t="shared" si="156"/>
        <v>99346</v>
      </c>
      <c r="BG30" s="72">
        <f t="shared" si="157"/>
        <v>6758</v>
      </c>
      <c r="BH30" s="72">
        <f t="shared" si="157"/>
        <v>1962</v>
      </c>
      <c r="BI30" s="72">
        <v>2500</v>
      </c>
      <c r="BJ30" s="72">
        <f t="shared" si="158"/>
        <v>11220</v>
      </c>
      <c r="BK30" s="72">
        <f t="shared" si="159"/>
        <v>90626</v>
      </c>
      <c r="BL30" s="72">
        <f t="shared" si="160"/>
        <v>101846</v>
      </c>
      <c r="BM30" s="72">
        <f t="shared" si="161"/>
        <v>7062</v>
      </c>
      <c r="BN30" s="72">
        <f t="shared" si="162"/>
        <v>2186</v>
      </c>
      <c r="BO30" s="72">
        <v>2500</v>
      </c>
      <c r="BP30" s="72">
        <f t="shared" si="163"/>
        <v>11748</v>
      </c>
      <c r="BQ30" s="72">
        <f t="shared" si="164"/>
        <v>100954</v>
      </c>
      <c r="BR30" s="72">
        <f t="shared" si="165"/>
        <v>112702</v>
      </c>
      <c r="BS30" s="72">
        <f t="shared" si="166"/>
        <v>7332</v>
      </c>
      <c r="BT30" s="72">
        <f t="shared" si="166"/>
        <v>2264</v>
      </c>
      <c r="BU30" s="72">
        <v>2500</v>
      </c>
      <c r="BV30" s="72">
        <f t="shared" si="167"/>
        <v>12096</v>
      </c>
      <c r="BW30" s="72">
        <f t="shared" si="168"/>
        <v>104579</v>
      </c>
      <c r="BX30" s="72">
        <f t="shared" si="169"/>
        <v>116675</v>
      </c>
      <c r="BY30" s="72">
        <f t="shared" si="170"/>
        <v>7919</v>
      </c>
      <c r="BZ30" s="72">
        <f t="shared" si="171"/>
        <v>2558</v>
      </c>
      <c r="CA30" s="72">
        <v>2500</v>
      </c>
      <c r="CB30" s="72">
        <f t="shared" si="172"/>
        <v>12977</v>
      </c>
      <c r="CC30" s="72">
        <f t="shared" si="173"/>
        <v>118174</v>
      </c>
      <c r="CD30" s="72">
        <f t="shared" si="174"/>
        <v>131151</v>
      </c>
      <c r="CE30" s="72">
        <f t="shared" si="175"/>
        <v>8632</v>
      </c>
      <c r="CF30" s="72">
        <f t="shared" si="176"/>
        <v>2788</v>
      </c>
      <c r="CG30" s="72">
        <v>2500</v>
      </c>
      <c r="CH30" s="72">
        <f t="shared" si="177"/>
        <v>13920</v>
      </c>
      <c r="CI30" s="72">
        <f>ROUND(CC30+CC30*$CI$3,0)</f>
        <v>128810</v>
      </c>
      <c r="CJ30" s="72">
        <f t="shared" si="178"/>
        <v>142730</v>
      </c>
      <c r="CK30" s="72">
        <f t="shared" si="179"/>
        <v>9028</v>
      </c>
      <c r="CL30" s="72">
        <f t="shared" si="180"/>
        <v>2916</v>
      </c>
      <c r="CM30" s="72">
        <v>2500</v>
      </c>
      <c r="CN30" s="72">
        <f t="shared" si="181"/>
        <v>14444</v>
      </c>
      <c r="CO30" s="72">
        <f t="shared" si="182"/>
        <v>134719</v>
      </c>
      <c r="CP30" s="72">
        <f t="shared" si="183"/>
        <v>149163</v>
      </c>
      <c r="CQ30" s="72">
        <f t="shared" si="184"/>
        <v>9424</v>
      </c>
      <c r="CR30" s="72">
        <f t="shared" si="185"/>
        <v>3044</v>
      </c>
      <c r="CS30" s="72">
        <v>2500</v>
      </c>
      <c r="CT30" s="72">
        <f t="shared" si="186"/>
        <v>14968</v>
      </c>
      <c r="CU30" s="72">
        <f t="shared" si="187"/>
        <v>140628</v>
      </c>
      <c r="CV30" s="72">
        <f t="shared" si="188"/>
        <v>155596</v>
      </c>
      <c r="CW30" s="72">
        <f t="shared" si="189"/>
        <v>9662</v>
      </c>
      <c r="CX30" s="72">
        <f>+ROUND(CR30+$BZ30*CW$3,0)</f>
        <v>3121</v>
      </c>
      <c r="CY30" s="72">
        <f t="shared" si="190"/>
        <v>2500</v>
      </c>
      <c r="CZ30" s="72">
        <f t="shared" si="191"/>
        <v>15283</v>
      </c>
      <c r="DA30" s="72">
        <f>+ROUND(CU30+$CC30*CW$3,0)</f>
        <v>144173</v>
      </c>
      <c r="DB30" s="72">
        <f t="shared" si="192"/>
        <v>159456</v>
      </c>
      <c r="DC30" s="78"/>
      <c r="DD30" s="214">
        <f t="shared" si="72"/>
        <v>3.0054299785326428E-2</v>
      </c>
      <c r="DE30" s="214">
        <f t="shared" si="73"/>
        <v>3.0101641907740423E-2</v>
      </c>
      <c r="DF30" s="214">
        <f t="shared" si="74"/>
        <v>2.9998138338382385E-2</v>
      </c>
      <c r="DG30" s="88"/>
      <c r="DI30" s="56"/>
      <c r="DJ30" s="213"/>
    </row>
    <row r="31" spans="1:114" ht="15.75" x14ac:dyDescent="0.25">
      <c r="A31" s="207" t="s">
        <v>2490</v>
      </c>
      <c r="B31" s="207" t="s">
        <v>2491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>
        <f t="shared" si="193"/>
        <v>0</v>
      </c>
      <c r="O31" s="207">
        <f t="shared" si="193"/>
        <v>0</v>
      </c>
      <c r="P31" s="207">
        <f t="shared" si="5"/>
        <v>0</v>
      </c>
      <c r="Q31" s="207">
        <f t="shared" si="6"/>
        <v>0</v>
      </c>
      <c r="R31" s="207">
        <f t="shared" si="7"/>
        <v>0</v>
      </c>
      <c r="S31" s="207">
        <f t="shared" si="194"/>
        <v>0</v>
      </c>
      <c r="T31" s="207">
        <f t="shared" si="194"/>
        <v>0</v>
      </c>
      <c r="U31" s="207">
        <f t="shared" si="9"/>
        <v>0</v>
      </c>
      <c r="V31" s="207">
        <f t="shared" si="10"/>
        <v>0</v>
      </c>
      <c r="W31" s="207">
        <f t="shared" si="11"/>
        <v>0</v>
      </c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>
        <f t="shared" si="195"/>
        <v>0</v>
      </c>
      <c r="AI31" s="207">
        <f t="shared" si="195"/>
        <v>0</v>
      </c>
      <c r="AJ31" s="207">
        <f t="shared" si="17"/>
        <v>0</v>
      </c>
      <c r="AK31" s="207">
        <f t="shared" si="18"/>
        <v>0</v>
      </c>
      <c r="AL31" s="207">
        <f t="shared" si="19"/>
        <v>0</v>
      </c>
      <c r="AM31" s="207">
        <f t="shared" si="196"/>
        <v>0</v>
      </c>
      <c r="AN31" s="207">
        <f t="shared" si="196"/>
        <v>0</v>
      </c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7"/>
      <c r="CA31" s="207"/>
      <c r="CB31" s="207"/>
      <c r="CC31" s="207"/>
      <c r="CD31" s="207"/>
      <c r="CE31" s="207"/>
      <c r="CF31" s="207"/>
      <c r="CG31" s="207"/>
      <c r="CH31" s="207"/>
      <c r="CI31" s="207"/>
      <c r="CJ31" s="207"/>
      <c r="CK31" s="207"/>
      <c r="CL31" s="207"/>
      <c r="CM31" s="207"/>
      <c r="CN31" s="207"/>
      <c r="CO31" s="207"/>
      <c r="CP31" s="207"/>
      <c r="CQ31" s="207"/>
      <c r="CR31" s="207"/>
      <c r="CS31" s="207"/>
      <c r="CT31" s="207"/>
      <c r="CU31" s="207"/>
      <c r="CV31" s="207"/>
      <c r="CW31" s="207"/>
      <c r="CX31" s="207"/>
      <c r="CY31" s="207"/>
      <c r="CZ31" s="207"/>
      <c r="DA31" s="207"/>
      <c r="DB31" s="207"/>
      <c r="DC31" s="208"/>
      <c r="DD31" s="88" t="e">
        <f t="shared" si="72"/>
        <v>#DIV/0!</v>
      </c>
      <c r="DE31" s="88" t="e">
        <f t="shared" si="73"/>
        <v>#DIV/0!</v>
      </c>
      <c r="DF31" s="88" t="e">
        <f t="shared" si="74"/>
        <v>#DIV/0!</v>
      </c>
      <c r="DG31" s="88"/>
      <c r="DI31" s="56"/>
      <c r="DJ31" s="213"/>
    </row>
    <row r="32" spans="1:114" ht="15.75" x14ac:dyDescent="0.25">
      <c r="A32" s="209" t="s">
        <v>813</v>
      </c>
      <c r="B32" s="141" t="s">
        <v>814</v>
      </c>
      <c r="C32" s="210" t="s">
        <v>2487</v>
      </c>
      <c r="D32" s="211">
        <v>1744</v>
      </c>
      <c r="E32" s="211">
        <v>1059</v>
      </c>
      <c r="F32" s="211">
        <v>2803</v>
      </c>
      <c r="G32" s="211">
        <v>9750</v>
      </c>
      <c r="H32" s="211">
        <v>12553</v>
      </c>
      <c r="I32" s="109">
        <f t="shared" ref="I32:J42" si="197">D32*1.2</f>
        <v>2092.7999999999997</v>
      </c>
      <c r="J32" s="109">
        <f t="shared" si="197"/>
        <v>1270.8</v>
      </c>
      <c r="K32" s="109">
        <f t="shared" ref="K32:K42" si="198">+J32+I32</f>
        <v>3363.5999999999995</v>
      </c>
      <c r="L32" s="109">
        <f t="shared" ref="L32:L42" si="199">G32*1.2</f>
        <v>11700</v>
      </c>
      <c r="M32" s="109">
        <f t="shared" ref="M32:M42" si="200">+L32+K32</f>
        <v>15063.599999999999</v>
      </c>
      <c r="N32" s="109">
        <f t="shared" si="193"/>
        <v>2197.4399999999996</v>
      </c>
      <c r="O32" s="109">
        <f t="shared" si="193"/>
        <v>1334.34</v>
      </c>
      <c r="P32" s="109">
        <f t="shared" si="5"/>
        <v>3531.7799999999997</v>
      </c>
      <c r="Q32" s="109">
        <f t="shared" si="6"/>
        <v>12285</v>
      </c>
      <c r="R32" s="109">
        <f t="shared" si="7"/>
        <v>15816.779999999999</v>
      </c>
      <c r="S32" s="109">
        <f t="shared" si="194"/>
        <v>2441.5999999999995</v>
      </c>
      <c r="T32" s="109">
        <f t="shared" si="194"/>
        <v>1482.6</v>
      </c>
      <c r="U32" s="109">
        <f t="shared" si="9"/>
        <v>3924.1999999999994</v>
      </c>
      <c r="V32" s="109">
        <f t="shared" si="10"/>
        <v>13650</v>
      </c>
      <c r="W32" s="109">
        <f t="shared" si="11"/>
        <v>17574.2</v>
      </c>
      <c r="X32" s="109">
        <v>2528.7999999999997</v>
      </c>
      <c r="Y32" s="109">
        <v>1535.55</v>
      </c>
      <c r="Z32" s="109">
        <v>4064.3499999999995</v>
      </c>
      <c r="AA32" s="109">
        <v>14137.5</v>
      </c>
      <c r="AB32" s="109">
        <v>18201.849999999999</v>
      </c>
      <c r="AC32" s="212">
        <f t="shared" ref="AC32:AD39" si="201">ROUND(S32*1.143,0)</f>
        <v>2791</v>
      </c>
      <c r="AD32" s="212">
        <f t="shared" si="201"/>
        <v>1695</v>
      </c>
      <c r="AE32" s="212">
        <f t="shared" ref="AE32:AE39" si="202">+AC32+AD32</f>
        <v>4486</v>
      </c>
      <c r="AF32" s="212">
        <f t="shared" ref="AF32:AF39" si="203">ROUND(V32*1.143,0)</f>
        <v>15602</v>
      </c>
      <c r="AG32" s="212">
        <f t="shared" ref="AG32:AG39" si="204">+AF32+AE32</f>
        <v>20088</v>
      </c>
      <c r="AH32" s="72">
        <f t="shared" si="195"/>
        <v>2965</v>
      </c>
      <c r="AI32" s="72">
        <f t="shared" si="195"/>
        <v>1801</v>
      </c>
      <c r="AJ32" s="72">
        <f t="shared" si="17"/>
        <v>4766</v>
      </c>
      <c r="AK32" s="72">
        <f t="shared" si="18"/>
        <v>16577</v>
      </c>
      <c r="AL32" s="72">
        <f t="shared" si="19"/>
        <v>21343</v>
      </c>
      <c r="AM32" s="72">
        <f t="shared" si="196"/>
        <v>3227</v>
      </c>
      <c r="AN32" s="72">
        <f t="shared" si="196"/>
        <v>1960</v>
      </c>
      <c r="AO32" s="72">
        <f t="shared" ref="AO32:AO39" si="205">+AM32+AN32</f>
        <v>5187</v>
      </c>
      <c r="AP32" s="72">
        <f t="shared" ref="AP32:AP39" si="206">ROUND(G32*0.15+AK32,0)</f>
        <v>18040</v>
      </c>
      <c r="AQ32" s="72">
        <f t="shared" ref="AQ32:AQ39" si="207">+AO32+AP32</f>
        <v>23227</v>
      </c>
      <c r="AR32" s="72">
        <f t="shared" ref="AR32:AS39" si="208">+ROUND(D32*0.28+AM32,0)</f>
        <v>3715</v>
      </c>
      <c r="AS32" s="72">
        <f t="shared" si="208"/>
        <v>2257</v>
      </c>
      <c r="AT32" s="72">
        <f t="shared" ref="AT32:AT39" si="209">+AR32+AS32</f>
        <v>5972</v>
      </c>
      <c r="AU32" s="72">
        <f t="shared" ref="AU32:AU39" si="210">+ROUND(G32*0.28+AP32,0)</f>
        <v>20770</v>
      </c>
      <c r="AV32" s="72">
        <f t="shared" ref="AV32:AV39" si="211">+AT32+AU32</f>
        <v>26742</v>
      </c>
      <c r="AW32" s="72">
        <f t="shared" ref="AW32:AX39" si="212">+ROUND(AR32*(1+0.25),0)</f>
        <v>4644</v>
      </c>
      <c r="AX32" s="72">
        <f t="shared" si="212"/>
        <v>2821</v>
      </c>
      <c r="AY32" s="72">
        <f t="shared" ref="AY32:AY39" si="213">+AW32+AX32</f>
        <v>7465</v>
      </c>
      <c r="AZ32" s="72">
        <f t="shared" ref="AZ32:AZ39" si="214">+ROUND(AU32*(1+0.25),0)</f>
        <v>25963</v>
      </c>
      <c r="BA32" s="72">
        <f t="shared" ref="BA32:BA39" si="215">+AY32+AZ32</f>
        <v>33428</v>
      </c>
      <c r="BB32" s="72">
        <f t="shared" ref="BB32:BC39" si="216">+ROUND(AW32+AR32*0.2,0)</f>
        <v>5387</v>
      </c>
      <c r="BC32" s="72">
        <f t="shared" si="216"/>
        <v>3272</v>
      </c>
      <c r="BD32" s="72">
        <f t="shared" ref="BD32:BD39" si="217">+BB32+BC32</f>
        <v>8659</v>
      </c>
      <c r="BE32" s="72">
        <f t="shared" ref="BE32:BE39" si="218">+ROUND(AZ32+AU32*0.2,0)</f>
        <v>30117</v>
      </c>
      <c r="BF32" s="72">
        <f t="shared" ref="BF32:BF39" si="219">+BD32+BE32</f>
        <v>38776</v>
      </c>
      <c r="BG32" s="72">
        <f t="shared" ref="BG32:BH39" si="220">BB32</f>
        <v>5387</v>
      </c>
      <c r="BH32" s="72">
        <f t="shared" si="220"/>
        <v>3272</v>
      </c>
      <c r="BI32" s="72">
        <v>2500</v>
      </c>
      <c r="BJ32" s="72">
        <f t="shared" ref="BJ32:BJ39" si="221">BG32+BH32+BI32</f>
        <v>11159</v>
      </c>
      <c r="BK32" s="72">
        <f t="shared" ref="BK32:BK39" si="222">BE32</f>
        <v>30117</v>
      </c>
      <c r="BL32" s="72">
        <f t="shared" ref="BL32:BL39" si="223">BJ32+BK32</f>
        <v>41276</v>
      </c>
      <c r="BM32" s="72">
        <f t="shared" ref="BM32:BM39" si="224">+ROUND(BG32*(1+$BP$1),0)</f>
        <v>5629</v>
      </c>
      <c r="BN32" s="72">
        <f t="shared" ref="BN32:BN39" si="225">+ROUND(BH32*(1+$BP$1)+(AS32*$BN$1),0)</f>
        <v>3645</v>
      </c>
      <c r="BO32" s="72">
        <v>2500</v>
      </c>
      <c r="BP32" s="72">
        <f t="shared" ref="BP32:BP39" si="226">BM32+BN32+BO32</f>
        <v>11774</v>
      </c>
      <c r="BQ32" s="72">
        <f t="shared" ref="BQ32:BQ39" si="227">+ROUND(BK32*(1+$BP$1)+(AU32*$BN$1),0)</f>
        <v>33549</v>
      </c>
      <c r="BR32" s="72">
        <f t="shared" ref="BR32:BR39" si="228">BP32+BQ32</f>
        <v>45323</v>
      </c>
      <c r="BS32" s="72">
        <f t="shared" ref="BS32:BT39" si="229">+ROUND(BM32+(BG32*$BU$2),0)</f>
        <v>5844</v>
      </c>
      <c r="BT32" s="72">
        <f t="shared" si="229"/>
        <v>3776</v>
      </c>
      <c r="BU32" s="72">
        <v>2500</v>
      </c>
      <c r="BV32" s="72">
        <f t="shared" ref="BV32:BV39" si="230">BS32+BT32+BU32</f>
        <v>12120</v>
      </c>
      <c r="BW32" s="72">
        <f t="shared" ref="BW32:BW39" si="231">+ROUND(BQ32+(BK32*$BU$2),0)</f>
        <v>34754</v>
      </c>
      <c r="BX32" s="72">
        <f t="shared" ref="BX32:BX39" si="232">BV32+BW32</f>
        <v>46874</v>
      </c>
      <c r="BY32" s="72">
        <f t="shared" ref="BY32:BY39" si="233">+ROUND(BS32+(BS32*$BY$3),0)</f>
        <v>6312</v>
      </c>
      <c r="BZ32" s="72">
        <f t="shared" ref="BZ32:BZ39" si="234">+ROUND(BT32+(BT32*$BZ$3),0)</f>
        <v>4267</v>
      </c>
      <c r="CA32" s="72">
        <v>2500</v>
      </c>
      <c r="CB32" s="72">
        <f t="shared" ref="CB32:CB39" si="235">BY32+BZ32+CA32</f>
        <v>13079</v>
      </c>
      <c r="CC32" s="72">
        <f t="shared" ref="CC32:CC39" si="236">+ROUND(BW32+(BW32*$CC$3),0)</f>
        <v>39272</v>
      </c>
      <c r="CD32" s="72">
        <f t="shared" ref="CD32:CD39" si="237">CB32+CC32</f>
        <v>52351</v>
      </c>
      <c r="CE32" s="72">
        <f t="shared" ref="CE32:CE39" si="238">+ROUND(BY32+BY32*$CE$3,0)</f>
        <v>6880</v>
      </c>
      <c r="CF32" s="72">
        <f t="shared" ref="CF32:CF39" si="239">+ROUND(BZ32+BZ32*$CF$3,0)</f>
        <v>4651</v>
      </c>
      <c r="CG32" s="72">
        <v>2500</v>
      </c>
      <c r="CH32" s="72">
        <f t="shared" ref="CH32:CH39" si="240">CE32+CF32+CG32</f>
        <v>14031</v>
      </c>
      <c r="CI32" s="72">
        <v>140988</v>
      </c>
      <c r="CJ32" s="72">
        <f t="shared" ref="CJ32:CJ39" si="241">CH32+CI32</f>
        <v>155019</v>
      </c>
      <c r="CK32" s="72">
        <f t="shared" ref="CK32:CK39" si="242">+ROUND(CE32+$BY32*CK$3,0)</f>
        <v>7196</v>
      </c>
      <c r="CL32" s="72">
        <f t="shared" ref="CL32:CL39" si="243">+ROUND(CF32+$BZ32*CL$3,0)</f>
        <v>4864</v>
      </c>
      <c r="CM32" s="72">
        <v>2500</v>
      </c>
      <c r="CN32" s="72">
        <f t="shared" ref="CN32:CN39" si="244">CK32+CL32+CM32</f>
        <v>14560</v>
      </c>
      <c r="CO32" s="72">
        <f t="shared" ref="CO32:CO39" si="245">+ROUND(CI32+$CC32*CO$3,0)</f>
        <v>142952</v>
      </c>
      <c r="CP32" s="72">
        <f t="shared" ref="CP32:CP39" si="246">CN32+CO32</f>
        <v>157512</v>
      </c>
      <c r="CQ32" s="72">
        <f t="shared" ref="CQ32:CQ39" si="247">+ROUND(CK32+$BY32*CQ$3,0)</f>
        <v>7512</v>
      </c>
      <c r="CR32" s="72">
        <f t="shared" ref="CR32:CR39" si="248">+ROUND(CL32+$BZ32*CR$3,0)</f>
        <v>5077</v>
      </c>
      <c r="CS32" s="72">
        <v>2500</v>
      </c>
      <c r="CT32" s="72">
        <f t="shared" ref="CT32:CT39" si="249">CQ32+CR32+CS32</f>
        <v>15089</v>
      </c>
      <c r="CU32" s="72">
        <f t="shared" ref="CU32:CU39" si="250">+ROUND(CO32+$CC32*CU$3,0)</f>
        <v>144916</v>
      </c>
      <c r="CV32" s="72">
        <f t="shared" ref="CV32:CV39" si="251">CT32+CU32</f>
        <v>160005</v>
      </c>
      <c r="CW32" s="72">
        <f t="shared" ref="CW32:CW39" si="252">+ROUND(CQ32+$BY32*CW$3,0)</f>
        <v>7701</v>
      </c>
      <c r="CX32" s="72">
        <v>5077</v>
      </c>
      <c r="CY32" s="72">
        <f t="shared" ref="CY32:CY39" si="253">+CS32</f>
        <v>2500</v>
      </c>
      <c r="CZ32" s="72">
        <f t="shared" ref="CZ32:CZ39" si="254">CW32+CX32+CY32</f>
        <v>15278</v>
      </c>
      <c r="DA32" s="72">
        <v>144916</v>
      </c>
      <c r="DB32" s="72">
        <f t="shared" ref="DB32:DB39" si="255">CZ32+DA32</f>
        <v>160194</v>
      </c>
      <c r="DC32" s="78"/>
      <c r="DD32" s="88">
        <f t="shared" si="72"/>
        <v>2.994296577946768E-2</v>
      </c>
      <c r="DE32" s="88">
        <f t="shared" si="73"/>
        <v>0</v>
      </c>
      <c r="DF32" s="88">
        <f t="shared" si="74"/>
        <v>0</v>
      </c>
      <c r="DG32" s="88"/>
      <c r="DI32" s="56"/>
      <c r="DJ32" s="213"/>
    </row>
    <row r="33" spans="1:114" ht="15.75" x14ac:dyDescent="0.25">
      <c r="A33" s="209" t="s">
        <v>815</v>
      </c>
      <c r="B33" s="141" t="s">
        <v>816</v>
      </c>
      <c r="C33" s="210" t="s">
        <v>2487</v>
      </c>
      <c r="D33" s="211">
        <v>1744</v>
      </c>
      <c r="E33" s="211">
        <v>1059</v>
      </c>
      <c r="F33" s="211">
        <v>2803</v>
      </c>
      <c r="G33" s="211">
        <v>5678</v>
      </c>
      <c r="H33" s="211">
        <v>8481</v>
      </c>
      <c r="I33" s="109">
        <f t="shared" si="197"/>
        <v>2092.7999999999997</v>
      </c>
      <c r="J33" s="109">
        <f t="shared" si="197"/>
        <v>1270.8</v>
      </c>
      <c r="K33" s="109">
        <f t="shared" si="198"/>
        <v>3363.5999999999995</v>
      </c>
      <c r="L33" s="109">
        <f t="shared" si="199"/>
        <v>6813.5999999999995</v>
      </c>
      <c r="M33" s="109">
        <f t="shared" si="200"/>
        <v>10177.199999999999</v>
      </c>
      <c r="N33" s="109">
        <f t="shared" si="193"/>
        <v>2197.4399999999996</v>
      </c>
      <c r="O33" s="109">
        <f t="shared" si="193"/>
        <v>1334.34</v>
      </c>
      <c r="P33" s="109">
        <f t="shared" si="5"/>
        <v>3531.7799999999997</v>
      </c>
      <c r="Q33" s="109">
        <f t="shared" si="6"/>
        <v>7154.28</v>
      </c>
      <c r="R33" s="109">
        <f t="shared" si="7"/>
        <v>10686.06</v>
      </c>
      <c r="S33" s="109">
        <f t="shared" si="194"/>
        <v>2441.5999999999995</v>
      </c>
      <c r="T33" s="109">
        <f t="shared" si="194"/>
        <v>1482.6</v>
      </c>
      <c r="U33" s="109">
        <f t="shared" si="9"/>
        <v>3924.1999999999994</v>
      </c>
      <c r="V33" s="109">
        <f t="shared" si="10"/>
        <v>7949.2</v>
      </c>
      <c r="W33" s="109">
        <f t="shared" si="11"/>
        <v>11873.4</v>
      </c>
      <c r="X33" s="109">
        <v>2528.7999999999997</v>
      </c>
      <c r="Y33" s="109">
        <v>1535.55</v>
      </c>
      <c r="Z33" s="109">
        <v>4064.3499999999995</v>
      </c>
      <c r="AA33" s="109">
        <v>8233.1</v>
      </c>
      <c r="AB33" s="109">
        <v>12297.45</v>
      </c>
      <c r="AC33" s="212">
        <f t="shared" si="201"/>
        <v>2791</v>
      </c>
      <c r="AD33" s="212">
        <f t="shared" si="201"/>
        <v>1695</v>
      </c>
      <c r="AE33" s="212">
        <f t="shared" si="202"/>
        <v>4486</v>
      </c>
      <c r="AF33" s="212">
        <f t="shared" si="203"/>
        <v>9086</v>
      </c>
      <c r="AG33" s="212">
        <f t="shared" si="204"/>
        <v>13572</v>
      </c>
      <c r="AH33" s="72">
        <f t="shared" si="195"/>
        <v>2965</v>
      </c>
      <c r="AI33" s="72">
        <f t="shared" si="195"/>
        <v>1801</v>
      </c>
      <c r="AJ33" s="72">
        <f t="shared" si="17"/>
        <v>4766</v>
      </c>
      <c r="AK33" s="72">
        <f t="shared" si="18"/>
        <v>9654</v>
      </c>
      <c r="AL33" s="72">
        <f t="shared" si="19"/>
        <v>14420</v>
      </c>
      <c r="AM33" s="72">
        <f t="shared" si="196"/>
        <v>3227</v>
      </c>
      <c r="AN33" s="72">
        <f t="shared" si="196"/>
        <v>1960</v>
      </c>
      <c r="AO33" s="72">
        <f t="shared" si="205"/>
        <v>5187</v>
      </c>
      <c r="AP33" s="72">
        <f t="shared" si="206"/>
        <v>10506</v>
      </c>
      <c r="AQ33" s="72">
        <f t="shared" si="207"/>
        <v>15693</v>
      </c>
      <c r="AR33" s="72">
        <f t="shared" si="208"/>
        <v>3715</v>
      </c>
      <c r="AS33" s="72">
        <f t="shared" si="208"/>
        <v>2257</v>
      </c>
      <c r="AT33" s="72">
        <f t="shared" si="209"/>
        <v>5972</v>
      </c>
      <c r="AU33" s="72">
        <f t="shared" si="210"/>
        <v>12096</v>
      </c>
      <c r="AV33" s="72">
        <f t="shared" si="211"/>
        <v>18068</v>
      </c>
      <c r="AW33" s="72">
        <f t="shared" si="212"/>
        <v>4644</v>
      </c>
      <c r="AX33" s="72">
        <f t="shared" si="212"/>
        <v>2821</v>
      </c>
      <c r="AY33" s="72">
        <f t="shared" si="213"/>
        <v>7465</v>
      </c>
      <c r="AZ33" s="72">
        <f t="shared" si="214"/>
        <v>15120</v>
      </c>
      <c r="BA33" s="72">
        <f t="shared" si="215"/>
        <v>22585</v>
      </c>
      <c r="BB33" s="72">
        <f t="shared" si="216"/>
        <v>5387</v>
      </c>
      <c r="BC33" s="72">
        <f t="shared" si="216"/>
        <v>3272</v>
      </c>
      <c r="BD33" s="72">
        <f t="shared" si="217"/>
        <v>8659</v>
      </c>
      <c r="BE33" s="72">
        <f t="shared" si="218"/>
        <v>17539</v>
      </c>
      <c r="BF33" s="72">
        <f t="shared" si="219"/>
        <v>26198</v>
      </c>
      <c r="BG33" s="72">
        <f t="shared" si="220"/>
        <v>5387</v>
      </c>
      <c r="BH33" s="72">
        <f t="shared" si="220"/>
        <v>3272</v>
      </c>
      <c r="BI33" s="72">
        <v>2500</v>
      </c>
      <c r="BJ33" s="72">
        <f t="shared" si="221"/>
        <v>11159</v>
      </c>
      <c r="BK33" s="72">
        <f t="shared" si="222"/>
        <v>17539</v>
      </c>
      <c r="BL33" s="72">
        <f t="shared" si="223"/>
        <v>28698</v>
      </c>
      <c r="BM33" s="72">
        <f t="shared" si="224"/>
        <v>5629</v>
      </c>
      <c r="BN33" s="72">
        <f t="shared" si="225"/>
        <v>3645</v>
      </c>
      <c r="BO33" s="72">
        <v>2500</v>
      </c>
      <c r="BP33" s="72">
        <f t="shared" si="226"/>
        <v>11774</v>
      </c>
      <c r="BQ33" s="72">
        <f t="shared" si="227"/>
        <v>19538</v>
      </c>
      <c r="BR33" s="72">
        <f t="shared" si="228"/>
        <v>31312</v>
      </c>
      <c r="BS33" s="72">
        <f t="shared" si="229"/>
        <v>5844</v>
      </c>
      <c r="BT33" s="72">
        <f t="shared" si="229"/>
        <v>3776</v>
      </c>
      <c r="BU33" s="72">
        <v>2500</v>
      </c>
      <c r="BV33" s="72">
        <f t="shared" si="230"/>
        <v>12120</v>
      </c>
      <c r="BW33" s="72">
        <f t="shared" si="231"/>
        <v>20240</v>
      </c>
      <c r="BX33" s="72">
        <f t="shared" si="232"/>
        <v>32360</v>
      </c>
      <c r="BY33" s="72">
        <f t="shared" si="233"/>
        <v>6312</v>
      </c>
      <c r="BZ33" s="72">
        <f t="shared" si="234"/>
        <v>4267</v>
      </c>
      <c r="CA33" s="72">
        <v>2500</v>
      </c>
      <c r="CB33" s="72">
        <f t="shared" si="235"/>
        <v>13079</v>
      </c>
      <c r="CC33" s="72">
        <f t="shared" si="236"/>
        <v>22871</v>
      </c>
      <c r="CD33" s="72">
        <f t="shared" si="237"/>
        <v>35950</v>
      </c>
      <c r="CE33" s="72">
        <f t="shared" si="238"/>
        <v>6880</v>
      </c>
      <c r="CF33" s="72">
        <f t="shared" si="239"/>
        <v>4651</v>
      </c>
      <c r="CG33" s="72">
        <v>2500</v>
      </c>
      <c r="CH33" s="72">
        <f t="shared" si="240"/>
        <v>14031</v>
      </c>
      <c r="CI33" s="72">
        <v>140988</v>
      </c>
      <c r="CJ33" s="72">
        <f t="shared" si="241"/>
        <v>155019</v>
      </c>
      <c r="CK33" s="72">
        <f t="shared" si="242"/>
        <v>7196</v>
      </c>
      <c r="CL33" s="72">
        <f t="shared" si="243"/>
        <v>4864</v>
      </c>
      <c r="CM33" s="72">
        <v>2500</v>
      </c>
      <c r="CN33" s="72">
        <f t="shared" si="244"/>
        <v>14560</v>
      </c>
      <c r="CO33" s="72">
        <f t="shared" si="245"/>
        <v>142132</v>
      </c>
      <c r="CP33" s="72">
        <f t="shared" si="246"/>
        <v>156692</v>
      </c>
      <c r="CQ33" s="72">
        <f t="shared" si="247"/>
        <v>7512</v>
      </c>
      <c r="CR33" s="72">
        <f t="shared" si="248"/>
        <v>5077</v>
      </c>
      <c r="CS33" s="72">
        <v>2500</v>
      </c>
      <c r="CT33" s="72">
        <f t="shared" si="249"/>
        <v>15089</v>
      </c>
      <c r="CU33" s="72">
        <f t="shared" si="250"/>
        <v>143276</v>
      </c>
      <c r="CV33" s="72">
        <f t="shared" si="251"/>
        <v>158365</v>
      </c>
      <c r="CW33" s="72">
        <f t="shared" si="252"/>
        <v>7701</v>
      </c>
      <c r="CX33" s="72">
        <v>5077</v>
      </c>
      <c r="CY33" s="72">
        <f t="shared" si="253"/>
        <v>2500</v>
      </c>
      <c r="CZ33" s="72">
        <f t="shared" si="254"/>
        <v>15278</v>
      </c>
      <c r="DA33" s="72">
        <v>143276</v>
      </c>
      <c r="DB33" s="72">
        <f t="shared" si="255"/>
        <v>158554</v>
      </c>
      <c r="DC33" s="78"/>
      <c r="DD33" s="88">
        <f t="shared" si="72"/>
        <v>2.994296577946768E-2</v>
      </c>
      <c r="DE33" s="88">
        <f t="shared" si="73"/>
        <v>0</v>
      </c>
      <c r="DF33" s="88">
        <f t="shared" si="74"/>
        <v>0</v>
      </c>
      <c r="DG33" s="88"/>
      <c r="DI33" s="56"/>
      <c r="DJ33" s="213"/>
    </row>
    <row r="34" spans="1:114" ht="30.75" x14ac:dyDescent="0.25">
      <c r="A34" s="209" t="s">
        <v>817</v>
      </c>
      <c r="B34" s="141" t="s">
        <v>818</v>
      </c>
      <c r="C34" s="210" t="s">
        <v>2487</v>
      </c>
      <c r="D34" s="211">
        <v>1744</v>
      </c>
      <c r="E34" s="211">
        <v>344</v>
      </c>
      <c r="F34" s="211">
        <v>2088</v>
      </c>
      <c r="G34" s="211">
        <v>3896</v>
      </c>
      <c r="H34" s="211">
        <v>5984</v>
      </c>
      <c r="I34" s="109">
        <f t="shared" si="197"/>
        <v>2092.7999999999997</v>
      </c>
      <c r="J34" s="109">
        <f t="shared" si="197"/>
        <v>412.8</v>
      </c>
      <c r="K34" s="109">
        <f t="shared" si="198"/>
        <v>2505.6</v>
      </c>
      <c r="L34" s="109">
        <f t="shared" si="199"/>
        <v>4675.2</v>
      </c>
      <c r="M34" s="109">
        <f t="shared" si="200"/>
        <v>7180.7999999999993</v>
      </c>
      <c r="N34" s="109">
        <f t="shared" si="193"/>
        <v>2197.4399999999996</v>
      </c>
      <c r="O34" s="109">
        <f t="shared" si="193"/>
        <v>433.44</v>
      </c>
      <c r="P34" s="109">
        <f t="shared" si="5"/>
        <v>2630.8799999999997</v>
      </c>
      <c r="Q34" s="109">
        <f t="shared" si="6"/>
        <v>4908.96</v>
      </c>
      <c r="R34" s="109">
        <f t="shared" si="7"/>
        <v>7539.84</v>
      </c>
      <c r="S34" s="109">
        <f t="shared" si="194"/>
        <v>2441.5999999999995</v>
      </c>
      <c r="T34" s="109">
        <f t="shared" si="194"/>
        <v>481.6</v>
      </c>
      <c r="U34" s="109">
        <f t="shared" si="9"/>
        <v>2923.1999999999994</v>
      </c>
      <c r="V34" s="109">
        <f t="shared" si="10"/>
        <v>5454.4</v>
      </c>
      <c r="W34" s="109">
        <f t="shared" si="11"/>
        <v>8377.5999999999985</v>
      </c>
      <c r="X34" s="109">
        <v>2528.7999999999997</v>
      </c>
      <c r="Y34" s="109">
        <v>498.8</v>
      </c>
      <c r="Z34" s="109">
        <v>3027.6</v>
      </c>
      <c r="AA34" s="109">
        <v>5649.2</v>
      </c>
      <c r="AB34" s="109">
        <v>8676.7999999999993</v>
      </c>
      <c r="AC34" s="212">
        <f t="shared" si="201"/>
        <v>2791</v>
      </c>
      <c r="AD34" s="212">
        <f t="shared" si="201"/>
        <v>550</v>
      </c>
      <c r="AE34" s="212">
        <f t="shared" si="202"/>
        <v>3341</v>
      </c>
      <c r="AF34" s="212">
        <f t="shared" si="203"/>
        <v>6234</v>
      </c>
      <c r="AG34" s="212">
        <f t="shared" si="204"/>
        <v>9575</v>
      </c>
      <c r="AH34" s="72">
        <f t="shared" si="195"/>
        <v>2965</v>
      </c>
      <c r="AI34" s="72">
        <f t="shared" si="195"/>
        <v>584</v>
      </c>
      <c r="AJ34" s="72">
        <f t="shared" si="17"/>
        <v>3549</v>
      </c>
      <c r="AK34" s="72">
        <f t="shared" si="18"/>
        <v>6624</v>
      </c>
      <c r="AL34" s="72">
        <f t="shared" si="19"/>
        <v>10173</v>
      </c>
      <c r="AM34" s="72">
        <f t="shared" si="196"/>
        <v>3227</v>
      </c>
      <c r="AN34" s="72">
        <f t="shared" si="196"/>
        <v>636</v>
      </c>
      <c r="AO34" s="72">
        <f t="shared" si="205"/>
        <v>3863</v>
      </c>
      <c r="AP34" s="72">
        <f t="shared" si="206"/>
        <v>7208</v>
      </c>
      <c r="AQ34" s="72">
        <f t="shared" si="207"/>
        <v>11071</v>
      </c>
      <c r="AR34" s="72">
        <f t="shared" si="208"/>
        <v>3715</v>
      </c>
      <c r="AS34" s="72">
        <f t="shared" si="208"/>
        <v>732</v>
      </c>
      <c r="AT34" s="72">
        <f t="shared" si="209"/>
        <v>4447</v>
      </c>
      <c r="AU34" s="72">
        <f t="shared" si="210"/>
        <v>8299</v>
      </c>
      <c r="AV34" s="72">
        <f t="shared" si="211"/>
        <v>12746</v>
      </c>
      <c r="AW34" s="72">
        <f t="shared" si="212"/>
        <v>4644</v>
      </c>
      <c r="AX34" s="72">
        <f t="shared" si="212"/>
        <v>915</v>
      </c>
      <c r="AY34" s="72">
        <f t="shared" si="213"/>
        <v>5559</v>
      </c>
      <c r="AZ34" s="72">
        <f t="shared" si="214"/>
        <v>10374</v>
      </c>
      <c r="BA34" s="72">
        <f t="shared" si="215"/>
        <v>15933</v>
      </c>
      <c r="BB34" s="72">
        <f t="shared" si="216"/>
        <v>5387</v>
      </c>
      <c r="BC34" s="72">
        <f t="shared" si="216"/>
        <v>1061</v>
      </c>
      <c r="BD34" s="72">
        <f t="shared" si="217"/>
        <v>6448</v>
      </c>
      <c r="BE34" s="72">
        <f t="shared" si="218"/>
        <v>12034</v>
      </c>
      <c r="BF34" s="72">
        <f t="shared" si="219"/>
        <v>18482</v>
      </c>
      <c r="BG34" s="72">
        <f t="shared" si="220"/>
        <v>5387</v>
      </c>
      <c r="BH34" s="72">
        <f t="shared" si="220"/>
        <v>1061</v>
      </c>
      <c r="BI34" s="72">
        <v>2500</v>
      </c>
      <c r="BJ34" s="72">
        <f t="shared" si="221"/>
        <v>8948</v>
      </c>
      <c r="BK34" s="72">
        <f t="shared" si="222"/>
        <v>12034</v>
      </c>
      <c r="BL34" s="72">
        <f t="shared" si="223"/>
        <v>20982</v>
      </c>
      <c r="BM34" s="72">
        <f t="shared" si="224"/>
        <v>5629</v>
      </c>
      <c r="BN34" s="72">
        <f t="shared" si="225"/>
        <v>1182</v>
      </c>
      <c r="BO34" s="72">
        <v>2500</v>
      </c>
      <c r="BP34" s="72">
        <f t="shared" si="226"/>
        <v>9311</v>
      </c>
      <c r="BQ34" s="72">
        <f t="shared" si="227"/>
        <v>13405</v>
      </c>
      <c r="BR34" s="72">
        <f t="shared" si="228"/>
        <v>22716</v>
      </c>
      <c r="BS34" s="72">
        <f t="shared" si="229"/>
        <v>5844</v>
      </c>
      <c r="BT34" s="72">
        <f t="shared" si="229"/>
        <v>1224</v>
      </c>
      <c r="BU34" s="72">
        <v>2500</v>
      </c>
      <c r="BV34" s="72">
        <f t="shared" si="230"/>
        <v>9568</v>
      </c>
      <c r="BW34" s="72">
        <f t="shared" si="231"/>
        <v>13886</v>
      </c>
      <c r="BX34" s="72">
        <f t="shared" si="232"/>
        <v>23454</v>
      </c>
      <c r="BY34" s="72">
        <f t="shared" si="233"/>
        <v>6312</v>
      </c>
      <c r="BZ34" s="72">
        <f t="shared" si="234"/>
        <v>1383</v>
      </c>
      <c r="CA34" s="72">
        <v>2500</v>
      </c>
      <c r="CB34" s="72">
        <f t="shared" si="235"/>
        <v>10195</v>
      </c>
      <c r="CC34" s="72">
        <f t="shared" si="236"/>
        <v>15691</v>
      </c>
      <c r="CD34" s="72">
        <f t="shared" si="237"/>
        <v>25886</v>
      </c>
      <c r="CE34" s="72">
        <f t="shared" si="238"/>
        <v>6880</v>
      </c>
      <c r="CF34" s="72">
        <f t="shared" si="239"/>
        <v>1507</v>
      </c>
      <c r="CG34" s="72">
        <v>2500</v>
      </c>
      <c r="CH34" s="72">
        <f t="shared" si="240"/>
        <v>10887</v>
      </c>
      <c r="CI34" s="72">
        <v>140988</v>
      </c>
      <c r="CJ34" s="72">
        <f t="shared" si="241"/>
        <v>151875</v>
      </c>
      <c r="CK34" s="72">
        <f t="shared" si="242"/>
        <v>7196</v>
      </c>
      <c r="CL34" s="72">
        <f t="shared" si="243"/>
        <v>1576</v>
      </c>
      <c r="CM34" s="72">
        <v>2500</v>
      </c>
      <c r="CN34" s="72">
        <f t="shared" si="244"/>
        <v>11272</v>
      </c>
      <c r="CO34" s="72">
        <f t="shared" si="245"/>
        <v>141773</v>
      </c>
      <c r="CP34" s="72">
        <f t="shared" si="246"/>
        <v>153045</v>
      </c>
      <c r="CQ34" s="72">
        <f t="shared" si="247"/>
        <v>7512</v>
      </c>
      <c r="CR34" s="72">
        <f t="shared" si="248"/>
        <v>1645</v>
      </c>
      <c r="CS34" s="72">
        <v>2500</v>
      </c>
      <c r="CT34" s="72">
        <f t="shared" si="249"/>
        <v>11657</v>
      </c>
      <c r="CU34" s="72">
        <f t="shared" si="250"/>
        <v>142558</v>
      </c>
      <c r="CV34" s="72">
        <f t="shared" si="251"/>
        <v>154215</v>
      </c>
      <c r="CW34" s="72">
        <f t="shared" si="252"/>
        <v>7701</v>
      </c>
      <c r="CX34" s="72">
        <v>1645</v>
      </c>
      <c r="CY34" s="72">
        <f t="shared" si="253"/>
        <v>2500</v>
      </c>
      <c r="CZ34" s="72">
        <f t="shared" si="254"/>
        <v>11846</v>
      </c>
      <c r="DA34" s="72">
        <v>142558</v>
      </c>
      <c r="DB34" s="72">
        <f t="shared" si="255"/>
        <v>154404</v>
      </c>
      <c r="DC34" s="78"/>
      <c r="DD34" s="88">
        <f t="shared" si="72"/>
        <v>2.994296577946768E-2</v>
      </c>
      <c r="DE34" s="88">
        <f t="shared" si="73"/>
        <v>0</v>
      </c>
      <c r="DF34" s="88">
        <f t="shared" si="74"/>
        <v>0</v>
      </c>
      <c r="DG34" s="88"/>
      <c r="DI34" s="56"/>
      <c r="DJ34" s="213"/>
    </row>
    <row r="35" spans="1:114" ht="15.75" x14ac:dyDescent="0.25">
      <c r="A35" s="209" t="s">
        <v>819</v>
      </c>
      <c r="B35" s="141" t="s">
        <v>820</v>
      </c>
      <c r="C35" s="210" t="s">
        <v>2487</v>
      </c>
      <c r="D35" s="211">
        <v>1744</v>
      </c>
      <c r="E35" s="211">
        <v>1554</v>
      </c>
      <c r="F35" s="211">
        <v>3298</v>
      </c>
      <c r="G35" s="211">
        <v>5678</v>
      </c>
      <c r="H35" s="211">
        <v>8976</v>
      </c>
      <c r="I35" s="109">
        <f t="shared" si="197"/>
        <v>2092.7999999999997</v>
      </c>
      <c r="J35" s="109">
        <f t="shared" si="197"/>
        <v>1864.8</v>
      </c>
      <c r="K35" s="109">
        <f t="shared" si="198"/>
        <v>3957.5999999999995</v>
      </c>
      <c r="L35" s="109">
        <f t="shared" si="199"/>
        <v>6813.5999999999995</v>
      </c>
      <c r="M35" s="109">
        <f t="shared" si="200"/>
        <v>10771.199999999999</v>
      </c>
      <c r="N35" s="109">
        <f t="shared" si="193"/>
        <v>2197.4399999999996</v>
      </c>
      <c r="O35" s="109">
        <f t="shared" si="193"/>
        <v>1958.04</v>
      </c>
      <c r="P35" s="109">
        <f t="shared" si="5"/>
        <v>4155.4799999999996</v>
      </c>
      <c r="Q35" s="109">
        <f t="shared" si="6"/>
        <v>7154.28</v>
      </c>
      <c r="R35" s="109">
        <f t="shared" si="7"/>
        <v>11309.759999999998</v>
      </c>
      <c r="S35" s="109">
        <f t="shared" si="194"/>
        <v>2441.5999999999995</v>
      </c>
      <c r="T35" s="109">
        <f t="shared" si="194"/>
        <v>2175.6</v>
      </c>
      <c r="U35" s="109">
        <f t="shared" si="9"/>
        <v>4617.1999999999989</v>
      </c>
      <c r="V35" s="109">
        <f t="shared" si="10"/>
        <v>7949.2</v>
      </c>
      <c r="W35" s="109">
        <f t="shared" si="11"/>
        <v>12566.399999999998</v>
      </c>
      <c r="X35" s="109">
        <v>2528.7999999999997</v>
      </c>
      <c r="Y35" s="109">
        <v>2253.3000000000002</v>
      </c>
      <c r="Z35" s="109">
        <v>4782.1000000000004</v>
      </c>
      <c r="AA35" s="109">
        <v>8233.1</v>
      </c>
      <c r="AB35" s="109">
        <v>13015.2</v>
      </c>
      <c r="AC35" s="212">
        <f t="shared" si="201"/>
        <v>2791</v>
      </c>
      <c r="AD35" s="212">
        <f t="shared" si="201"/>
        <v>2487</v>
      </c>
      <c r="AE35" s="212">
        <f t="shared" si="202"/>
        <v>5278</v>
      </c>
      <c r="AF35" s="212">
        <f t="shared" si="203"/>
        <v>9086</v>
      </c>
      <c r="AG35" s="212">
        <f t="shared" si="204"/>
        <v>14364</v>
      </c>
      <c r="AH35" s="72">
        <f t="shared" si="195"/>
        <v>2965</v>
      </c>
      <c r="AI35" s="72">
        <f t="shared" si="195"/>
        <v>2642</v>
      </c>
      <c r="AJ35" s="72">
        <f t="shared" si="17"/>
        <v>5607</v>
      </c>
      <c r="AK35" s="72">
        <f t="shared" si="18"/>
        <v>9654</v>
      </c>
      <c r="AL35" s="72">
        <f t="shared" si="19"/>
        <v>15261</v>
      </c>
      <c r="AM35" s="72">
        <f t="shared" si="196"/>
        <v>3227</v>
      </c>
      <c r="AN35" s="72">
        <f t="shared" si="196"/>
        <v>2875</v>
      </c>
      <c r="AO35" s="72">
        <f t="shared" si="205"/>
        <v>6102</v>
      </c>
      <c r="AP35" s="72">
        <f t="shared" si="206"/>
        <v>10506</v>
      </c>
      <c r="AQ35" s="72">
        <f t="shared" si="207"/>
        <v>16608</v>
      </c>
      <c r="AR35" s="72">
        <f t="shared" si="208"/>
        <v>3715</v>
      </c>
      <c r="AS35" s="72">
        <f t="shared" si="208"/>
        <v>3310</v>
      </c>
      <c r="AT35" s="72">
        <f t="shared" si="209"/>
        <v>7025</v>
      </c>
      <c r="AU35" s="72">
        <f t="shared" si="210"/>
        <v>12096</v>
      </c>
      <c r="AV35" s="72">
        <f t="shared" si="211"/>
        <v>19121</v>
      </c>
      <c r="AW35" s="72">
        <f t="shared" si="212"/>
        <v>4644</v>
      </c>
      <c r="AX35" s="72">
        <f t="shared" si="212"/>
        <v>4138</v>
      </c>
      <c r="AY35" s="72">
        <f t="shared" si="213"/>
        <v>8782</v>
      </c>
      <c r="AZ35" s="72">
        <f t="shared" si="214"/>
        <v>15120</v>
      </c>
      <c r="BA35" s="72">
        <f t="shared" si="215"/>
        <v>23902</v>
      </c>
      <c r="BB35" s="72">
        <f t="shared" si="216"/>
        <v>5387</v>
      </c>
      <c r="BC35" s="72">
        <f t="shared" si="216"/>
        <v>4800</v>
      </c>
      <c r="BD35" s="72">
        <f t="shared" si="217"/>
        <v>10187</v>
      </c>
      <c r="BE35" s="72">
        <f t="shared" si="218"/>
        <v>17539</v>
      </c>
      <c r="BF35" s="72">
        <f t="shared" si="219"/>
        <v>27726</v>
      </c>
      <c r="BG35" s="72">
        <f t="shared" si="220"/>
        <v>5387</v>
      </c>
      <c r="BH35" s="72">
        <f t="shared" si="220"/>
        <v>4800</v>
      </c>
      <c r="BI35" s="72">
        <v>2500</v>
      </c>
      <c r="BJ35" s="72">
        <f t="shared" si="221"/>
        <v>12687</v>
      </c>
      <c r="BK35" s="72">
        <f t="shared" si="222"/>
        <v>17539</v>
      </c>
      <c r="BL35" s="72">
        <f t="shared" si="223"/>
        <v>30226</v>
      </c>
      <c r="BM35" s="72">
        <f t="shared" si="224"/>
        <v>5629</v>
      </c>
      <c r="BN35" s="72">
        <f t="shared" si="225"/>
        <v>5347</v>
      </c>
      <c r="BO35" s="72">
        <v>2500</v>
      </c>
      <c r="BP35" s="72">
        <f t="shared" si="226"/>
        <v>13476</v>
      </c>
      <c r="BQ35" s="72">
        <f t="shared" si="227"/>
        <v>19538</v>
      </c>
      <c r="BR35" s="72">
        <f t="shared" si="228"/>
        <v>33014</v>
      </c>
      <c r="BS35" s="72">
        <f t="shared" si="229"/>
        <v>5844</v>
      </c>
      <c r="BT35" s="72">
        <f t="shared" si="229"/>
        <v>5539</v>
      </c>
      <c r="BU35" s="72">
        <v>2500</v>
      </c>
      <c r="BV35" s="72">
        <f t="shared" si="230"/>
        <v>13883</v>
      </c>
      <c r="BW35" s="72">
        <f t="shared" si="231"/>
        <v>20240</v>
      </c>
      <c r="BX35" s="72">
        <f t="shared" si="232"/>
        <v>34123</v>
      </c>
      <c r="BY35" s="72">
        <f t="shared" si="233"/>
        <v>6312</v>
      </c>
      <c r="BZ35" s="72">
        <f t="shared" si="234"/>
        <v>6259</v>
      </c>
      <c r="CA35" s="72">
        <v>2500</v>
      </c>
      <c r="CB35" s="72">
        <f t="shared" si="235"/>
        <v>15071</v>
      </c>
      <c r="CC35" s="72">
        <f t="shared" si="236"/>
        <v>22871</v>
      </c>
      <c r="CD35" s="72">
        <f t="shared" si="237"/>
        <v>37942</v>
      </c>
      <c r="CE35" s="72">
        <f t="shared" si="238"/>
        <v>6880</v>
      </c>
      <c r="CF35" s="72">
        <f t="shared" si="239"/>
        <v>6822</v>
      </c>
      <c r="CG35" s="72">
        <v>2500</v>
      </c>
      <c r="CH35" s="72">
        <f t="shared" si="240"/>
        <v>16202</v>
      </c>
      <c r="CI35" s="72">
        <v>140988</v>
      </c>
      <c r="CJ35" s="72">
        <f t="shared" si="241"/>
        <v>157190</v>
      </c>
      <c r="CK35" s="72">
        <f t="shared" si="242"/>
        <v>7196</v>
      </c>
      <c r="CL35" s="72">
        <f t="shared" si="243"/>
        <v>7135</v>
      </c>
      <c r="CM35" s="72">
        <v>2500</v>
      </c>
      <c r="CN35" s="72">
        <f t="shared" si="244"/>
        <v>16831</v>
      </c>
      <c r="CO35" s="72">
        <f t="shared" si="245"/>
        <v>142132</v>
      </c>
      <c r="CP35" s="72">
        <f t="shared" si="246"/>
        <v>158963</v>
      </c>
      <c r="CQ35" s="72">
        <f t="shared" si="247"/>
        <v>7512</v>
      </c>
      <c r="CR35" s="72">
        <f t="shared" si="248"/>
        <v>7448</v>
      </c>
      <c r="CS35" s="72">
        <v>2500</v>
      </c>
      <c r="CT35" s="72">
        <f t="shared" si="249"/>
        <v>17460</v>
      </c>
      <c r="CU35" s="72">
        <f t="shared" si="250"/>
        <v>143276</v>
      </c>
      <c r="CV35" s="72">
        <f t="shared" si="251"/>
        <v>160736</v>
      </c>
      <c r="CW35" s="72">
        <f t="shared" si="252"/>
        <v>7701</v>
      </c>
      <c r="CX35" s="72">
        <v>7448</v>
      </c>
      <c r="CY35" s="72">
        <f t="shared" si="253"/>
        <v>2500</v>
      </c>
      <c r="CZ35" s="72">
        <f t="shared" si="254"/>
        <v>17649</v>
      </c>
      <c r="DA35" s="72">
        <v>143276</v>
      </c>
      <c r="DB35" s="72">
        <f t="shared" si="255"/>
        <v>160925</v>
      </c>
      <c r="DC35" s="78"/>
      <c r="DD35" s="88">
        <f t="shared" si="72"/>
        <v>2.994296577946768E-2</v>
      </c>
      <c r="DE35" s="88">
        <f t="shared" si="73"/>
        <v>0</v>
      </c>
      <c r="DF35" s="88">
        <f t="shared" si="74"/>
        <v>0</v>
      </c>
      <c r="DG35" s="88"/>
      <c r="DI35" s="56"/>
      <c r="DJ35" s="213"/>
    </row>
    <row r="36" spans="1:114" ht="15.75" x14ac:dyDescent="0.25">
      <c r="A36" s="209" t="s">
        <v>821</v>
      </c>
      <c r="B36" s="141" t="s">
        <v>822</v>
      </c>
      <c r="C36" s="210" t="s">
        <v>2487</v>
      </c>
      <c r="D36" s="211">
        <v>1744</v>
      </c>
      <c r="E36" s="211">
        <v>1059</v>
      </c>
      <c r="F36" s="211">
        <v>2803</v>
      </c>
      <c r="G36" s="211">
        <v>5678</v>
      </c>
      <c r="H36" s="211">
        <v>8481</v>
      </c>
      <c r="I36" s="109">
        <f t="shared" si="197"/>
        <v>2092.7999999999997</v>
      </c>
      <c r="J36" s="109">
        <f t="shared" si="197"/>
        <v>1270.8</v>
      </c>
      <c r="K36" s="109">
        <f t="shared" si="198"/>
        <v>3363.5999999999995</v>
      </c>
      <c r="L36" s="109">
        <f t="shared" si="199"/>
        <v>6813.5999999999995</v>
      </c>
      <c r="M36" s="109">
        <f t="shared" si="200"/>
        <v>10177.199999999999</v>
      </c>
      <c r="N36" s="109">
        <f t="shared" si="193"/>
        <v>2197.4399999999996</v>
      </c>
      <c r="O36" s="109">
        <f t="shared" si="193"/>
        <v>1334.34</v>
      </c>
      <c r="P36" s="109">
        <f t="shared" si="5"/>
        <v>3531.7799999999997</v>
      </c>
      <c r="Q36" s="109">
        <f t="shared" si="6"/>
        <v>7154.28</v>
      </c>
      <c r="R36" s="109">
        <f t="shared" si="7"/>
        <v>10686.06</v>
      </c>
      <c r="S36" s="109">
        <f t="shared" si="194"/>
        <v>2441.5999999999995</v>
      </c>
      <c r="T36" s="109">
        <f t="shared" si="194"/>
        <v>1482.6</v>
      </c>
      <c r="U36" s="109">
        <f t="shared" si="9"/>
        <v>3924.1999999999994</v>
      </c>
      <c r="V36" s="109">
        <f t="shared" si="10"/>
        <v>7949.2</v>
      </c>
      <c r="W36" s="109">
        <f t="shared" si="11"/>
        <v>11873.4</v>
      </c>
      <c r="X36" s="109">
        <v>2528.7999999999997</v>
      </c>
      <c r="Y36" s="109">
        <v>1535.55</v>
      </c>
      <c r="Z36" s="109">
        <v>4064.3499999999995</v>
      </c>
      <c r="AA36" s="109">
        <v>8233.1</v>
      </c>
      <c r="AB36" s="109">
        <v>12297.45</v>
      </c>
      <c r="AC36" s="212">
        <f t="shared" si="201"/>
        <v>2791</v>
      </c>
      <c r="AD36" s="212">
        <f t="shared" si="201"/>
        <v>1695</v>
      </c>
      <c r="AE36" s="212">
        <f t="shared" si="202"/>
        <v>4486</v>
      </c>
      <c r="AF36" s="212">
        <f t="shared" si="203"/>
        <v>9086</v>
      </c>
      <c r="AG36" s="212">
        <f t="shared" si="204"/>
        <v>13572</v>
      </c>
      <c r="AH36" s="72">
        <f t="shared" si="195"/>
        <v>2965</v>
      </c>
      <c r="AI36" s="72">
        <f t="shared" si="195"/>
        <v>1801</v>
      </c>
      <c r="AJ36" s="72">
        <f t="shared" si="17"/>
        <v>4766</v>
      </c>
      <c r="AK36" s="72">
        <f t="shared" si="18"/>
        <v>9654</v>
      </c>
      <c r="AL36" s="72">
        <f t="shared" si="19"/>
        <v>14420</v>
      </c>
      <c r="AM36" s="72">
        <f t="shared" si="196"/>
        <v>3227</v>
      </c>
      <c r="AN36" s="72">
        <f t="shared" si="196"/>
        <v>1960</v>
      </c>
      <c r="AO36" s="72">
        <f t="shared" si="205"/>
        <v>5187</v>
      </c>
      <c r="AP36" s="72">
        <f t="shared" si="206"/>
        <v>10506</v>
      </c>
      <c r="AQ36" s="72">
        <f t="shared" si="207"/>
        <v>15693</v>
      </c>
      <c r="AR36" s="72">
        <f t="shared" si="208"/>
        <v>3715</v>
      </c>
      <c r="AS36" s="72">
        <f t="shared" si="208"/>
        <v>2257</v>
      </c>
      <c r="AT36" s="72">
        <f t="shared" si="209"/>
        <v>5972</v>
      </c>
      <c r="AU36" s="72">
        <f t="shared" si="210"/>
        <v>12096</v>
      </c>
      <c r="AV36" s="72">
        <f t="shared" si="211"/>
        <v>18068</v>
      </c>
      <c r="AW36" s="72">
        <f t="shared" si="212"/>
        <v>4644</v>
      </c>
      <c r="AX36" s="72">
        <f t="shared" si="212"/>
        <v>2821</v>
      </c>
      <c r="AY36" s="72">
        <f t="shared" si="213"/>
        <v>7465</v>
      </c>
      <c r="AZ36" s="72">
        <f t="shared" si="214"/>
        <v>15120</v>
      </c>
      <c r="BA36" s="72">
        <f t="shared" si="215"/>
        <v>22585</v>
      </c>
      <c r="BB36" s="72">
        <f t="shared" si="216"/>
        <v>5387</v>
      </c>
      <c r="BC36" s="72">
        <f t="shared" si="216"/>
        <v>3272</v>
      </c>
      <c r="BD36" s="72">
        <f t="shared" si="217"/>
        <v>8659</v>
      </c>
      <c r="BE36" s="72">
        <f t="shared" si="218"/>
        <v>17539</v>
      </c>
      <c r="BF36" s="72">
        <f t="shared" si="219"/>
        <v>26198</v>
      </c>
      <c r="BG36" s="72">
        <f t="shared" si="220"/>
        <v>5387</v>
      </c>
      <c r="BH36" s="72">
        <f t="shared" si="220"/>
        <v>3272</v>
      </c>
      <c r="BI36" s="72">
        <v>2500</v>
      </c>
      <c r="BJ36" s="72">
        <f t="shared" si="221"/>
        <v>11159</v>
      </c>
      <c r="BK36" s="72">
        <f t="shared" si="222"/>
        <v>17539</v>
      </c>
      <c r="BL36" s="72">
        <f t="shared" si="223"/>
        <v>28698</v>
      </c>
      <c r="BM36" s="72">
        <f t="shared" si="224"/>
        <v>5629</v>
      </c>
      <c r="BN36" s="72">
        <f t="shared" si="225"/>
        <v>3645</v>
      </c>
      <c r="BO36" s="72">
        <v>2500</v>
      </c>
      <c r="BP36" s="72">
        <f t="shared" si="226"/>
        <v>11774</v>
      </c>
      <c r="BQ36" s="72">
        <f t="shared" si="227"/>
        <v>19538</v>
      </c>
      <c r="BR36" s="72">
        <f t="shared" si="228"/>
        <v>31312</v>
      </c>
      <c r="BS36" s="72">
        <f t="shared" si="229"/>
        <v>5844</v>
      </c>
      <c r="BT36" s="72">
        <f t="shared" si="229"/>
        <v>3776</v>
      </c>
      <c r="BU36" s="72">
        <v>2500</v>
      </c>
      <c r="BV36" s="72">
        <f t="shared" si="230"/>
        <v>12120</v>
      </c>
      <c r="BW36" s="72">
        <f t="shared" si="231"/>
        <v>20240</v>
      </c>
      <c r="BX36" s="72">
        <f t="shared" si="232"/>
        <v>32360</v>
      </c>
      <c r="BY36" s="72">
        <f t="shared" si="233"/>
        <v>6312</v>
      </c>
      <c r="BZ36" s="72">
        <f t="shared" si="234"/>
        <v>4267</v>
      </c>
      <c r="CA36" s="72">
        <v>2500</v>
      </c>
      <c r="CB36" s="72">
        <f t="shared" si="235"/>
        <v>13079</v>
      </c>
      <c r="CC36" s="72">
        <f t="shared" si="236"/>
        <v>22871</v>
      </c>
      <c r="CD36" s="72">
        <f t="shared" si="237"/>
        <v>35950</v>
      </c>
      <c r="CE36" s="72">
        <f t="shared" si="238"/>
        <v>6880</v>
      </c>
      <c r="CF36" s="72">
        <f t="shared" si="239"/>
        <v>4651</v>
      </c>
      <c r="CG36" s="72">
        <v>2500</v>
      </c>
      <c r="CH36" s="72">
        <f t="shared" si="240"/>
        <v>14031</v>
      </c>
      <c r="CI36" s="72">
        <v>140988</v>
      </c>
      <c r="CJ36" s="72">
        <f t="shared" si="241"/>
        <v>155019</v>
      </c>
      <c r="CK36" s="72">
        <f t="shared" si="242"/>
        <v>7196</v>
      </c>
      <c r="CL36" s="72">
        <f t="shared" si="243"/>
        <v>4864</v>
      </c>
      <c r="CM36" s="72">
        <v>2500</v>
      </c>
      <c r="CN36" s="72">
        <f t="shared" si="244"/>
        <v>14560</v>
      </c>
      <c r="CO36" s="72">
        <f t="shared" si="245"/>
        <v>142132</v>
      </c>
      <c r="CP36" s="72">
        <f t="shared" si="246"/>
        <v>156692</v>
      </c>
      <c r="CQ36" s="72">
        <f t="shared" si="247"/>
        <v>7512</v>
      </c>
      <c r="CR36" s="72">
        <f t="shared" si="248"/>
        <v>5077</v>
      </c>
      <c r="CS36" s="72">
        <v>2500</v>
      </c>
      <c r="CT36" s="72">
        <f t="shared" si="249"/>
        <v>15089</v>
      </c>
      <c r="CU36" s="72">
        <f t="shared" si="250"/>
        <v>143276</v>
      </c>
      <c r="CV36" s="72">
        <f t="shared" si="251"/>
        <v>158365</v>
      </c>
      <c r="CW36" s="72">
        <f t="shared" si="252"/>
        <v>7701</v>
      </c>
      <c r="CX36" s="72">
        <v>5077</v>
      </c>
      <c r="CY36" s="72">
        <f t="shared" si="253"/>
        <v>2500</v>
      </c>
      <c r="CZ36" s="72">
        <f t="shared" si="254"/>
        <v>15278</v>
      </c>
      <c r="DA36" s="72">
        <v>143276</v>
      </c>
      <c r="DB36" s="72">
        <f t="shared" si="255"/>
        <v>158554</v>
      </c>
      <c r="DC36" s="78"/>
      <c r="DD36" s="88">
        <f t="shared" si="72"/>
        <v>2.994296577946768E-2</v>
      </c>
      <c r="DE36" s="88">
        <f t="shared" si="73"/>
        <v>0</v>
      </c>
      <c r="DF36" s="88">
        <f t="shared" si="74"/>
        <v>0</v>
      </c>
      <c r="DG36" s="88"/>
      <c r="DI36" s="56"/>
      <c r="DJ36" s="213"/>
    </row>
    <row r="37" spans="1:114" ht="30.75" x14ac:dyDescent="0.25">
      <c r="A37" s="209" t="s">
        <v>823</v>
      </c>
      <c r="B37" s="141" t="s">
        <v>824</v>
      </c>
      <c r="C37" s="210" t="s">
        <v>2487</v>
      </c>
      <c r="D37" s="211">
        <v>1744</v>
      </c>
      <c r="E37" s="211">
        <v>1059</v>
      </c>
      <c r="F37" s="211">
        <v>2803</v>
      </c>
      <c r="G37" s="211">
        <v>9750</v>
      </c>
      <c r="H37" s="211">
        <v>12553</v>
      </c>
      <c r="I37" s="109">
        <f t="shared" si="197"/>
        <v>2092.7999999999997</v>
      </c>
      <c r="J37" s="109">
        <f t="shared" si="197"/>
        <v>1270.8</v>
      </c>
      <c r="K37" s="109">
        <f t="shared" si="198"/>
        <v>3363.5999999999995</v>
      </c>
      <c r="L37" s="109">
        <f t="shared" si="199"/>
        <v>11700</v>
      </c>
      <c r="M37" s="109">
        <f t="shared" si="200"/>
        <v>15063.599999999999</v>
      </c>
      <c r="N37" s="109">
        <f t="shared" si="193"/>
        <v>2197.4399999999996</v>
      </c>
      <c r="O37" s="109">
        <f t="shared" si="193"/>
        <v>1334.34</v>
      </c>
      <c r="P37" s="109">
        <f t="shared" si="5"/>
        <v>3531.7799999999997</v>
      </c>
      <c r="Q37" s="109">
        <f t="shared" si="6"/>
        <v>12285</v>
      </c>
      <c r="R37" s="109">
        <f t="shared" si="7"/>
        <v>15816.779999999999</v>
      </c>
      <c r="S37" s="109">
        <f t="shared" si="194"/>
        <v>2441.5999999999995</v>
      </c>
      <c r="T37" s="109">
        <f t="shared" si="194"/>
        <v>1482.6</v>
      </c>
      <c r="U37" s="109">
        <f t="shared" si="9"/>
        <v>3924.1999999999994</v>
      </c>
      <c r="V37" s="109">
        <f t="shared" si="10"/>
        <v>13650</v>
      </c>
      <c r="W37" s="109">
        <f t="shared" si="11"/>
        <v>17574.2</v>
      </c>
      <c r="X37" s="109">
        <v>2528.7999999999997</v>
      </c>
      <c r="Y37" s="109">
        <v>1535.55</v>
      </c>
      <c r="Z37" s="109">
        <v>4064.3499999999995</v>
      </c>
      <c r="AA37" s="109">
        <v>14137.5</v>
      </c>
      <c r="AB37" s="109">
        <v>18201.849999999999</v>
      </c>
      <c r="AC37" s="212">
        <f t="shared" si="201"/>
        <v>2791</v>
      </c>
      <c r="AD37" s="212">
        <f t="shared" si="201"/>
        <v>1695</v>
      </c>
      <c r="AE37" s="212">
        <f t="shared" si="202"/>
        <v>4486</v>
      </c>
      <c r="AF37" s="212">
        <f t="shared" si="203"/>
        <v>15602</v>
      </c>
      <c r="AG37" s="212">
        <f t="shared" si="204"/>
        <v>20088</v>
      </c>
      <c r="AH37" s="72">
        <f t="shared" si="195"/>
        <v>2965</v>
      </c>
      <c r="AI37" s="72">
        <f t="shared" si="195"/>
        <v>1801</v>
      </c>
      <c r="AJ37" s="72">
        <f t="shared" si="17"/>
        <v>4766</v>
      </c>
      <c r="AK37" s="72">
        <f t="shared" si="18"/>
        <v>16577</v>
      </c>
      <c r="AL37" s="72">
        <f t="shared" si="19"/>
        <v>21343</v>
      </c>
      <c r="AM37" s="72">
        <f t="shared" si="196"/>
        <v>3227</v>
      </c>
      <c r="AN37" s="72">
        <f t="shared" si="196"/>
        <v>1960</v>
      </c>
      <c r="AO37" s="72">
        <f t="shared" si="205"/>
        <v>5187</v>
      </c>
      <c r="AP37" s="72">
        <f t="shared" si="206"/>
        <v>18040</v>
      </c>
      <c r="AQ37" s="72">
        <f t="shared" si="207"/>
        <v>23227</v>
      </c>
      <c r="AR37" s="72">
        <f t="shared" si="208"/>
        <v>3715</v>
      </c>
      <c r="AS37" s="72">
        <f t="shared" si="208"/>
        <v>2257</v>
      </c>
      <c r="AT37" s="72">
        <f t="shared" si="209"/>
        <v>5972</v>
      </c>
      <c r="AU37" s="72">
        <f t="shared" si="210"/>
        <v>20770</v>
      </c>
      <c r="AV37" s="72">
        <f t="shared" si="211"/>
        <v>26742</v>
      </c>
      <c r="AW37" s="72">
        <f t="shared" si="212"/>
        <v>4644</v>
      </c>
      <c r="AX37" s="72">
        <f t="shared" si="212"/>
        <v>2821</v>
      </c>
      <c r="AY37" s="72">
        <f t="shared" si="213"/>
        <v>7465</v>
      </c>
      <c r="AZ37" s="72">
        <f t="shared" si="214"/>
        <v>25963</v>
      </c>
      <c r="BA37" s="72">
        <f t="shared" si="215"/>
        <v>33428</v>
      </c>
      <c r="BB37" s="72">
        <f t="shared" si="216"/>
        <v>5387</v>
      </c>
      <c r="BC37" s="72">
        <f t="shared" si="216"/>
        <v>3272</v>
      </c>
      <c r="BD37" s="72">
        <f t="shared" si="217"/>
        <v>8659</v>
      </c>
      <c r="BE37" s="72">
        <f t="shared" si="218"/>
        <v>30117</v>
      </c>
      <c r="BF37" s="72">
        <f t="shared" si="219"/>
        <v>38776</v>
      </c>
      <c r="BG37" s="72">
        <f t="shared" si="220"/>
        <v>5387</v>
      </c>
      <c r="BH37" s="72">
        <f t="shared" si="220"/>
        <v>3272</v>
      </c>
      <c r="BI37" s="72">
        <v>2500</v>
      </c>
      <c r="BJ37" s="72">
        <f t="shared" si="221"/>
        <v>11159</v>
      </c>
      <c r="BK37" s="72">
        <f t="shared" si="222"/>
        <v>30117</v>
      </c>
      <c r="BL37" s="72">
        <f t="shared" si="223"/>
        <v>41276</v>
      </c>
      <c r="BM37" s="72">
        <f t="shared" si="224"/>
        <v>5629</v>
      </c>
      <c r="BN37" s="72">
        <f t="shared" si="225"/>
        <v>3645</v>
      </c>
      <c r="BO37" s="72">
        <v>2500</v>
      </c>
      <c r="BP37" s="72">
        <f t="shared" si="226"/>
        <v>11774</v>
      </c>
      <c r="BQ37" s="72">
        <f t="shared" si="227"/>
        <v>33549</v>
      </c>
      <c r="BR37" s="72">
        <f t="shared" si="228"/>
        <v>45323</v>
      </c>
      <c r="BS37" s="72">
        <f t="shared" si="229"/>
        <v>5844</v>
      </c>
      <c r="BT37" s="72">
        <f t="shared" si="229"/>
        <v>3776</v>
      </c>
      <c r="BU37" s="72">
        <v>2500</v>
      </c>
      <c r="BV37" s="72">
        <f t="shared" si="230"/>
        <v>12120</v>
      </c>
      <c r="BW37" s="72">
        <f t="shared" si="231"/>
        <v>34754</v>
      </c>
      <c r="BX37" s="72">
        <f t="shared" si="232"/>
        <v>46874</v>
      </c>
      <c r="BY37" s="72">
        <f t="shared" si="233"/>
        <v>6312</v>
      </c>
      <c r="BZ37" s="72">
        <f t="shared" si="234"/>
        <v>4267</v>
      </c>
      <c r="CA37" s="72">
        <v>2500</v>
      </c>
      <c r="CB37" s="72">
        <f t="shared" si="235"/>
        <v>13079</v>
      </c>
      <c r="CC37" s="72">
        <f t="shared" si="236"/>
        <v>39272</v>
      </c>
      <c r="CD37" s="72">
        <f t="shared" si="237"/>
        <v>52351</v>
      </c>
      <c r="CE37" s="72">
        <f t="shared" si="238"/>
        <v>6880</v>
      </c>
      <c r="CF37" s="72">
        <f t="shared" si="239"/>
        <v>4651</v>
      </c>
      <c r="CG37" s="72">
        <v>2500</v>
      </c>
      <c r="CH37" s="72">
        <f t="shared" si="240"/>
        <v>14031</v>
      </c>
      <c r="CI37" s="72">
        <v>140988</v>
      </c>
      <c r="CJ37" s="72">
        <f t="shared" si="241"/>
        <v>155019</v>
      </c>
      <c r="CK37" s="72">
        <f t="shared" si="242"/>
        <v>7196</v>
      </c>
      <c r="CL37" s="72">
        <f t="shared" si="243"/>
        <v>4864</v>
      </c>
      <c r="CM37" s="72">
        <v>2500</v>
      </c>
      <c r="CN37" s="72">
        <f t="shared" si="244"/>
        <v>14560</v>
      </c>
      <c r="CO37" s="72">
        <f t="shared" si="245"/>
        <v>142952</v>
      </c>
      <c r="CP37" s="72">
        <f t="shared" si="246"/>
        <v>157512</v>
      </c>
      <c r="CQ37" s="72">
        <f t="shared" si="247"/>
        <v>7512</v>
      </c>
      <c r="CR37" s="72">
        <f t="shared" si="248"/>
        <v>5077</v>
      </c>
      <c r="CS37" s="72">
        <v>2500</v>
      </c>
      <c r="CT37" s="72">
        <f t="shared" si="249"/>
        <v>15089</v>
      </c>
      <c r="CU37" s="72">
        <f t="shared" si="250"/>
        <v>144916</v>
      </c>
      <c r="CV37" s="72">
        <f t="shared" si="251"/>
        <v>160005</v>
      </c>
      <c r="CW37" s="72">
        <f t="shared" si="252"/>
        <v>7701</v>
      </c>
      <c r="CX37" s="72">
        <v>5077</v>
      </c>
      <c r="CY37" s="72">
        <f t="shared" si="253"/>
        <v>2500</v>
      </c>
      <c r="CZ37" s="72">
        <f t="shared" si="254"/>
        <v>15278</v>
      </c>
      <c r="DA37" s="72">
        <v>144916</v>
      </c>
      <c r="DB37" s="72">
        <f t="shared" si="255"/>
        <v>160194</v>
      </c>
      <c r="DC37" s="78"/>
      <c r="DD37" s="88">
        <f t="shared" si="72"/>
        <v>2.994296577946768E-2</v>
      </c>
      <c r="DE37" s="88">
        <f t="shared" si="73"/>
        <v>0</v>
      </c>
      <c r="DF37" s="88">
        <f t="shared" si="74"/>
        <v>0</v>
      </c>
      <c r="DG37" s="88"/>
      <c r="DI37" s="56"/>
      <c r="DJ37" s="213"/>
    </row>
    <row r="38" spans="1:114" ht="15.75" x14ac:dyDescent="0.25">
      <c r="A38" s="209" t="s">
        <v>825</v>
      </c>
      <c r="B38" s="141" t="s">
        <v>826</v>
      </c>
      <c r="C38" s="210" t="s">
        <v>2487</v>
      </c>
      <c r="D38" s="211">
        <v>1744</v>
      </c>
      <c r="E38" s="211">
        <v>1059</v>
      </c>
      <c r="F38" s="211">
        <v>2803</v>
      </c>
      <c r="G38" s="211">
        <v>5678</v>
      </c>
      <c r="H38" s="211">
        <v>8481</v>
      </c>
      <c r="I38" s="109">
        <f t="shared" si="197"/>
        <v>2092.7999999999997</v>
      </c>
      <c r="J38" s="109">
        <f t="shared" si="197"/>
        <v>1270.8</v>
      </c>
      <c r="K38" s="109">
        <f t="shared" si="198"/>
        <v>3363.5999999999995</v>
      </c>
      <c r="L38" s="109">
        <f t="shared" si="199"/>
        <v>6813.5999999999995</v>
      </c>
      <c r="M38" s="109">
        <f t="shared" si="200"/>
        <v>10177.199999999999</v>
      </c>
      <c r="N38" s="109">
        <f t="shared" si="193"/>
        <v>2197.4399999999996</v>
      </c>
      <c r="O38" s="109">
        <f t="shared" si="193"/>
        <v>1334.34</v>
      </c>
      <c r="P38" s="109">
        <f t="shared" si="5"/>
        <v>3531.7799999999997</v>
      </c>
      <c r="Q38" s="109">
        <f t="shared" si="6"/>
        <v>7154.28</v>
      </c>
      <c r="R38" s="109">
        <f t="shared" si="7"/>
        <v>10686.06</v>
      </c>
      <c r="S38" s="109">
        <f t="shared" si="194"/>
        <v>2441.5999999999995</v>
      </c>
      <c r="T38" s="109">
        <f t="shared" si="194"/>
        <v>1482.6</v>
      </c>
      <c r="U38" s="109">
        <f t="shared" si="9"/>
        <v>3924.1999999999994</v>
      </c>
      <c r="V38" s="109">
        <f t="shared" si="10"/>
        <v>7949.2</v>
      </c>
      <c r="W38" s="109">
        <f t="shared" si="11"/>
        <v>11873.4</v>
      </c>
      <c r="X38" s="109">
        <v>2528.7999999999997</v>
      </c>
      <c r="Y38" s="109">
        <v>1535.55</v>
      </c>
      <c r="Z38" s="109">
        <v>4064.3499999999995</v>
      </c>
      <c r="AA38" s="109">
        <v>8233.1</v>
      </c>
      <c r="AB38" s="109">
        <v>12297.45</v>
      </c>
      <c r="AC38" s="212">
        <f t="shared" si="201"/>
        <v>2791</v>
      </c>
      <c r="AD38" s="212">
        <f t="shared" si="201"/>
        <v>1695</v>
      </c>
      <c r="AE38" s="212">
        <f t="shared" si="202"/>
        <v>4486</v>
      </c>
      <c r="AF38" s="212">
        <f t="shared" si="203"/>
        <v>9086</v>
      </c>
      <c r="AG38" s="212">
        <f t="shared" si="204"/>
        <v>13572</v>
      </c>
      <c r="AH38" s="72">
        <f t="shared" si="195"/>
        <v>2965</v>
      </c>
      <c r="AI38" s="72">
        <f t="shared" si="195"/>
        <v>1801</v>
      </c>
      <c r="AJ38" s="72">
        <f t="shared" si="17"/>
        <v>4766</v>
      </c>
      <c r="AK38" s="72">
        <f t="shared" si="18"/>
        <v>9654</v>
      </c>
      <c r="AL38" s="72">
        <f t="shared" si="19"/>
        <v>14420</v>
      </c>
      <c r="AM38" s="72">
        <f t="shared" si="196"/>
        <v>3227</v>
      </c>
      <c r="AN38" s="72">
        <f t="shared" si="196"/>
        <v>1960</v>
      </c>
      <c r="AO38" s="72">
        <f t="shared" si="205"/>
        <v>5187</v>
      </c>
      <c r="AP38" s="72">
        <f t="shared" si="206"/>
        <v>10506</v>
      </c>
      <c r="AQ38" s="72">
        <f t="shared" si="207"/>
        <v>15693</v>
      </c>
      <c r="AR38" s="72">
        <f t="shared" si="208"/>
        <v>3715</v>
      </c>
      <c r="AS38" s="72">
        <f t="shared" si="208"/>
        <v>2257</v>
      </c>
      <c r="AT38" s="72">
        <f t="shared" si="209"/>
        <v>5972</v>
      </c>
      <c r="AU38" s="72">
        <f t="shared" si="210"/>
        <v>12096</v>
      </c>
      <c r="AV38" s="72">
        <f t="shared" si="211"/>
        <v>18068</v>
      </c>
      <c r="AW38" s="72">
        <f t="shared" si="212"/>
        <v>4644</v>
      </c>
      <c r="AX38" s="72">
        <f t="shared" si="212"/>
        <v>2821</v>
      </c>
      <c r="AY38" s="72">
        <f t="shared" si="213"/>
        <v>7465</v>
      </c>
      <c r="AZ38" s="72">
        <f t="shared" si="214"/>
        <v>15120</v>
      </c>
      <c r="BA38" s="72">
        <f t="shared" si="215"/>
        <v>22585</v>
      </c>
      <c r="BB38" s="72">
        <f t="shared" si="216"/>
        <v>5387</v>
      </c>
      <c r="BC38" s="72">
        <f t="shared" si="216"/>
        <v>3272</v>
      </c>
      <c r="BD38" s="72">
        <f t="shared" si="217"/>
        <v>8659</v>
      </c>
      <c r="BE38" s="72">
        <f t="shared" si="218"/>
        <v>17539</v>
      </c>
      <c r="BF38" s="72">
        <f t="shared" si="219"/>
        <v>26198</v>
      </c>
      <c r="BG38" s="72">
        <f t="shared" si="220"/>
        <v>5387</v>
      </c>
      <c r="BH38" s="72">
        <f t="shared" si="220"/>
        <v>3272</v>
      </c>
      <c r="BI38" s="72">
        <v>2500</v>
      </c>
      <c r="BJ38" s="72">
        <f t="shared" si="221"/>
        <v>11159</v>
      </c>
      <c r="BK38" s="72">
        <f t="shared" si="222"/>
        <v>17539</v>
      </c>
      <c r="BL38" s="72">
        <f t="shared" si="223"/>
        <v>28698</v>
      </c>
      <c r="BM38" s="72">
        <f t="shared" si="224"/>
        <v>5629</v>
      </c>
      <c r="BN38" s="72">
        <f t="shared" si="225"/>
        <v>3645</v>
      </c>
      <c r="BO38" s="72">
        <v>2500</v>
      </c>
      <c r="BP38" s="72">
        <f t="shared" si="226"/>
        <v>11774</v>
      </c>
      <c r="BQ38" s="72">
        <f t="shared" si="227"/>
        <v>19538</v>
      </c>
      <c r="BR38" s="72">
        <f t="shared" si="228"/>
        <v>31312</v>
      </c>
      <c r="BS38" s="72">
        <f t="shared" si="229"/>
        <v>5844</v>
      </c>
      <c r="BT38" s="72">
        <f t="shared" si="229"/>
        <v>3776</v>
      </c>
      <c r="BU38" s="72">
        <v>2500</v>
      </c>
      <c r="BV38" s="72">
        <f t="shared" si="230"/>
        <v>12120</v>
      </c>
      <c r="BW38" s="72">
        <f t="shared" si="231"/>
        <v>20240</v>
      </c>
      <c r="BX38" s="72">
        <f t="shared" si="232"/>
        <v>32360</v>
      </c>
      <c r="BY38" s="72">
        <f t="shared" si="233"/>
        <v>6312</v>
      </c>
      <c r="BZ38" s="72">
        <f t="shared" si="234"/>
        <v>4267</v>
      </c>
      <c r="CA38" s="72">
        <v>2500</v>
      </c>
      <c r="CB38" s="72">
        <f t="shared" si="235"/>
        <v>13079</v>
      </c>
      <c r="CC38" s="72">
        <f t="shared" si="236"/>
        <v>22871</v>
      </c>
      <c r="CD38" s="72">
        <f t="shared" si="237"/>
        <v>35950</v>
      </c>
      <c r="CE38" s="72">
        <f t="shared" si="238"/>
        <v>6880</v>
      </c>
      <c r="CF38" s="72">
        <f t="shared" si="239"/>
        <v>4651</v>
      </c>
      <c r="CG38" s="72">
        <v>2500</v>
      </c>
      <c r="CH38" s="72">
        <f t="shared" si="240"/>
        <v>14031</v>
      </c>
      <c r="CI38" s="72">
        <v>140988</v>
      </c>
      <c r="CJ38" s="72">
        <f t="shared" si="241"/>
        <v>155019</v>
      </c>
      <c r="CK38" s="72">
        <f t="shared" si="242"/>
        <v>7196</v>
      </c>
      <c r="CL38" s="72">
        <f t="shared" si="243"/>
        <v>4864</v>
      </c>
      <c r="CM38" s="72">
        <v>2500</v>
      </c>
      <c r="CN38" s="72">
        <f t="shared" si="244"/>
        <v>14560</v>
      </c>
      <c r="CO38" s="72">
        <f t="shared" si="245"/>
        <v>142132</v>
      </c>
      <c r="CP38" s="72">
        <f t="shared" si="246"/>
        <v>156692</v>
      </c>
      <c r="CQ38" s="72">
        <f t="shared" si="247"/>
        <v>7512</v>
      </c>
      <c r="CR38" s="72">
        <f t="shared" si="248"/>
        <v>5077</v>
      </c>
      <c r="CS38" s="72">
        <v>2500</v>
      </c>
      <c r="CT38" s="72">
        <f t="shared" si="249"/>
        <v>15089</v>
      </c>
      <c r="CU38" s="72">
        <f t="shared" si="250"/>
        <v>143276</v>
      </c>
      <c r="CV38" s="72">
        <f t="shared" si="251"/>
        <v>158365</v>
      </c>
      <c r="CW38" s="72">
        <f t="shared" si="252"/>
        <v>7701</v>
      </c>
      <c r="CX38" s="72">
        <v>5077</v>
      </c>
      <c r="CY38" s="72">
        <f t="shared" si="253"/>
        <v>2500</v>
      </c>
      <c r="CZ38" s="72">
        <f t="shared" si="254"/>
        <v>15278</v>
      </c>
      <c r="DA38" s="72">
        <v>143276</v>
      </c>
      <c r="DB38" s="72">
        <f t="shared" si="255"/>
        <v>158554</v>
      </c>
      <c r="DC38" s="78"/>
      <c r="DD38" s="88">
        <f t="shared" si="72"/>
        <v>2.994296577946768E-2</v>
      </c>
      <c r="DE38" s="88">
        <f t="shared" si="73"/>
        <v>0</v>
      </c>
      <c r="DF38" s="88">
        <f t="shared" si="74"/>
        <v>0</v>
      </c>
      <c r="DG38" s="88"/>
      <c r="DI38" s="56"/>
      <c r="DJ38" s="213"/>
    </row>
    <row r="39" spans="1:114" ht="15.75" x14ac:dyDescent="0.25">
      <c r="A39" s="209" t="s">
        <v>827</v>
      </c>
      <c r="B39" s="141" t="s">
        <v>828</v>
      </c>
      <c r="C39" s="210" t="s">
        <v>2487</v>
      </c>
      <c r="D39" s="211">
        <v>1744</v>
      </c>
      <c r="E39" s="211">
        <v>1059</v>
      </c>
      <c r="F39" s="211">
        <v>2803</v>
      </c>
      <c r="G39" s="211">
        <v>5678</v>
      </c>
      <c r="H39" s="211">
        <v>8481</v>
      </c>
      <c r="I39" s="109">
        <f t="shared" si="197"/>
        <v>2092.7999999999997</v>
      </c>
      <c r="J39" s="109">
        <f t="shared" si="197"/>
        <v>1270.8</v>
      </c>
      <c r="K39" s="109">
        <f t="shared" si="198"/>
        <v>3363.5999999999995</v>
      </c>
      <c r="L39" s="109">
        <f t="shared" si="199"/>
        <v>6813.5999999999995</v>
      </c>
      <c r="M39" s="109">
        <f t="shared" si="200"/>
        <v>10177.199999999999</v>
      </c>
      <c r="N39" s="109">
        <f t="shared" si="193"/>
        <v>2197.4399999999996</v>
      </c>
      <c r="O39" s="109">
        <f t="shared" si="193"/>
        <v>1334.34</v>
      </c>
      <c r="P39" s="109">
        <f t="shared" si="5"/>
        <v>3531.7799999999997</v>
      </c>
      <c r="Q39" s="109">
        <f t="shared" si="6"/>
        <v>7154.28</v>
      </c>
      <c r="R39" s="109">
        <f t="shared" si="7"/>
        <v>10686.06</v>
      </c>
      <c r="S39" s="109">
        <f t="shared" si="194"/>
        <v>2441.5999999999995</v>
      </c>
      <c r="T39" s="109">
        <f t="shared" si="194"/>
        <v>1482.6</v>
      </c>
      <c r="U39" s="109">
        <f t="shared" si="9"/>
        <v>3924.1999999999994</v>
      </c>
      <c r="V39" s="109">
        <f t="shared" si="10"/>
        <v>7949.2</v>
      </c>
      <c r="W39" s="109">
        <f t="shared" si="11"/>
        <v>11873.4</v>
      </c>
      <c r="X39" s="109">
        <v>2528.7999999999997</v>
      </c>
      <c r="Y39" s="109">
        <v>1535.55</v>
      </c>
      <c r="Z39" s="109">
        <v>4064.3499999999995</v>
      </c>
      <c r="AA39" s="109">
        <v>8233.1</v>
      </c>
      <c r="AB39" s="109">
        <v>12297.45</v>
      </c>
      <c r="AC39" s="212">
        <f t="shared" si="201"/>
        <v>2791</v>
      </c>
      <c r="AD39" s="212">
        <f t="shared" si="201"/>
        <v>1695</v>
      </c>
      <c r="AE39" s="212">
        <f t="shared" si="202"/>
        <v>4486</v>
      </c>
      <c r="AF39" s="212">
        <f t="shared" si="203"/>
        <v>9086</v>
      </c>
      <c r="AG39" s="212">
        <f t="shared" si="204"/>
        <v>13572</v>
      </c>
      <c r="AH39" s="72">
        <f t="shared" si="195"/>
        <v>2965</v>
      </c>
      <c r="AI39" s="72">
        <f t="shared" si="195"/>
        <v>1801</v>
      </c>
      <c r="AJ39" s="72">
        <f t="shared" si="17"/>
        <v>4766</v>
      </c>
      <c r="AK39" s="72">
        <f t="shared" si="18"/>
        <v>9654</v>
      </c>
      <c r="AL39" s="72">
        <f t="shared" si="19"/>
        <v>14420</v>
      </c>
      <c r="AM39" s="72">
        <f t="shared" si="196"/>
        <v>3227</v>
      </c>
      <c r="AN39" s="72">
        <f t="shared" si="196"/>
        <v>1960</v>
      </c>
      <c r="AO39" s="72">
        <f t="shared" si="205"/>
        <v>5187</v>
      </c>
      <c r="AP39" s="72">
        <f t="shared" si="206"/>
        <v>10506</v>
      </c>
      <c r="AQ39" s="72">
        <f t="shared" si="207"/>
        <v>15693</v>
      </c>
      <c r="AR39" s="72">
        <f t="shared" si="208"/>
        <v>3715</v>
      </c>
      <c r="AS39" s="72">
        <f t="shared" si="208"/>
        <v>2257</v>
      </c>
      <c r="AT39" s="72">
        <f t="shared" si="209"/>
        <v>5972</v>
      </c>
      <c r="AU39" s="72">
        <f t="shared" si="210"/>
        <v>12096</v>
      </c>
      <c r="AV39" s="72">
        <f t="shared" si="211"/>
        <v>18068</v>
      </c>
      <c r="AW39" s="72">
        <f t="shared" si="212"/>
        <v>4644</v>
      </c>
      <c r="AX39" s="72">
        <f t="shared" si="212"/>
        <v>2821</v>
      </c>
      <c r="AY39" s="72">
        <f t="shared" si="213"/>
        <v>7465</v>
      </c>
      <c r="AZ39" s="72">
        <f t="shared" si="214"/>
        <v>15120</v>
      </c>
      <c r="BA39" s="72">
        <f t="shared" si="215"/>
        <v>22585</v>
      </c>
      <c r="BB39" s="72">
        <f t="shared" si="216"/>
        <v>5387</v>
      </c>
      <c r="BC39" s="72">
        <f t="shared" si="216"/>
        <v>3272</v>
      </c>
      <c r="BD39" s="72">
        <f t="shared" si="217"/>
        <v>8659</v>
      </c>
      <c r="BE39" s="72">
        <f t="shared" si="218"/>
        <v>17539</v>
      </c>
      <c r="BF39" s="72">
        <f t="shared" si="219"/>
        <v>26198</v>
      </c>
      <c r="BG39" s="72">
        <f t="shared" si="220"/>
        <v>5387</v>
      </c>
      <c r="BH39" s="72">
        <f t="shared" si="220"/>
        <v>3272</v>
      </c>
      <c r="BI39" s="72">
        <v>2500</v>
      </c>
      <c r="BJ39" s="72">
        <f t="shared" si="221"/>
        <v>11159</v>
      </c>
      <c r="BK39" s="72">
        <f t="shared" si="222"/>
        <v>17539</v>
      </c>
      <c r="BL39" s="72">
        <f t="shared" si="223"/>
        <v>28698</v>
      </c>
      <c r="BM39" s="72">
        <f t="shared" si="224"/>
        <v>5629</v>
      </c>
      <c r="BN39" s="72">
        <f t="shared" si="225"/>
        <v>3645</v>
      </c>
      <c r="BO39" s="72">
        <v>2500</v>
      </c>
      <c r="BP39" s="72">
        <f t="shared" si="226"/>
        <v>11774</v>
      </c>
      <c r="BQ39" s="72">
        <f t="shared" si="227"/>
        <v>19538</v>
      </c>
      <c r="BR39" s="72">
        <f t="shared" si="228"/>
        <v>31312</v>
      </c>
      <c r="BS39" s="72">
        <f t="shared" si="229"/>
        <v>5844</v>
      </c>
      <c r="BT39" s="72">
        <f t="shared" si="229"/>
        <v>3776</v>
      </c>
      <c r="BU39" s="72">
        <v>2500</v>
      </c>
      <c r="BV39" s="72">
        <f t="shared" si="230"/>
        <v>12120</v>
      </c>
      <c r="BW39" s="72">
        <f t="shared" si="231"/>
        <v>20240</v>
      </c>
      <c r="BX39" s="72">
        <f t="shared" si="232"/>
        <v>32360</v>
      </c>
      <c r="BY39" s="72">
        <f t="shared" si="233"/>
        <v>6312</v>
      </c>
      <c r="BZ39" s="72">
        <f t="shared" si="234"/>
        <v>4267</v>
      </c>
      <c r="CA39" s="72">
        <v>2500</v>
      </c>
      <c r="CB39" s="72">
        <f t="shared" si="235"/>
        <v>13079</v>
      </c>
      <c r="CC39" s="72">
        <f t="shared" si="236"/>
        <v>22871</v>
      </c>
      <c r="CD39" s="72">
        <f t="shared" si="237"/>
        <v>35950</v>
      </c>
      <c r="CE39" s="72">
        <f t="shared" si="238"/>
        <v>6880</v>
      </c>
      <c r="CF39" s="72">
        <f t="shared" si="239"/>
        <v>4651</v>
      </c>
      <c r="CG39" s="72">
        <v>2500</v>
      </c>
      <c r="CH39" s="72">
        <f t="shared" si="240"/>
        <v>14031</v>
      </c>
      <c r="CI39" s="72">
        <v>140988</v>
      </c>
      <c r="CJ39" s="72">
        <f t="shared" si="241"/>
        <v>155019</v>
      </c>
      <c r="CK39" s="72">
        <f t="shared" si="242"/>
        <v>7196</v>
      </c>
      <c r="CL39" s="72">
        <f t="shared" si="243"/>
        <v>4864</v>
      </c>
      <c r="CM39" s="72">
        <v>2500</v>
      </c>
      <c r="CN39" s="72">
        <f t="shared" si="244"/>
        <v>14560</v>
      </c>
      <c r="CO39" s="72">
        <f t="shared" si="245"/>
        <v>142132</v>
      </c>
      <c r="CP39" s="72">
        <f t="shared" si="246"/>
        <v>156692</v>
      </c>
      <c r="CQ39" s="72">
        <f t="shared" si="247"/>
        <v>7512</v>
      </c>
      <c r="CR39" s="72">
        <f t="shared" si="248"/>
        <v>5077</v>
      </c>
      <c r="CS39" s="72">
        <v>2500</v>
      </c>
      <c r="CT39" s="72">
        <f t="shared" si="249"/>
        <v>15089</v>
      </c>
      <c r="CU39" s="72">
        <f t="shared" si="250"/>
        <v>143276</v>
      </c>
      <c r="CV39" s="72">
        <f t="shared" si="251"/>
        <v>158365</v>
      </c>
      <c r="CW39" s="72">
        <f t="shared" si="252"/>
        <v>7701</v>
      </c>
      <c r="CX39" s="72">
        <v>5077</v>
      </c>
      <c r="CY39" s="72">
        <f t="shared" si="253"/>
        <v>2500</v>
      </c>
      <c r="CZ39" s="72">
        <f t="shared" si="254"/>
        <v>15278</v>
      </c>
      <c r="DA39" s="72">
        <v>143276</v>
      </c>
      <c r="DB39" s="72">
        <f t="shared" si="255"/>
        <v>158554</v>
      </c>
      <c r="DC39" s="78"/>
      <c r="DD39" s="88">
        <f t="shared" si="72"/>
        <v>2.994296577946768E-2</v>
      </c>
      <c r="DE39" s="88">
        <f t="shared" si="73"/>
        <v>0</v>
      </c>
      <c r="DF39" s="88">
        <f t="shared" si="74"/>
        <v>0</v>
      </c>
      <c r="DG39" s="88"/>
      <c r="DI39" s="56"/>
      <c r="DJ39" s="213"/>
    </row>
    <row r="40" spans="1:114" ht="15.75" x14ac:dyDescent="0.25">
      <c r="A40" s="207" t="s">
        <v>2492</v>
      </c>
      <c r="B40" s="207" t="s">
        <v>2493</v>
      </c>
      <c r="C40" s="207"/>
      <c r="D40" s="207"/>
      <c r="E40" s="207"/>
      <c r="F40" s="207"/>
      <c r="G40" s="207"/>
      <c r="H40" s="207"/>
      <c r="I40" s="207">
        <f t="shared" si="197"/>
        <v>0</v>
      </c>
      <c r="J40" s="207">
        <f t="shared" si="197"/>
        <v>0</v>
      </c>
      <c r="K40" s="207">
        <f t="shared" si="198"/>
        <v>0</v>
      </c>
      <c r="L40" s="207">
        <f t="shared" si="199"/>
        <v>0</v>
      </c>
      <c r="M40" s="207">
        <f t="shared" si="200"/>
        <v>0</v>
      </c>
      <c r="N40" s="207">
        <f t="shared" si="193"/>
        <v>0</v>
      </c>
      <c r="O40" s="207">
        <f t="shared" si="193"/>
        <v>0</v>
      </c>
      <c r="P40" s="207">
        <f t="shared" si="5"/>
        <v>0</v>
      </c>
      <c r="Q40" s="207">
        <f t="shared" si="6"/>
        <v>0</v>
      </c>
      <c r="R40" s="207">
        <f t="shared" si="7"/>
        <v>0</v>
      </c>
      <c r="S40" s="207">
        <f t="shared" si="194"/>
        <v>0</v>
      </c>
      <c r="T40" s="207">
        <f t="shared" si="194"/>
        <v>0</v>
      </c>
      <c r="U40" s="207">
        <f t="shared" si="9"/>
        <v>0</v>
      </c>
      <c r="V40" s="207">
        <f t="shared" si="10"/>
        <v>0</v>
      </c>
      <c r="W40" s="207">
        <f t="shared" si="11"/>
        <v>0</v>
      </c>
      <c r="X40" s="207">
        <v>0</v>
      </c>
      <c r="Y40" s="207">
        <v>0</v>
      </c>
      <c r="Z40" s="207">
        <v>0</v>
      </c>
      <c r="AA40" s="207">
        <v>0</v>
      </c>
      <c r="AB40" s="207"/>
      <c r="AC40" s="207"/>
      <c r="AD40" s="207"/>
      <c r="AE40" s="207"/>
      <c r="AF40" s="207"/>
      <c r="AG40" s="207"/>
      <c r="AH40" s="207">
        <f t="shared" si="195"/>
        <v>0</v>
      </c>
      <c r="AI40" s="207">
        <f t="shared" si="195"/>
        <v>0</v>
      </c>
      <c r="AJ40" s="207">
        <f t="shared" si="17"/>
        <v>0</v>
      </c>
      <c r="AK40" s="207">
        <f t="shared" si="18"/>
        <v>0</v>
      </c>
      <c r="AL40" s="207">
        <f t="shared" si="19"/>
        <v>0</v>
      </c>
      <c r="AM40" s="207">
        <f t="shared" si="196"/>
        <v>0</v>
      </c>
      <c r="AN40" s="207">
        <f t="shared" si="196"/>
        <v>0</v>
      </c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207"/>
      <c r="BN40" s="207"/>
      <c r="BO40" s="207"/>
      <c r="BP40" s="207"/>
      <c r="BQ40" s="207"/>
      <c r="BR40" s="207"/>
      <c r="BS40" s="207"/>
      <c r="BT40" s="207"/>
      <c r="BU40" s="207"/>
      <c r="BV40" s="207"/>
      <c r="BW40" s="207"/>
      <c r="BX40" s="207"/>
      <c r="BY40" s="207"/>
      <c r="BZ40" s="207"/>
      <c r="CA40" s="207"/>
      <c r="CB40" s="207"/>
      <c r="CC40" s="207"/>
      <c r="CD40" s="207"/>
      <c r="CE40" s="207"/>
      <c r="CF40" s="207"/>
      <c r="CG40" s="207"/>
      <c r="CH40" s="207"/>
      <c r="CI40" s="207"/>
      <c r="CJ40" s="207"/>
      <c r="CK40" s="207"/>
      <c r="CL40" s="207"/>
      <c r="CM40" s="207"/>
      <c r="CN40" s="207"/>
      <c r="CO40" s="207"/>
      <c r="CP40" s="207"/>
      <c r="CQ40" s="207"/>
      <c r="CR40" s="207"/>
      <c r="CS40" s="207"/>
      <c r="CT40" s="207"/>
      <c r="CU40" s="207"/>
      <c r="CV40" s="207"/>
      <c r="CW40" s="207"/>
      <c r="CX40" s="207"/>
      <c r="CY40" s="207"/>
      <c r="CZ40" s="207"/>
      <c r="DA40" s="207"/>
      <c r="DB40" s="207"/>
      <c r="DC40" s="208"/>
      <c r="DD40" s="88" t="e">
        <f t="shared" si="72"/>
        <v>#DIV/0!</v>
      </c>
      <c r="DE40" s="88" t="e">
        <f t="shared" si="73"/>
        <v>#DIV/0!</v>
      </c>
      <c r="DF40" s="88" t="e">
        <f t="shared" si="74"/>
        <v>#DIV/0!</v>
      </c>
      <c r="DG40" s="88"/>
      <c r="DI40" s="56"/>
      <c r="DJ40" s="213"/>
    </row>
    <row r="41" spans="1:114" ht="15.75" x14ac:dyDescent="0.25">
      <c r="A41" s="209" t="s">
        <v>829</v>
      </c>
      <c r="B41" s="141" t="s">
        <v>830</v>
      </c>
      <c r="C41" s="210" t="s">
        <v>2487</v>
      </c>
      <c r="D41" s="211">
        <v>4466</v>
      </c>
      <c r="E41" s="211">
        <v>2203</v>
      </c>
      <c r="F41" s="211">
        <v>6669</v>
      </c>
      <c r="G41" s="211">
        <v>13616</v>
      </c>
      <c r="H41" s="211">
        <v>20285</v>
      </c>
      <c r="I41" s="109">
        <f t="shared" si="197"/>
        <v>5359.2</v>
      </c>
      <c r="J41" s="109">
        <f t="shared" si="197"/>
        <v>2643.6</v>
      </c>
      <c r="K41" s="109">
        <f t="shared" si="198"/>
        <v>8002.7999999999993</v>
      </c>
      <c r="L41" s="109">
        <f t="shared" si="199"/>
        <v>16339.199999999999</v>
      </c>
      <c r="M41" s="109">
        <f t="shared" si="200"/>
        <v>24342</v>
      </c>
      <c r="N41" s="109">
        <f t="shared" si="193"/>
        <v>5627.16</v>
      </c>
      <c r="O41" s="109">
        <f t="shared" si="193"/>
        <v>2775.7799999999997</v>
      </c>
      <c r="P41" s="109">
        <f t="shared" si="5"/>
        <v>8402.9399999999987</v>
      </c>
      <c r="Q41" s="109">
        <f t="shared" si="6"/>
        <v>17156.16</v>
      </c>
      <c r="R41" s="109">
        <f t="shared" si="7"/>
        <v>25559.1</v>
      </c>
      <c r="S41" s="109">
        <f t="shared" si="194"/>
        <v>6252.4</v>
      </c>
      <c r="T41" s="109">
        <f t="shared" si="194"/>
        <v>3084.2</v>
      </c>
      <c r="U41" s="109">
        <f t="shared" si="9"/>
        <v>9336.5999999999985</v>
      </c>
      <c r="V41" s="109">
        <f t="shared" si="10"/>
        <v>19062.400000000001</v>
      </c>
      <c r="W41" s="109">
        <f t="shared" si="11"/>
        <v>28399</v>
      </c>
      <c r="X41" s="109">
        <v>6475.7</v>
      </c>
      <c r="Y41" s="109">
        <v>3194.35</v>
      </c>
      <c r="Z41" s="109">
        <v>9670.0499999999993</v>
      </c>
      <c r="AA41" s="109">
        <v>19743.2</v>
      </c>
      <c r="AB41" s="109">
        <v>29413.25</v>
      </c>
      <c r="AC41" s="212">
        <f t="shared" ref="AC41:AD42" si="256">ROUND(S41*1.143,0)</f>
        <v>7146</v>
      </c>
      <c r="AD41" s="212">
        <f t="shared" si="256"/>
        <v>3525</v>
      </c>
      <c r="AE41" s="212">
        <f t="shared" ref="AE41:AE42" si="257">+AC41+AD41</f>
        <v>10671</v>
      </c>
      <c r="AF41" s="212">
        <f t="shared" ref="AF41:AF42" si="258">ROUND(V41*1.143,0)</f>
        <v>21788</v>
      </c>
      <c r="AG41" s="212">
        <f t="shared" ref="AG41:AG42" si="259">+AF41+AE41</f>
        <v>32459</v>
      </c>
      <c r="AH41" s="72">
        <f t="shared" si="195"/>
        <v>7593</v>
      </c>
      <c r="AI41" s="72">
        <f t="shared" si="195"/>
        <v>3745</v>
      </c>
      <c r="AJ41" s="72">
        <f t="shared" si="17"/>
        <v>11338</v>
      </c>
      <c r="AK41" s="72">
        <f t="shared" si="18"/>
        <v>23150</v>
      </c>
      <c r="AL41" s="72">
        <f t="shared" si="19"/>
        <v>34488</v>
      </c>
      <c r="AM41" s="72">
        <f t="shared" si="196"/>
        <v>8263</v>
      </c>
      <c r="AN41" s="72">
        <f t="shared" si="196"/>
        <v>4075</v>
      </c>
      <c r="AO41" s="72">
        <f t="shared" ref="AO41:AO42" si="260">+AM41+AN41</f>
        <v>12338</v>
      </c>
      <c r="AP41" s="72">
        <f t="shared" ref="AP41:AP42" si="261">ROUND(G41*0.15+AK41,0)</f>
        <v>25192</v>
      </c>
      <c r="AQ41" s="72">
        <f t="shared" ref="AQ41:AQ42" si="262">+AO41+AP41</f>
        <v>37530</v>
      </c>
      <c r="AR41" s="72">
        <f t="shared" ref="AR41:AS42" si="263">+ROUND(D41*0.28+AM41,0)</f>
        <v>9513</v>
      </c>
      <c r="AS41" s="72">
        <f t="shared" si="263"/>
        <v>4692</v>
      </c>
      <c r="AT41" s="72">
        <f t="shared" ref="AT41:AT42" si="264">+AR41+AS41</f>
        <v>14205</v>
      </c>
      <c r="AU41" s="72">
        <f t="shared" ref="AU41:AU42" si="265">+ROUND(G41*0.28+AP41,0)</f>
        <v>29004</v>
      </c>
      <c r="AV41" s="72">
        <f t="shared" ref="AV41:AV42" si="266">+AT41+AU41</f>
        <v>43209</v>
      </c>
      <c r="AW41" s="72">
        <f t="shared" ref="AW41:AX42" si="267">+ROUND(AR41*(1+0.25),0)</f>
        <v>11891</v>
      </c>
      <c r="AX41" s="72">
        <f t="shared" si="267"/>
        <v>5865</v>
      </c>
      <c r="AY41" s="72">
        <f t="shared" ref="AY41:AY42" si="268">+AW41+AX41</f>
        <v>17756</v>
      </c>
      <c r="AZ41" s="72">
        <f t="shared" ref="AZ41:AZ42" si="269">+ROUND(AU41*(1+0.25),0)</f>
        <v>36255</v>
      </c>
      <c r="BA41" s="72">
        <f t="shared" ref="BA41:BA42" si="270">+AY41+AZ41</f>
        <v>54011</v>
      </c>
      <c r="BB41" s="72">
        <f t="shared" ref="BB41:BC42" si="271">+ROUND(AW41+AR41*0.2,0)</f>
        <v>13794</v>
      </c>
      <c r="BC41" s="72">
        <f t="shared" si="271"/>
        <v>6803</v>
      </c>
      <c r="BD41" s="72">
        <f t="shared" ref="BD41:BD42" si="272">+BB41+BC41</f>
        <v>20597</v>
      </c>
      <c r="BE41" s="72">
        <f t="shared" ref="BE41:BE42" si="273">+ROUND(AZ41+AU41*0.2,0)</f>
        <v>42056</v>
      </c>
      <c r="BF41" s="72">
        <f t="shared" ref="BF41:BF42" si="274">+BD41+BE41</f>
        <v>62653</v>
      </c>
      <c r="BG41" s="72">
        <f t="shared" ref="BG41:BG42" si="275">BB41+2500</f>
        <v>16294</v>
      </c>
      <c r="BH41" s="72">
        <f t="shared" ref="BH41:BH42" si="276">BC41</f>
        <v>6803</v>
      </c>
      <c r="BI41" s="72"/>
      <c r="BJ41" s="72">
        <f t="shared" ref="BJ41:BJ42" si="277">BG41+BH41+BI41</f>
        <v>23097</v>
      </c>
      <c r="BK41" s="72">
        <f t="shared" ref="BK41:BK42" si="278">BE41</f>
        <v>42056</v>
      </c>
      <c r="BL41" s="72">
        <f t="shared" ref="BL41:BL42" si="279">BJ41+BK41</f>
        <v>65153</v>
      </c>
      <c r="BM41" s="72">
        <f t="shared" ref="BM41:BM42" si="280">+ROUND(BG41*(1+$BP$1),0)</f>
        <v>17027</v>
      </c>
      <c r="BN41" s="72">
        <f t="shared" ref="BN41:BN42" si="281">+ROUND(BH41*(1+$BP$1)+(AS41*$BN$1),0)</f>
        <v>7578</v>
      </c>
      <c r="BO41" s="72"/>
      <c r="BP41" s="72">
        <f t="shared" ref="BP41:BP42" si="282">BM41+BN41+BO41</f>
        <v>24605</v>
      </c>
      <c r="BQ41" s="72">
        <f t="shared" ref="BQ41:BQ42" si="283">+ROUND(BK41*(1+$BP$1)+(AU41*$BN$1),0)</f>
        <v>46849</v>
      </c>
      <c r="BR41" s="72">
        <f t="shared" ref="BR41:BR42" si="284">BP41+BQ41</f>
        <v>71454</v>
      </c>
      <c r="BS41" s="72">
        <f t="shared" ref="BS41:BT42" si="285">+ROUND(BM41+(BG41*$BU$2),0)</f>
        <v>17679</v>
      </c>
      <c r="BT41" s="72">
        <f t="shared" si="285"/>
        <v>7850</v>
      </c>
      <c r="BU41" s="72"/>
      <c r="BV41" s="72">
        <f t="shared" ref="BV41:BV42" si="286">BS41+BT41+BU41</f>
        <v>25529</v>
      </c>
      <c r="BW41" s="72">
        <f t="shared" ref="BW41:BW42" si="287">+ROUND(BQ41+(BK41*$BU$2),0)</f>
        <v>48531</v>
      </c>
      <c r="BX41" s="72">
        <f t="shared" ref="BX41:BX42" si="288">BV41+BW41</f>
        <v>74060</v>
      </c>
      <c r="BY41" s="72">
        <f t="shared" ref="BY41:BY42" si="289">+ROUND(BS41+(BS41*$BY$3),0)</f>
        <v>19093</v>
      </c>
      <c r="BZ41" s="72">
        <f t="shared" ref="BZ41:BZ42" si="290">+ROUND(BT41+(BT41*$BZ$3),0)</f>
        <v>8871</v>
      </c>
      <c r="CA41" s="72"/>
      <c r="CB41" s="72">
        <f t="shared" ref="CB41:CB42" si="291">BY41+BZ41+CA41</f>
        <v>27964</v>
      </c>
      <c r="CC41" s="72">
        <f t="shared" ref="CC41:CC42" si="292">+ROUND(BW41+(BW41*$CC$3),0)</f>
        <v>54840</v>
      </c>
      <c r="CD41" s="72">
        <f t="shared" ref="CD41:CD42" si="293">CB41+CC41</f>
        <v>82804</v>
      </c>
      <c r="CE41" s="72">
        <f t="shared" ref="CE41:CE42" si="294">+ROUND(BY41+BY41*$CE$3,0)</f>
        <v>20811</v>
      </c>
      <c r="CF41" s="72">
        <f t="shared" ref="CF41:CF42" si="295">+ROUND(BZ41+BZ41*$CF$3,0)</f>
        <v>9669</v>
      </c>
      <c r="CG41" s="72"/>
      <c r="CH41" s="72">
        <f t="shared" ref="CH41:CH42" si="296">CE41+CF41+CG41</f>
        <v>30480</v>
      </c>
      <c r="CI41" s="72">
        <v>156068</v>
      </c>
      <c r="CJ41" s="72">
        <f t="shared" ref="CJ41:CJ42" si="297">CH41+CI41</f>
        <v>186548</v>
      </c>
      <c r="CK41" s="72">
        <f t="shared" ref="CK41:CK42" si="298">+ROUND(CE41+$BY41*CK$3,0)</f>
        <v>21766</v>
      </c>
      <c r="CL41" s="72">
        <f t="shared" ref="CL41:CL42" si="299">+ROUND(CF41+$BZ41*CL$3,0)</f>
        <v>10113</v>
      </c>
      <c r="CM41" s="72"/>
      <c r="CN41" s="72">
        <f t="shared" ref="CN41:CN42" si="300">CK41+CL41+CM41</f>
        <v>31879</v>
      </c>
      <c r="CO41" s="72">
        <f t="shared" ref="CO41:CO42" si="301">+ROUND(CI41+$CC41*CO$3,0)</f>
        <v>158810</v>
      </c>
      <c r="CP41" s="72">
        <f t="shared" ref="CP41:CP42" si="302">CN41+CO41</f>
        <v>190689</v>
      </c>
      <c r="CQ41" s="72">
        <f t="shared" ref="CQ41:CQ42" si="303">+ROUND(CK41+$BY41*CQ$3,0)</f>
        <v>22721</v>
      </c>
      <c r="CR41" s="72">
        <f t="shared" ref="CR41:CR42" si="304">+ROUND(CL41+$BZ41*CR$3,0)</f>
        <v>10557</v>
      </c>
      <c r="CS41" s="72"/>
      <c r="CT41" s="72">
        <f t="shared" ref="CT41:CT42" si="305">CQ41+CR41+CS41</f>
        <v>33278</v>
      </c>
      <c r="CU41" s="72">
        <f t="shared" ref="CU41:CU42" si="306">+ROUND(CO41+$CC41*CU$3,0)</f>
        <v>161552</v>
      </c>
      <c r="CV41" s="72">
        <f t="shared" ref="CV41:CV42" si="307">CT41+CU41</f>
        <v>194830</v>
      </c>
      <c r="CW41" s="72">
        <f t="shared" ref="CW41:CW42" si="308">+ROUND(CQ41+$BY41*CW$3,0)</f>
        <v>23294</v>
      </c>
      <c r="CX41" s="72">
        <v>10557</v>
      </c>
      <c r="CY41" s="72"/>
      <c r="CZ41" s="72">
        <f t="shared" ref="CZ41:CZ42" si="309">CW41+CX41+CY41</f>
        <v>33851</v>
      </c>
      <c r="DA41" s="72">
        <v>161552</v>
      </c>
      <c r="DB41" s="72">
        <f t="shared" ref="DB41:DB42" si="310">CZ41+DA41</f>
        <v>195403</v>
      </c>
      <c r="DC41" s="78"/>
      <c r="DD41" s="88">
        <f t="shared" si="72"/>
        <v>3.0010998795370031E-2</v>
      </c>
      <c r="DE41" s="88">
        <f t="shared" si="73"/>
        <v>0</v>
      </c>
      <c r="DF41" s="88">
        <f t="shared" si="74"/>
        <v>0</v>
      </c>
      <c r="DG41" s="88"/>
      <c r="DI41" s="56"/>
      <c r="DJ41" s="213"/>
    </row>
    <row r="42" spans="1:114" ht="15.75" x14ac:dyDescent="0.25">
      <c r="A42" s="209" t="s">
        <v>831</v>
      </c>
      <c r="B42" s="141" t="s">
        <v>832</v>
      </c>
      <c r="C42" s="210" t="s">
        <v>2487</v>
      </c>
      <c r="D42" s="211">
        <v>2977</v>
      </c>
      <c r="E42" s="211">
        <v>1779</v>
      </c>
      <c r="F42" s="211">
        <v>4756</v>
      </c>
      <c r="G42" s="211">
        <v>13616</v>
      </c>
      <c r="H42" s="211">
        <v>18372</v>
      </c>
      <c r="I42" s="109">
        <f t="shared" si="197"/>
        <v>3572.4</v>
      </c>
      <c r="J42" s="109">
        <f t="shared" si="197"/>
        <v>2134.7999999999997</v>
      </c>
      <c r="K42" s="109">
        <f t="shared" si="198"/>
        <v>5707.2</v>
      </c>
      <c r="L42" s="109">
        <f t="shared" si="199"/>
        <v>16339.199999999999</v>
      </c>
      <c r="M42" s="109">
        <f t="shared" si="200"/>
        <v>22046.399999999998</v>
      </c>
      <c r="N42" s="109">
        <f t="shared" si="193"/>
        <v>3751.02</v>
      </c>
      <c r="O42" s="109">
        <f t="shared" si="193"/>
        <v>2241.5399999999995</v>
      </c>
      <c r="P42" s="109">
        <f t="shared" si="5"/>
        <v>5992.5599999999995</v>
      </c>
      <c r="Q42" s="109">
        <f t="shared" si="6"/>
        <v>17156.16</v>
      </c>
      <c r="R42" s="109">
        <f t="shared" si="7"/>
        <v>23148.720000000001</v>
      </c>
      <c r="S42" s="109">
        <f t="shared" si="194"/>
        <v>4167.8</v>
      </c>
      <c r="T42" s="109">
        <f t="shared" si="194"/>
        <v>2490.5999999999995</v>
      </c>
      <c r="U42" s="109">
        <f t="shared" si="9"/>
        <v>6658.4</v>
      </c>
      <c r="V42" s="109">
        <f t="shared" si="10"/>
        <v>19062.400000000001</v>
      </c>
      <c r="W42" s="109">
        <f t="shared" si="11"/>
        <v>25720.800000000003</v>
      </c>
      <c r="X42" s="109">
        <v>4316.6499999999996</v>
      </c>
      <c r="Y42" s="109">
        <v>2579.5499999999997</v>
      </c>
      <c r="Z42" s="109">
        <v>6896.1999999999989</v>
      </c>
      <c r="AA42" s="109">
        <v>19743.2</v>
      </c>
      <c r="AB42" s="109">
        <v>26639.4</v>
      </c>
      <c r="AC42" s="212">
        <f t="shared" si="256"/>
        <v>4764</v>
      </c>
      <c r="AD42" s="212">
        <f t="shared" si="256"/>
        <v>2847</v>
      </c>
      <c r="AE42" s="212">
        <f t="shared" si="257"/>
        <v>7611</v>
      </c>
      <c r="AF42" s="212">
        <f t="shared" si="258"/>
        <v>21788</v>
      </c>
      <c r="AG42" s="212">
        <f t="shared" si="259"/>
        <v>29399</v>
      </c>
      <c r="AH42" s="72">
        <f t="shared" si="195"/>
        <v>5062</v>
      </c>
      <c r="AI42" s="72">
        <f t="shared" si="195"/>
        <v>3025</v>
      </c>
      <c r="AJ42" s="72">
        <f t="shared" si="17"/>
        <v>8087</v>
      </c>
      <c r="AK42" s="72">
        <f t="shared" si="18"/>
        <v>23150</v>
      </c>
      <c r="AL42" s="72">
        <f t="shared" si="19"/>
        <v>31237</v>
      </c>
      <c r="AM42" s="72">
        <f t="shared" si="196"/>
        <v>5509</v>
      </c>
      <c r="AN42" s="72">
        <f t="shared" si="196"/>
        <v>3292</v>
      </c>
      <c r="AO42" s="72">
        <f t="shared" si="260"/>
        <v>8801</v>
      </c>
      <c r="AP42" s="72">
        <f t="shared" si="261"/>
        <v>25192</v>
      </c>
      <c r="AQ42" s="72">
        <f t="shared" si="262"/>
        <v>33993</v>
      </c>
      <c r="AR42" s="72">
        <f t="shared" si="263"/>
        <v>6343</v>
      </c>
      <c r="AS42" s="72">
        <f t="shared" si="263"/>
        <v>3790</v>
      </c>
      <c r="AT42" s="72">
        <f t="shared" si="264"/>
        <v>10133</v>
      </c>
      <c r="AU42" s="72">
        <f t="shared" si="265"/>
        <v>29004</v>
      </c>
      <c r="AV42" s="72">
        <f t="shared" si="266"/>
        <v>39137</v>
      </c>
      <c r="AW42" s="72">
        <f t="shared" si="267"/>
        <v>7929</v>
      </c>
      <c r="AX42" s="72">
        <f t="shared" si="267"/>
        <v>4738</v>
      </c>
      <c r="AY42" s="72">
        <f t="shared" si="268"/>
        <v>12667</v>
      </c>
      <c r="AZ42" s="72">
        <f t="shared" si="269"/>
        <v>36255</v>
      </c>
      <c r="BA42" s="72">
        <f t="shared" si="270"/>
        <v>48922</v>
      </c>
      <c r="BB42" s="72">
        <f t="shared" si="271"/>
        <v>9198</v>
      </c>
      <c r="BC42" s="72">
        <f t="shared" si="271"/>
        <v>5496</v>
      </c>
      <c r="BD42" s="72">
        <f t="shared" si="272"/>
        <v>14694</v>
      </c>
      <c r="BE42" s="72">
        <f t="shared" si="273"/>
        <v>42056</v>
      </c>
      <c r="BF42" s="72">
        <f t="shared" si="274"/>
        <v>56750</v>
      </c>
      <c r="BG42" s="72">
        <f t="shared" si="275"/>
        <v>11698</v>
      </c>
      <c r="BH42" s="72">
        <f t="shared" si="276"/>
        <v>5496</v>
      </c>
      <c r="BI42" s="72"/>
      <c r="BJ42" s="72">
        <f t="shared" si="277"/>
        <v>17194</v>
      </c>
      <c r="BK42" s="72">
        <f t="shared" si="278"/>
        <v>42056</v>
      </c>
      <c r="BL42" s="72">
        <f t="shared" si="279"/>
        <v>59250</v>
      </c>
      <c r="BM42" s="72">
        <f t="shared" si="280"/>
        <v>12224</v>
      </c>
      <c r="BN42" s="72">
        <f t="shared" si="281"/>
        <v>6122</v>
      </c>
      <c r="BO42" s="72"/>
      <c r="BP42" s="72">
        <f t="shared" si="282"/>
        <v>18346</v>
      </c>
      <c r="BQ42" s="72">
        <f t="shared" si="283"/>
        <v>46849</v>
      </c>
      <c r="BR42" s="72">
        <f t="shared" si="284"/>
        <v>65195</v>
      </c>
      <c r="BS42" s="72">
        <f t="shared" si="285"/>
        <v>12692</v>
      </c>
      <c r="BT42" s="72">
        <f t="shared" si="285"/>
        <v>6342</v>
      </c>
      <c r="BU42" s="72"/>
      <c r="BV42" s="72">
        <f t="shared" si="286"/>
        <v>19034</v>
      </c>
      <c r="BW42" s="72">
        <f t="shared" si="287"/>
        <v>48531</v>
      </c>
      <c r="BX42" s="72">
        <f t="shared" si="288"/>
        <v>67565</v>
      </c>
      <c r="BY42" s="72">
        <f t="shared" si="289"/>
        <v>13707</v>
      </c>
      <c r="BZ42" s="72">
        <f t="shared" si="290"/>
        <v>7166</v>
      </c>
      <c r="CA42" s="72"/>
      <c r="CB42" s="72">
        <f t="shared" si="291"/>
        <v>20873</v>
      </c>
      <c r="CC42" s="72">
        <f t="shared" si="292"/>
        <v>54840</v>
      </c>
      <c r="CD42" s="72">
        <f t="shared" si="293"/>
        <v>75713</v>
      </c>
      <c r="CE42" s="72">
        <f t="shared" si="294"/>
        <v>14941</v>
      </c>
      <c r="CF42" s="72">
        <f t="shared" si="295"/>
        <v>7811</v>
      </c>
      <c r="CG42" s="72"/>
      <c r="CH42" s="72">
        <f t="shared" si="296"/>
        <v>22752</v>
      </c>
      <c r="CI42" s="72">
        <v>156068</v>
      </c>
      <c r="CJ42" s="72">
        <f t="shared" si="297"/>
        <v>178820</v>
      </c>
      <c r="CK42" s="72">
        <f t="shared" si="298"/>
        <v>15626</v>
      </c>
      <c r="CL42" s="72">
        <f t="shared" si="299"/>
        <v>8169</v>
      </c>
      <c r="CM42" s="72"/>
      <c r="CN42" s="72">
        <f t="shared" si="300"/>
        <v>23795</v>
      </c>
      <c r="CO42" s="72">
        <f t="shared" si="301"/>
        <v>158810</v>
      </c>
      <c r="CP42" s="72">
        <f t="shared" si="302"/>
        <v>182605</v>
      </c>
      <c r="CQ42" s="72">
        <f t="shared" si="303"/>
        <v>16311</v>
      </c>
      <c r="CR42" s="72">
        <f t="shared" si="304"/>
        <v>8527</v>
      </c>
      <c r="CS42" s="72"/>
      <c r="CT42" s="72">
        <f t="shared" si="305"/>
        <v>24838</v>
      </c>
      <c r="CU42" s="72">
        <f t="shared" si="306"/>
        <v>161552</v>
      </c>
      <c r="CV42" s="72">
        <f t="shared" si="307"/>
        <v>186390</v>
      </c>
      <c r="CW42" s="72">
        <f t="shared" si="308"/>
        <v>16722</v>
      </c>
      <c r="CX42" s="72">
        <v>8527</v>
      </c>
      <c r="CY42" s="72"/>
      <c r="CZ42" s="72">
        <f t="shared" si="309"/>
        <v>25249</v>
      </c>
      <c r="DA42" s="72">
        <v>161552</v>
      </c>
      <c r="DB42" s="72">
        <f t="shared" si="310"/>
        <v>186801</v>
      </c>
      <c r="DC42" s="78"/>
      <c r="DD42" s="88">
        <f t="shared" si="72"/>
        <v>2.9984679360910482E-2</v>
      </c>
      <c r="DE42" s="88">
        <f t="shared" si="73"/>
        <v>0</v>
      </c>
      <c r="DF42" s="88">
        <f t="shared" si="74"/>
        <v>0</v>
      </c>
      <c r="DG42" s="88"/>
      <c r="DI42" s="56"/>
      <c r="DJ42" s="213"/>
    </row>
    <row r="43" spans="1:114" ht="15.75" x14ac:dyDescent="0.25">
      <c r="A43" s="207" t="s">
        <v>2494</v>
      </c>
      <c r="B43" s="207" t="s">
        <v>2495</v>
      </c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>
        <f t="shared" ref="N43:O58" si="311">+I43+D43*0.06</f>
        <v>0</v>
      </c>
      <c r="O43" s="207">
        <f t="shared" si="311"/>
        <v>0</v>
      </c>
      <c r="P43" s="207">
        <f t="shared" si="5"/>
        <v>0</v>
      </c>
      <c r="Q43" s="207">
        <f t="shared" si="6"/>
        <v>0</v>
      </c>
      <c r="R43" s="207">
        <f t="shared" si="7"/>
        <v>0</v>
      </c>
      <c r="S43" s="207">
        <f t="shared" ref="S43:T58" si="312">+N43+D43*0.14</f>
        <v>0</v>
      </c>
      <c r="T43" s="207">
        <f t="shared" si="312"/>
        <v>0</v>
      </c>
      <c r="U43" s="207">
        <f t="shared" si="9"/>
        <v>0</v>
      </c>
      <c r="V43" s="207">
        <f t="shared" si="10"/>
        <v>0</v>
      </c>
      <c r="W43" s="207">
        <f t="shared" si="11"/>
        <v>0</v>
      </c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>
        <f t="shared" ref="AH43:AI58" si="313">ROUND(AC43+(D43*0.1),0)</f>
        <v>0</v>
      </c>
      <c r="AI43" s="207">
        <f t="shared" si="313"/>
        <v>0</v>
      </c>
      <c r="AJ43" s="207">
        <f t="shared" si="17"/>
        <v>0</v>
      </c>
      <c r="AK43" s="207">
        <f t="shared" si="18"/>
        <v>0</v>
      </c>
      <c r="AL43" s="207">
        <f t="shared" si="19"/>
        <v>0</v>
      </c>
      <c r="AM43" s="207">
        <f t="shared" ref="AM43:AN55" si="314">ROUND(AH43+(D43*0.15),0)</f>
        <v>0</v>
      </c>
      <c r="AN43" s="207">
        <f t="shared" si="314"/>
        <v>0</v>
      </c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7"/>
      <c r="BN43" s="207"/>
      <c r="BO43" s="207"/>
      <c r="BP43" s="207"/>
      <c r="BQ43" s="207"/>
      <c r="BR43" s="207"/>
      <c r="BS43" s="207"/>
      <c r="BT43" s="207"/>
      <c r="BU43" s="207"/>
      <c r="BV43" s="207"/>
      <c r="BW43" s="207"/>
      <c r="BX43" s="207"/>
      <c r="BY43" s="207"/>
      <c r="BZ43" s="207"/>
      <c r="CA43" s="207"/>
      <c r="CB43" s="207"/>
      <c r="CC43" s="207"/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8"/>
      <c r="DD43" s="88" t="e">
        <f t="shared" si="72"/>
        <v>#DIV/0!</v>
      </c>
      <c r="DE43" s="88" t="e">
        <f t="shared" si="73"/>
        <v>#DIV/0!</v>
      </c>
      <c r="DF43" s="88" t="e">
        <f t="shared" si="74"/>
        <v>#DIV/0!</v>
      </c>
      <c r="DG43" s="88"/>
      <c r="DI43" s="56"/>
      <c r="DJ43" s="213"/>
    </row>
    <row r="44" spans="1:114" ht="15.75" x14ac:dyDescent="0.25">
      <c r="A44" s="215"/>
      <c r="B44" s="141" t="s">
        <v>833</v>
      </c>
      <c r="C44" s="210" t="s">
        <v>2496</v>
      </c>
      <c r="D44" s="211">
        <v>3612</v>
      </c>
      <c r="E44" s="211">
        <v>2938</v>
      </c>
      <c r="F44" s="211">
        <v>6550</v>
      </c>
      <c r="G44" s="211">
        <v>95574</v>
      </c>
      <c r="H44" s="211">
        <v>102124</v>
      </c>
      <c r="I44" s="109">
        <f t="shared" ref="I44:J44" si="315">D44*1.2</f>
        <v>4334.3999999999996</v>
      </c>
      <c r="J44" s="109">
        <f t="shared" si="315"/>
        <v>3525.6</v>
      </c>
      <c r="K44" s="109">
        <f>+J44+I44</f>
        <v>7860</v>
      </c>
      <c r="L44" s="109">
        <f>G44*1.2</f>
        <v>114688.8</v>
      </c>
      <c r="M44" s="109">
        <f>+L44+K44</f>
        <v>122548.8</v>
      </c>
      <c r="N44" s="109">
        <f t="shared" si="311"/>
        <v>4551.12</v>
      </c>
      <c r="O44" s="109">
        <f t="shared" si="311"/>
        <v>3701.88</v>
      </c>
      <c r="P44" s="109">
        <f t="shared" si="5"/>
        <v>8253</v>
      </c>
      <c r="Q44" s="109">
        <f t="shared" si="6"/>
        <v>120423.24</v>
      </c>
      <c r="R44" s="109">
        <f t="shared" si="7"/>
        <v>128676.24</v>
      </c>
      <c r="S44" s="109">
        <f t="shared" si="312"/>
        <v>5056.8</v>
      </c>
      <c r="T44" s="109">
        <f t="shared" si="312"/>
        <v>4113.2</v>
      </c>
      <c r="U44" s="109">
        <f t="shared" si="9"/>
        <v>9170</v>
      </c>
      <c r="V44" s="109">
        <f t="shared" si="10"/>
        <v>133803.6</v>
      </c>
      <c r="W44" s="109">
        <f t="shared" si="11"/>
        <v>142973.6</v>
      </c>
      <c r="X44" s="109">
        <v>5237.3999999999996</v>
      </c>
      <c r="Y44" s="109">
        <v>4260.1000000000004</v>
      </c>
      <c r="Z44" s="109">
        <v>9497.5</v>
      </c>
      <c r="AA44" s="109">
        <v>138582.29999999999</v>
      </c>
      <c r="AB44" s="109">
        <v>148079.79999999999</v>
      </c>
      <c r="AC44" s="212">
        <f t="shared" ref="AC44:AD44" si="316">ROUND(S44*1.143,0)</f>
        <v>5780</v>
      </c>
      <c r="AD44" s="212">
        <f t="shared" si="316"/>
        <v>4701</v>
      </c>
      <c r="AE44" s="212">
        <f>+AC44+AD44</f>
        <v>10481</v>
      </c>
      <c r="AF44" s="212">
        <f>ROUND(V44*1.143,0)</f>
        <v>152938</v>
      </c>
      <c r="AG44" s="212">
        <f>+AF44+AE44</f>
        <v>163419</v>
      </c>
      <c r="AH44" s="72">
        <f t="shared" si="313"/>
        <v>6141</v>
      </c>
      <c r="AI44" s="72">
        <f t="shared" si="313"/>
        <v>4995</v>
      </c>
      <c r="AJ44" s="72">
        <f t="shared" si="17"/>
        <v>11136</v>
      </c>
      <c r="AK44" s="72">
        <f t="shared" si="18"/>
        <v>162495</v>
      </c>
      <c r="AL44" s="72">
        <f t="shared" si="19"/>
        <v>173631</v>
      </c>
      <c r="AM44" s="72">
        <f t="shared" si="314"/>
        <v>6683</v>
      </c>
      <c r="AN44" s="72">
        <f t="shared" si="314"/>
        <v>5436</v>
      </c>
      <c r="AO44" s="72">
        <f>+AM44+AN44</f>
        <v>12119</v>
      </c>
      <c r="AP44" s="72">
        <f>ROUND(G44*0.15+AK44,0)</f>
        <v>176831</v>
      </c>
      <c r="AQ44" s="72">
        <f>+AO44+AP44</f>
        <v>188950</v>
      </c>
      <c r="AR44" s="72">
        <f t="shared" ref="AR44:AS44" si="317">+ROUND(D44*0.28+AM44,0)</f>
        <v>7694</v>
      </c>
      <c r="AS44" s="72">
        <f t="shared" si="317"/>
        <v>6259</v>
      </c>
      <c r="AT44" s="72">
        <f>+AR44+AS44</f>
        <v>13953</v>
      </c>
      <c r="AU44" s="72">
        <f>+ROUND(G44*0.28+AP44,0)</f>
        <v>203592</v>
      </c>
      <c r="AV44" s="72">
        <f>+AT44+AU44</f>
        <v>217545</v>
      </c>
      <c r="AW44" s="72">
        <f t="shared" ref="AW44:AX44" si="318">+ROUND(AR44*(1+0.25),0)</f>
        <v>9618</v>
      </c>
      <c r="AX44" s="72">
        <f t="shared" si="318"/>
        <v>7824</v>
      </c>
      <c r="AY44" s="72">
        <f>+AW44+AX44</f>
        <v>17442</v>
      </c>
      <c r="AZ44" s="72">
        <f>+ROUND(AU44*(1+0.25),0)</f>
        <v>254490</v>
      </c>
      <c r="BA44" s="72">
        <f>+AY44+AZ44</f>
        <v>271932</v>
      </c>
      <c r="BB44" s="72">
        <f t="shared" ref="BB44:BC44" si="319">+ROUND(AW44+AR44*0.2,0)</f>
        <v>11157</v>
      </c>
      <c r="BC44" s="72">
        <f t="shared" si="319"/>
        <v>9076</v>
      </c>
      <c r="BD44" s="72">
        <f>+BB44+BC44</f>
        <v>20233</v>
      </c>
      <c r="BE44" s="72">
        <f>+ROUND(AZ44+AU44*0.2,0)</f>
        <v>295208</v>
      </c>
      <c r="BF44" s="72">
        <f>+BD44+BE44</f>
        <v>315441</v>
      </c>
      <c r="BG44" s="72">
        <f>BB44+2500</f>
        <v>13657</v>
      </c>
      <c r="BH44" s="72">
        <f>BC44</f>
        <v>9076</v>
      </c>
      <c r="BI44" s="72"/>
      <c r="BJ44" s="72">
        <f>BG44+BH44+BI44</f>
        <v>22733</v>
      </c>
      <c r="BK44" s="72">
        <f>BE44</f>
        <v>295208</v>
      </c>
      <c r="BL44" s="72">
        <f>BJ44+BK44</f>
        <v>317941</v>
      </c>
      <c r="BM44" s="72">
        <f>+ROUND(BG44*(1+$BP$1),0)</f>
        <v>14272</v>
      </c>
      <c r="BN44" s="72">
        <f>+ROUND(BH44*(1+$BP$1)+(AS44*$BN$1),0)</f>
        <v>10110</v>
      </c>
      <c r="BO44" s="72"/>
      <c r="BP44" s="72">
        <f>BM44+BN44+BO44</f>
        <v>24382</v>
      </c>
      <c r="BQ44" s="72">
        <f>+ROUND(BK44*(1+$BP$1)+(AU44*$BN$1),0)</f>
        <v>328852</v>
      </c>
      <c r="BR44" s="72">
        <f>BP44+BQ44</f>
        <v>353234</v>
      </c>
      <c r="BS44" s="72">
        <f t="shared" ref="BS44:BT44" si="320">+ROUND(BM44+(BG44*$BU$2),0)</f>
        <v>14818</v>
      </c>
      <c r="BT44" s="72">
        <f t="shared" si="320"/>
        <v>10473</v>
      </c>
      <c r="BU44" s="72"/>
      <c r="BV44" s="72">
        <f>BS44+BT44+BU44</f>
        <v>25291</v>
      </c>
      <c r="BW44" s="72">
        <f>+ROUND(BQ44+(BK44*$BU$2),0)</f>
        <v>340660</v>
      </c>
      <c r="BX44" s="72">
        <f>BV44+BW44</f>
        <v>365951</v>
      </c>
      <c r="BY44" s="72">
        <f>+ROUND(BS44+(BS44*$BY$3),0)</f>
        <v>16003</v>
      </c>
      <c r="BZ44" s="72">
        <f>+ROUND(BT44+(BT44*$BZ$3),0)</f>
        <v>11834</v>
      </c>
      <c r="CA44" s="72"/>
      <c r="CB44" s="72">
        <f>BY44+BZ44+CA44</f>
        <v>27837</v>
      </c>
      <c r="CC44" s="72">
        <f>+ROUND(BW44+(BW44*$CC$3),0)</f>
        <v>384946</v>
      </c>
      <c r="CD44" s="72">
        <f>CB44+CC44</f>
        <v>412783</v>
      </c>
      <c r="CE44" s="72">
        <f>+ROUND(BY44+BY44*$CE$3,0)</f>
        <v>17443</v>
      </c>
      <c r="CF44" s="72">
        <f>+ROUND(BZ44+BZ44*$CF$3,0)</f>
        <v>12899</v>
      </c>
      <c r="CG44" s="72"/>
      <c r="CH44" s="72">
        <f>CE44+CF44+CG44</f>
        <v>30342</v>
      </c>
      <c r="CI44" s="72">
        <v>419591</v>
      </c>
      <c r="CJ44" s="72">
        <f>CH44+CI44</f>
        <v>449933</v>
      </c>
      <c r="CK44" s="72">
        <f>+ROUND(CE44+$BY44*CK$3,0)</f>
        <v>18243</v>
      </c>
      <c r="CL44" s="72">
        <f>+ROUND(CF44+$BZ44*CL$3,0)</f>
        <v>13491</v>
      </c>
      <c r="CM44" s="72"/>
      <c r="CN44" s="72">
        <f>CK44+CL44+CM44</f>
        <v>31734</v>
      </c>
      <c r="CO44" s="72">
        <f>+ROUND(CI44+$CC44*CO$3,0)</f>
        <v>438838</v>
      </c>
      <c r="CP44" s="72">
        <f>CN44+CO44</f>
        <v>470572</v>
      </c>
      <c r="CQ44" s="72">
        <f>+ROUND(CK44+$BY44*CQ$3,0)</f>
        <v>19043</v>
      </c>
      <c r="CR44" s="72">
        <f>+ROUND(CL44+$BZ44*CR$3,0)</f>
        <v>14083</v>
      </c>
      <c r="CS44" s="72"/>
      <c r="CT44" s="72">
        <f>CQ44+CR44+CS44</f>
        <v>33126</v>
      </c>
      <c r="CU44" s="72">
        <f>+ROUND(CO44+$CC44*CU$3,0)</f>
        <v>458085</v>
      </c>
      <c r="CV44" s="72">
        <f>CT44+CU44</f>
        <v>491211</v>
      </c>
      <c r="CW44" s="72">
        <f>+ROUND(CQ44+$BY44*CW$3,0)</f>
        <v>19523</v>
      </c>
      <c r="CX44" s="72">
        <f>+ROUND(CR44+$BZ44*CW$3,0)</f>
        <v>14438</v>
      </c>
      <c r="CY44" s="72"/>
      <c r="CZ44" s="72">
        <f>CW44+CX44+CY44</f>
        <v>33961</v>
      </c>
      <c r="DA44" s="72">
        <f>+ROUND(CU44+$CC44*CW$3,0)</f>
        <v>469633</v>
      </c>
      <c r="DB44" s="72">
        <f>CZ44+DA44</f>
        <v>503594</v>
      </c>
      <c r="DC44" s="78"/>
      <c r="DD44" s="214">
        <f t="shared" si="72"/>
        <v>2.9994376054489784E-2</v>
      </c>
      <c r="DE44" s="214">
        <f t="shared" si="73"/>
        <v>2.9998309954368769E-2</v>
      </c>
      <c r="DF44" s="214">
        <f t="shared" si="74"/>
        <v>2.9999012848555381E-2</v>
      </c>
      <c r="DG44" s="88"/>
      <c r="DI44" s="56"/>
      <c r="DJ44" s="213"/>
    </row>
    <row r="45" spans="1:114" ht="15.75" x14ac:dyDescent="0.25">
      <c r="A45" s="207" t="s">
        <v>2497</v>
      </c>
      <c r="B45" s="207" t="s">
        <v>2498</v>
      </c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>
        <f t="shared" si="311"/>
        <v>0</v>
      </c>
      <c r="O45" s="207">
        <f t="shared" si="311"/>
        <v>0</v>
      </c>
      <c r="P45" s="207">
        <f t="shared" si="5"/>
        <v>0</v>
      </c>
      <c r="Q45" s="207">
        <f t="shared" si="6"/>
        <v>0</v>
      </c>
      <c r="R45" s="207">
        <f t="shared" si="7"/>
        <v>0</v>
      </c>
      <c r="S45" s="207">
        <f t="shared" si="312"/>
        <v>0</v>
      </c>
      <c r="T45" s="207">
        <f t="shared" si="312"/>
        <v>0</v>
      </c>
      <c r="U45" s="207">
        <f t="shared" si="9"/>
        <v>0</v>
      </c>
      <c r="V45" s="207">
        <f t="shared" si="10"/>
        <v>0</v>
      </c>
      <c r="W45" s="207">
        <f t="shared" si="11"/>
        <v>0</v>
      </c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>
        <f t="shared" si="313"/>
        <v>0</v>
      </c>
      <c r="AI45" s="207">
        <f t="shared" si="313"/>
        <v>0</v>
      </c>
      <c r="AJ45" s="207">
        <f t="shared" si="17"/>
        <v>0</v>
      </c>
      <c r="AK45" s="207">
        <f t="shared" si="18"/>
        <v>0</v>
      </c>
      <c r="AL45" s="207">
        <f t="shared" si="19"/>
        <v>0</v>
      </c>
      <c r="AM45" s="207">
        <f t="shared" si="314"/>
        <v>0</v>
      </c>
      <c r="AN45" s="207">
        <f t="shared" si="314"/>
        <v>0</v>
      </c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7"/>
      <c r="BN45" s="207"/>
      <c r="BO45" s="207"/>
      <c r="BP45" s="207"/>
      <c r="BQ45" s="207"/>
      <c r="BR45" s="207"/>
      <c r="BS45" s="207"/>
      <c r="BT45" s="207"/>
      <c r="BU45" s="207"/>
      <c r="BV45" s="207"/>
      <c r="BW45" s="207"/>
      <c r="BX45" s="207"/>
      <c r="BY45" s="207"/>
      <c r="BZ45" s="207"/>
      <c r="CA45" s="207"/>
      <c r="CB45" s="207"/>
      <c r="CC45" s="207"/>
      <c r="CD45" s="207"/>
      <c r="CE45" s="207"/>
      <c r="CF45" s="207"/>
      <c r="CG45" s="207"/>
      <c r="CH45" s="207"/>
      <c r="CI45" s="207"/>
      <c r="CJ45" s="207"/>
      <c r="CK45" s="207"/>
      <c r="CL45" s="207"/>
      <c r="CM45" s="207"/>
      <c r="CN45" s="207"/>
      <c r="CO45" s="207"/>
      <c r="CP45" s="207"/>
      <c r="CQ45" s="207"/>
      <c r="CR45" s="207"/>
      <c r="CS45" s="207"/>
      <c r="CT45" s="207"/>
      <c r="CU45" s="207"/>
      <c r="CV45" s="207"/>
      <c r="CW45" s="207"/>
      <c r="CX45" s="207"/>
      <c r="CY45" s="207"/>
      <c r="CZ45" s="207"/>
      <c r="DA45" s="207"/>
      <c r="DB45" s="207"/>
      <c r="DC45" s="208"/>
      <c r="DD45" s="88" t="e">
        <f t="shared" si="72"/>
        <v>#DIV/0!</v>
      </c>
      <c r="DE45" s="88" t="e">
        <f t="shared" si="73"/>
        <v>#DIV/0!</v>
      </c>
      <c r="DF45" s="88" t="e">
        <f t="shared" si="74"/>
        <v>#DIV/0!</v>
      </c>
      <c r="DG45" s="88"/>
      <c r="DI45" s="56"/>
      <c r="DJ45" s="213"/>
    </row>
    <row r="46" spans="1:114" ht="15.75" x14ac:dyDescent="0.25">
      <c r="A46" s="216" t="s">
        <v>834</v>
      </c>
      <c r="B46" s="141" t="s">
        <v>835</v>
      </c>
      <c r="C46" s="210" t="s">
        <v>2499</v>
      </c>
      <c r="D46" s="211">
        <v>3380</v>
      </c>
      <c r="E46" s="211">
        <v>2755</v>
      </c>
      <c r="F46" s="211">
        <v>6135</v>
      </c>
      <c r="G46" s="211">
        <v>8560</v>
      </c>
      <c r="H46" s="211">
        <v>14695</v>
      </c>
      <c r="I46" s="109">
        <f t="shared" ref="I46:J48" si="321">D46*1.2</f>
        <v>4056</v>
      </c>
      <c r="J46" s="109">
        <f t="shared" si="321"/>
        <v>3306</v>
      </c>
      <c r="K46" s="109">
        <f t="shared" ref="K46:K48" si="322">+J46+I46</f>
        <v>7362</v>
      </c>
      <c r="L46" s="109">
        <f t="shared" ref="L46:L48" si="323">G46*1.2</f>
        <v>10272</v>
      </c>
      <c r="M46" s="109">
        <f t="shared" ref="M46:M48" si="324">+L46+K46</f>
        <v>17634</v>
      </c>
      <c r="N46" s="109">
        <f t="shared" si="311"/>
        <v>4258.8</v>
      </c>
      <c r="O46" s="109">
        <f t="shared" si="311"/>
        <v>3471.3</v>
      </c>
      <c r="P46" s="109">
        <f t="shared" si="5"/>
        <v>7730.1</v>
      </c>
      <c r="Q46" s="109">
        <f t="shared" si="6"/>
        <v>10785.6</v>
      </c>
      <c r="R46" s="109">
        <f t="shared" si="7"/>
        <v>18515.7</v>
      </c>
      <c r="S46" s="109">
        <f t="shared" si="312"/>
        <v>4732</v>
      </c>
      <c r="T46" s="109">
        <f t="shared" si="312"/>
        <v>3857</v>
      </c>
      <c r="U46" s="109">
        <f t="shared" si="9"/>
        <v>8589</v>
      </c>
      <c r="V46" s="109">
        <f t="shared" si="10"/>
        <v>11984</v>
      </c>
      <c r="W46" s="109">
        <f t="shared" si="11"/>
        <v>20573</v>
      </c>
      <c r="X46" s="109">
        <v>4901</v>
      </c>
      <c r="Y46" s="109">
        <v>3994.75</v>
      </c>
      <c r="Z46" s="109">
        <v>8895.75</v>
      </c>
      <c r="AA46" s="109">
        <v>12412</v>
      </c>
      <c r="AB46" s="109">
        <v>21307.75</v>
      </c>
      <c r="AC46" s="212">
        <f t="shared" ref="AC46:AD48" si="325">ROUND(S46*1.143,0)</f>
        <v>5409</v>
      </c>
      <c r="AD46" s="212">
        <f t="shared" si="325"/>
        <v>4409</v>
      </c>
      <c r="AE46" s="212">
        <f t="shared" ref="AE46:AE48" si="326">+AC46+AD46</f>
        <v>9818</v>
      </c>
      <c r="AF46" s="212">
        <f t="shared" ref="AF46:AF48" si="327">ROUND(V46*1.143,0)</f>
        <v>13698</v>
      </c>
      <c r="AG46" s="212">
        <f t="shared" ref="AG46:AG48" si="328">+AF46+AE46</f>
        <v>23516</v>
      </c>
      <c r="AH46" s="72">
        <f t="shared" si="313"/>
        <v>5747</v>
      </c>
      <c r="AI46" s="72">
        <f t="shared" si="313"/>
        <v>4685</v>
      </c>
      <c r="AJ46" s="72">
        <f t="shared" si="17"/>
        <v>10432</v>
      </c>
      <c r="AK46" s="72">
        <f t="shared" si="18"/>
        <v>14554</v>
      </c>
      <c r="AL46" s="72">
        <f t="shared" si="19"/>
        <v>24986</v>
      </c>
      <c r="AM46" s="72">
        <f t="shared" si="314"/>
        <v>6254</v>
      </c>
      <c r="AN46" s="72">
        <f t="shared" si="314"/>
        <v>5098</v>
      </c>
      <c r="AO46" s="72">
        <f t="shared" ref="AO46:AO48" si="329">+AM46+AN46</f>
        <v>11352</v>
      </c>
      <c r="AP46" s="72">
        <f>ROUND(G46*0.15+AK46,0)</f>
        <v>15838</v>
      </c>
      <c r="AQ46" s="72">
        <f t="shared" ref="AQ46:AQ48" si="330">+AO46+AP46</f>
        <v>27190</v>
      </c>
      <c r="AR46" s="72">
        <f t="shared" ref="AR46:AS48" si="331">+ROUND(D46*0.28+AM46,0)</f>
        <v>7200</v>
      </c>
      <c r="AS46" s="72">
        <f t="shared" si="331"/>
        <v>5869</v>
      </c>
      <c r="AT46" s="72">
        <f t="shared" ref="AT46:AT48" si="332">+AR46+AS46</f>
        <v>13069</v>
      </c>
      <c r="AU46" s="72">
        <f>+ROUND(G46*0.28+AP46,0)</f>
        <v>18235</v>
      </c>
      <c r="AV46" s="72">
        <f t="shared" ref="AV46:AV48" si="333">+AT46+AU46</f>
        <v>31304</v>
      </c>
      <c r="AW46" s="72">
        <f t="shared" ref="AW46:AX48" si="334">+ROUND(AR46*(1+0.25),0)</f>
        <v>9000</v>
      </c>
      <c r="AX46" s="72">
        <f t="shared" si="334"/>
        <v>7336</v>
      </c>
      <c r="AY46" s="72">
        <f t="shared" ref="AY46:AY48" si="335">+AW46+AX46</f>
        <v>16336</v>
      </c>
      <c r="AZ46" s="72">
        <f>+ROUND(AU46*(1+0.25),0)</f>
        <v>22794</v>
      </c>
      <c r="BA46" s="72">
        <f t="shared" ref="BA46:BA48" si="336">+AY46+AZ46</f>
        <v>39130</v>
      </c>
      <c r="BB46" s="72">
        <f t="shared" ref="BB46:BC48" si="337">+ROUND(AW46+AR46*0.2,0)</f>
        <v>10440</v>
      </c>
      <c r="BC46" s="72">
        <f t="shared" si="337"/>
        <v>8510</v>
      </c>
      <c r="BD46" s="72">
        <f t="shared" ref="BD46:BD48" si="338">+BB46+BC46</f>
        <v>18950</v>
      </c>
      <c r="BE46" s="72">
        <f>+ROUND(AZ46+AU46*0.2,0)</f>
        <v>26441</v>
      </c>
      <c r="BF46" s="72">
        <f t="shared" ref="BF46:BF48" si="339">+BD46+BE46</f>
        <v>45391</v>
      </c>
      <c r="BG46" s="72">
        <f t="shared" ref="BG46:BG48" si="340">BB46+2500</f>
        <v>12940</v>
      </c>
      <c r="BH46" s="72">
        <f t="shared" ref="BH46:BH48" si="341">BC46</f>
        <v>8510</v>
      </c>
      <c r="BI46" s="72"/>
      <c r="BJ46" s="72">
        <f t="shared" ref="BJ46:BJ48" si="342">BG46+BH46+BI46</f>
        <v>21450</v>
      </c>
      <c r="BK46" s="72">
        <f t="shared" ref="BK46:BK48" si="343">BE46</f>
        <v>26441</v>
      </c>
      <c r="BL46" s="72">
        <f t="shared" ref="BL46:BL48" si="344">BJ46+BK46</f>
        <v>47891</v>
      </c>
      <c r="BM46" s="72">
        <f t="shared" ref="BM46:BM48" si="345">+ROUND(BG46*(1+$BP$1),0)</f>
        <v>13522</v>
      </c>
      <c r="BN46" s="72">
        <f t="shared" ref="BN46:BN48" si="346">+ROUND(BH46*(1+$BP$1)+(AS46*$BN$1),0)</f>
        <v>9480</v>
      </c>
      <c r="BO46" s="72"/>
      <c r="BP46" s="72">
        <f t="shared" ref="BP46:BP48" si="347">BM46+BN46+BO46</f>
        <v>23002</v>
      </c>
      <c r="BQ46" s="72">
        <f t="shared" ref="BQ46:BQ48" si="348">+ROUND(BK46*(1+$BP$1)+(AU46*$BN$1),0)</f>
        <v>29454</v>
      </c>
      <c r="BR46" s="72">
        <f t="shared" ref="BR46:BR48" si="349">BP46+BQ46</f>
        <v>52456</v>
      </c>
      <c r="BS46" s="72">
        <f t="shared" ref="BS46:BT48" si="350">+ROUND(BM46+(BG46*$BU$2),0)</f>
        <v>14040</v>
      </c>
      <c r="BT46" s="72">
        <f t="shared" si="350"/>
        <v>9820</v>
      </c>
      <c r="BU46" s="72"/>
      <c r="BV46" s="72">
        <f t="shared" ref="BV46:BV48" si="351">BS46+BT46+BU46</f>
        <v>23860</v>
      </c>
      <c r="BW46" s="72">
        <f t="shared" ref="BW46:BW48" si="352">+ROUND(BQ46+(BK46*$BU$2),0)</f>
        <v>30512</v>
      </c>
      <c r="BX46" s="72">
        <f t="shared" ref="BX46:BX48" si="353">BV46+BW46</f>
        <v>54372</v>
      </c>
      <c r="BY46" s="72">
        <f t="shared" ref="BY46:BY48" si="354">+ROUND(BS46+(BS46*$BY$3),0)</f>
        <v>15163</v>
      </c>
      <c r="BZ46" s="72">
        <f t="shared" ref="BZ46:BZ48" si="355">+ROUND(BT46+(BT46*$BZ$3),0)</f>
        <v>11097</v>
      </c>
      <c r="CA46" s="72"/>
      <c r="CB46" s="72">
        <f t="shared" ref="CB46:CB48" si="356">BY46+BZ46+CA46</f>
        <v>26260</v>
      </c>
      <c r="CC46" s="72">
        <f t="shared" ref="CC46:CC48" si="357">+ROUND(BW46+(BW46*$CC$3),0)</f>
        <v>34479</v>
      </c>
      <c r="CD46" s="72">
        <f t="shared" ref="CD46:CD48" si="358">CB46+CC46</f>
        <v>60739</v>
      </c>
      <c r="CE46" s="72">
        <f t="shared" ref="CE46:CE48" si="359">+ROUND(BY46+BY46*$CE$3,0)</f>
        <v>16528</v>
      </c>
      <c r="CF46" s="72">
        <f t="shared" ref="CF46:CF48" si="360">+ROUND(BZ46+BZ46*$CF$3,0)</f>
        <v>12096</v>
      </c>
      <c r="CG46" s="72"/>
      <c r="CH46" s="72">
        <f t="shared" ref="CH46:CH48" si="361">CE46+CF46+CG46</f>
        <v>28624</v>
      </c>
      <c r="CI46" s="72">
        <v>85292</v>
      </c>
      <c r="CJ46" s="72">
        <f t="shared" ref="CJ46:CJ48" si="362">CH46+CI46</f>
        <v>113916</v>
      </c>
      <c r="CK46" s="72">
        <f t="shared" ref="CK46:CK48" si="363">+ROUND(CE46+$BY46*CK$3,0)</f>
        <v>17286</v>
      </c>
      <c r="CL46" s="72">
        <f t="shared" ref="CL46:CL48" si="364">+ROUND(CF46+$BZ46*CL$3,0)</f>
        <v>12651</v>
      </c>
      <c r="CM46" s="72"/>
      <c r="CN46" s="72">
        <f t="shared" ref="CN46:CN48" si="365">CK46+CL46+CM46</f>
        <v>29937</v>
      </c>
      <c r="CO46" s="72">
        <f t="shared" ref="CO46:CO48" si="366">+ROUND(CI46+$CC46*CO$3,0)</f>
        <v>87016</v>
      </c>
      <c r="CP46" s="72">
        <f t="shared" ref="CP46:CP48" si="367">CN46+CO46</f>
        <v>116953</v>
      </c>
      <c r="CQ46" s="72">
        <f t="shared" ref="CQ46:CQ48" si="368">+ROUND(CK46+$BY46*CQ$3,0)</f>
        <v>18044</v>
      </c>
      <c r="CR46" s="72">
        <f t="shared" ref="CR46:CR48" si="369">+ROUND(CL46+$BZ46*CR$3,0)</f>
        <v>13206</v>
      </c>
      <c r="CS46" s="72"/>
      <c r="CT46" s="72">
        <f t="shared" ref="CT46:CT48" si="370">CQ46+CR46+CS46</f>
        <v>31250</v>
      </c>
      <c r="CU46" s="72">
        <f t="shared" ref="CU46:CU48" si="371">+ROUND(CO46+$CC46*CU$3,0)</f>
        <v>88740</v>
      </c>
      <c r="CV46" s="72">
        <f t="shared" ref="CV46:CV48" si="372">CT46+CU46</f>
        <v>119990</v>
      </c>
      <c r="CW46" s="72">
        <f t="shared" ref="CW46:CW48" si="373">+ROUND(CQ46+$BY46*CW$3,0)</f>
        <v>18499</v>
      </c>
      <c r="CX46" s="72">
        <v>13206</v>
      </c>
      <c r="CY46" s="72"/>
      <c r="CZ46" s="72">
        <f t="shared" ref="CZ46:CZ48" si="374">CW46+CX46+CY46</f>
        <v>31705</v>
      </c>
      <c r="DA46" s="72">
        <v>88740</v>
      </c>
      <c r="DB46" s="72">
        <f t="shared" ref="DB46:DB48" si="375">CZ46+DA46</f>
        <v>120445</v>
      </c>
      <c r="DC46" s="78"/>
      <c r="DD46" s="88">
        <f t="shared" si="72"/>
        <v>3.0007254501088175E-2</v>
      </c>
      <c r="DE46" s="88">
        <f t="shared" si="73"/>
        <v>0</v>
      </c>
      <c r="DF46" s="88">
        <f t="shared" si="74"/>
        <v>0</v>
      </c>
      <c r="DG46" s="88"/>
      <c r="DI46" s="56"/>
      <c r="DJ46" s="213"/>
    </row>
    <row r="47" spans="1:114" ht="30.75" x14ac:dyDescent="0.25">
      <c r="A47" s="216" t="s">
        <v>836</v>
      </c>
      <c r="B47" s="141" t="s">
        <v>837</v>
      </c>
      <c r="C47" s="210" t="s">
        <v>2500</v>
      </c>
      <c r="D47" s="211">
        <v>3380</v>
      </c>
      <c r="E47" s="211">
        <v>2755</v>
      </c>
      <c r="F47" s="211">
        <v>6135</v>
      </c>
      <c r="G47" s="211">
        <v>0</v>
      </c>
      <c r="H47" s="211">
        <v>6135</v>
      </c>
      <c r="I47" s="109">
        <f t="shared" si="321"/>
        <v>4056</v>
      </c>
      <c r="J47" s="109">
        <f t="shared" si="321"/>
        <v>3306</v>
      </c>
      <c r="K47" s="109">
        <f t="shared" si="322"/>
        <v>7362</v>
      </c>
      <c r="L47" s="109">
        <f t="shared" si="323"/>
        <v>0</v>
      </c>
      <c r="M47" s="109">
        <f t="shared" si="324"/>
        <v>7362</v>
      </c>
      <c r="N47" s="109">
        <f t="shared" si="311"/>
        <v>4258.8</v>
      </c>
      <c r="O47" s="109">
        <f t="shared" si="311"/>
        <v>3471.3</v>
      </c>
      <c r="P47" s="109">
        <f t="shared" si="5"/>
        <v>7730.1</v>
      </c>
      <c r="Q47" s="109">
        <f t="shared" si="6"/>
        <v>0</v>
      </c>
      <c r="R47" s="109">
        <f t="shared" si="7"/>
        <v>7730.1</v>
      </c>
      <c r="S47" s="109">
        <f t="shared" si="312"/>
        <v>4732</v>
      </c>
      <c r="T47" s="109">
        <f t="shared" si="312"/>
        <v>3857</v>
      </c>
      <c r="U47" s="109">
        <f t="shared" si="9"/>
        <v>8589</v>
      </c>
      <c r="V47" s="109">
        <f t="shared" si="10"/>
        <v>0</v>
      </c>
      <c r="W47" s="109">
        <f t="shared" si="11"/>
        <v>8589</v>
      </c>
      <c r="X47" s="109">
        <v>4901</v>
      </c>
      <c r="Y47" s="109">
        <v>3994.75</v>
      </c>
      <c r="Z47" s="109">
        <v>8895.75</v>
      </c>
      <c r="AA47" s="109">
        <v>0</v>
      </c>
      <c r="AB47" s="109">
        <v>8895.75</v>
      </c>
      <c r="AC47" s="212">
        <f t="shared" si="325"/>
        <v>5409</v>
      </c>
      <c r="AD47" s="212">
        <f t="shared" si="325"/>
        <v>4409</v>
      </c>
      <c r="AE47" s="212">
        <f t="shared" si="326"/>
        <v>9818</v>
      </c>
      <c r="AF47" s="212">
        <f t="shared" si="327"/>
        <v>0</v>
      </c>
      <c r="AG47" s="212">
        <f t="shared" si="328"/>
        <v>9818</v>
      </c>
      <c r="AH47" s="72">
        <f t="shared" si="313"/>
        <v>5747</v>
      </c>
      <c r="AI47" s="72">
        <f t="shared" si="313"/>
        <v>4685</v>
      </c>
      <c r="AJ47" s="72">
        <f t="shared" si="17"/>
        <v>10432</v>
      </c>
      <c r="AK47" s="72">
        <f t="shared" si="18"/>
        <v>0</v>
      </c>
      <c r="AL47" s="72">
        <f t="shared" si="19"/>
        <v>10432</v>
      </c>
      <c r="AM47" s="72">
        <f t="shared" si="314"/>
        <v>6254</v>
      </c>
      <c r="AN47" s="72">
        <f t="shared" si="314"/>
        <v>5098</v>
      </c>
      <c r="AO47" s="72">
        <f t="shared" si="329"/>
        <v>11352</v>
      </c>
      <c r="AP47" s="72"/>
      <c r="AQ47" s="72">
        <f t="shared" si="330"/>
        <v>11352</v>
      </c>
      <c r="AR47" s="72">
        <f t="shared" si="331"/>
        <v>7200</v>
      </c>
      <c r="AS47" s="72">
        <f t="shared" si="331"/>
        <v>5869</v>
      </c>
      <c r="AT47" s="72">
        <f t="shared" si="332"/>
        <v>13069</v>
      </c>
      <c r="AU47" s="72"/>
      <c r="AV47" s="72">
        <f t="shared" si="333"/>
        <v>13069</v>
      </c>
      <c r="AW47" s="72">
        <f t="shared" si="334"/>
        <v>9000</v>
      </c>
      <c r="AX47" s="72">
        <f t="shared" si="334"/>
        <v>7336</v>
      </c>
      <c r="AY47" s="72">
        <f t="shared" si="335"/>
        <v>16336</v>
      </c>
      <c r="AZ47" s="72"/>
      <c r="BA47" s="72">
        <f t="shared" si="336"/>
        <v>16336</v>
      </c>
      <c r="BB47" s="72">
        <f t="shared" si="337"/>
        <v>10440</v>
      </c>
      <c r="BC47" s="72">
        <f t="shared" si="337"/>
        <v>8510</v>
      </c>
      <c r="BD47" s="72">
        <f t="shared" si="338"/>
        <v>18950</v>
      </c>
      <c r="BE47" s="72"/>
      <c r="BF47" s="72">
        <f t="shared" si="339"/>
        <v>18950</v>
      </c>
      <c r="BG47" s="72">
        <f t="shared" si="340"/>
        <v>12940</v>
      </c>
      <c r="BH47" s="72">
        <f t="shared" si="341"/>
        <v>8510</v>
      </c>
      <c r="BI47" s="72"/>
      <c r="BJ47" s="72">
        <f t="shared" si="342"/>
        <v>21450</v>
      </c>
      <c r="BK47" s="72">
        <f t="shared" si="343"/>
        <v>0</v>
      </c>
      <c r="BL47" s="72">
        <f t="shared" si="344"/>
        <v>21450</v>
      </c>
      <c r="BM47" s="72">
        <f t="shared" si="345"/>
        <v>13522</v>
      </c>
      <c r="BN47" s="72">
        <f t="shared" si="346"/>
        <v>9480</v>
      </c>
      <c r="BO47" s="72"/>
      <c r="BP47" s="72">
        <f t="shared" si="347"/>
        <v>23002</v>
      </c>
      <c r="BQ47" s="72">
        <f t="shared" si="348"/>
        <v>0</v>
      </c>
      <c r="BR47" s="72">
        <f t="shared" si="349"/>
        <v>23002</v>
      </c>
      <c r="BS47" s="72">
        <f t="shared" si="350"/>
        <v>14040</v>
      </c>
      <c r="BT47" s="72">
        <f t="shared" si="350"/>
        <v>9820</v>
      </c>
      <c r="BU47" s="72"/>
      <c r="BV47" s="72">
        <f t="shared" si="351"/>
        <v>23860</v>
      </c>
      <c r="BW47" s="72">
        <f t="shared" si="352"/>
        <v>0</v>
      </c>
      <c r="BX47" s="72">
        <f t="shared" si="353"/>
        <v>23860</v>
      </c>
      <c r="BY47" s="72">
        <f t="shared" si="354"/>
        <v>15163</v>
      </c>
      <c r="BZ47" s="72">
        <f t="shared" si="355"/>
        <v>11097</v>
      </c>
      <c r="CA47" s="72"/>
      <c r="CB47" s="72">
        <f t="shared" si="356"/>
        <v>26260</v>
      </c>
      <c r="CC47" s="72">
        <f t="shared" si="357"/>
        <v>0</v>
      </c>
      <c r="CD47" s="72">
        <f t="shared" si="358"/>
        <v>26260</v>
      </c>
      <c r="CE47" s="72">
        <f t="shared" si="359"/>
        <v>16528</v>
      </c>
      <c r="CF47" s="72">
        <f t="shared" si="360"/>
        <v>12096</v>
      </c>
      <c r="CG47" s="72"/>
      <c r="CH47" s="72">
        <f t="shared" si="361"/>
        <v>28624</v>
      </c>
      <c r="CI47" s="72">
        <v>0</v>
      </c>
      <c r="CJ47" s="72">
        <f t="shared" si="362"/>
        <v>28624</v>
      </c>
      <c r="CK47" s="72">
        <f t="shared" si="363"/>
        <v>17286</v>
      </c>
      <c r="CL47" s="72">
        <f t="shared" si="364"/>
        <v>12651</v>
      </c>
      <c r="CM47" s="72"/>
      <c r="CN47" s="72">
        <f t="shared" si="365"/>
        <v>29937</v>
      </c>
      <c r="CO47" s="72">
        <f t="shared" si="366"/>
        <v>0</v>
      </c>
      <c r="CP47" s="72">
        <f t="shared" si="367"/>
        <v>29937</v>
      </c>
      <c r="CQ47" s="72">
        <f t="shared" si="368"/>
        <v>18044</v>
      </c>
      <c r="CR47" s="72">
        <f t="shared" si="369"/>
        <v>13206</v>
      </c>
      <c r="CS47" s="72"/>
      <c r="CT47" s="72">
        <f t="shared" si="370"/>
        <v>31250</v>
      </c>
      <c r="CU47" s="72">
        <f t="shared" si="371"/>
        <v>0</v>
      </c>
      <c r="CV47" s="72">
        <f t="shared" si="372"/>
        <v>31250</v>
      </c>
      <c r="CW47" s="72">
        <f t="shared" si="373"/>
        <v>18499</v>
      </c>
      <c r="CX47" s="72">
        <f t="shared" ref="CX47:CX48" si="376">+ROUND(CR47+$BZ47*CW$3,0)</f>
        <v>13539</v>
      </c>
      <c r="CY47" s="72"/>
      <c r="CZ47" s="72">
        <f t="shared" si="374"/>
        <v>32038</v>
      </c>
      <c r="DA47" s="72">
        <v>0</v>
      </c>
      <c r="DB47" s="72">
        <f t="shared" si="375"/>
        <v>32038</v>
      </c>
      <c r="DC47" s="78"/>
      <c r="DD47" s="214">
        <f t="shared" si="72"/>
        <v>3.0007254501088175E-2</v>
      </c>
      <c r="DE47" s="214">
        <f t="shared" si="73"/>
        <v>3.0008110300081103E-2</v>
      </c>
      <c r="DF47" s="214" t="e">
        <f t="shared" si="74"/>
        <v>#DIV/0!</v>
      </c>
      <c r="DG47" s="88"/>
      <c r="DI47" s="56"/>
      <c r="DJ47" s="213"/>
    </row>
    <row r="48" spans="1:114" ht="15.75" x14ac:dyDescent="0.25">
      <c r="A48" s="215"/>
      <c r="B48" s="141" t="s">
        <v>838</v>
      </c>
      <c r="C48" s="210" t="s">
        <v>2501</v>
      </c>
      <c r="D48" s="211">
        <v>3612</v>
      </c>
      <c r="E48" s="211">
        <v>2938</v>
      </c>
      <c r="F48" s="211">
        <v>6550</v>
      </c>
      <c r="G48" s="211">
        <v>87995</v>
      </c>
      <c r="H48" s="211">
        <v>94545</v>
      </c>
      <c r="I48" s="109">
        <f t="shared" si="321"/>
        <v>4334.3999999999996</v>
      </c>
      <c r="J48" s="109">
        <f t="shared" si="321"/>
        <v>3525.6</v>
      </c>
      <c r="K48" s="109">
        <f t="shared" si="322"/>
        <v>7860</v>
      </c>
      <c r="L48" s="109">
        <f t="shared" si="323"/>
        <v>105594</v>
      </c>
      <c r="M48" s="109">
        <f t="shared" si="324"/>
        <v>113454</v>
      </c>
      <c r="N48" s="109">
        <f t="shared" si="311"/>
        <v>4551.12</v>
      </c>
      <c r="O48" s="109">
        <f t="shared" si="311"/>
        <v>3701.88</v>
      </c>
      <c r="P48" s="109">
        <f t="shared" si="5"/>
        <v>8253</v>
      </c>
      <c r="Q48" s="109">
        <f t="shared" si="6"/>
        <v>110873.7</v>
      </c>
      <c r="R48" s="109">
        <f t="shared" si="7"/>
        <v>119126.7</v>
      </c>
      <c r="S48" s="109">
        <f t="shared" si="312"/>
        <v>5056.8</v>
      </c>
      <c r="T48" s="109">
        <f t="shared" si="312"/>
        <v>4113.2</v>
      </c>
      <c r="U48" s="109">
        <f t="shared" si="9"/>
        <v>9170</v>
      </c>
      <c r="V48" s="109">
        <f t="shared" si="10"/>
        <v>123193</v>
      </c>
      <c r="W48" s="109">
        <f t="shared" si="11"/>
        <v>132363</v>
      </c>
      <c r="X48" s="109">
        <v>5237.3999999999996</v>
      </c>
      <c r="Y48" s="109">
        <v>4260.1000000000004</v>
      </c>
      <c r="Z48" s="109">
        <v>9497.5</v>
      </c>
      <c r="AA48" s="109">
        <v>127592.75</v>
      </c>
      <c r="AB48" s="109">
        <v>137090.25</v>
      </c>
      <c r="AC48" s="212">
        <f t="shared" si="325"/>
        <v>5780</v>
      </c>
      <c r="AD48" s="212">
        <f t="shared" si="325"/>
        <v>4701</v>
      </c>
      <c r="AE48" s="212">
        <f t="shared" si="326"/>
        <v>10481</v>
      </c>
      <c r="AF48" s="212">
        <f t="shared" si="327"/>
        <v>140810</v>
      </c>
      <c r="AG48" s="212">
        <f t="shared" si="328"/>
        <v>151291</v>
      </c>
      <c r="AH48" s="72">
        <f t="shared" si="313"/>
        <v>6141</v>
      </c>
      <c r="AI48" s="72">
        <f t="shared" si="313"/>
        <v>4995</v>
      </c>
      <c r="AJ48" s="72">
        <f t="shared" si="17"/>
        <v>11136</v>
      </c>
      <c r="AK48" s="72">
        <f t="shared" si="18"/>
        <v>149610</v>
      </c>
      <c r="AL48" s="72">
        <f t="shared" si="19"/>
        <v>160746</v>
      </c>
      <c r="AM48" s="72">
        <f t="shared" si="314"/>
        <v>6683</v>
      </c>
      <c r="AN48" s="72">
        <f t="shared" si="314"/>
        <v>5436</v>
      </c>
      <c r="AO48" s="72">
        <f t="shared" si="329"/>
        <v>12119</v>
      </c>
      <c r="AP48" s="72">
        <f>ROUND(G48*0.15+AK48,0)</f>
        <v>162809</v>
      </c>
      <c r="AQ48" s="72">
        <f t="shared" si="330"/>
        <v>174928</v>
      </c>
      <c r="AR48" s="72">
        <f t="shared" si="331"/>
        <v>7694</v>
      </c>
      <c r="AS48" s="72">
        <f t="shared" si="331"/>
        <v>6259</v>
      </c>
      <c r="AT48" s="72">
        <f t="shared" si="332"/>
        <v>13953</v>
      </c>
      <c r="AU48" s="72">
        <f>+ROUND(G48*0.28+AP48,0)</f>
        <v>187448</v>
      </c>
      <c r="AV48" s="72">
        <f t="shared" si="333"/>
        <v>201401</v>
      </c>
      <c r="AW48" s="72">
        <f t="shared" si="334"/>
        <v>9618</v>
      </c>
      <c r="AX48" s="72">
        <f t="shared" si="334"/>
        <v>7824</v>
      </c>
      <c r="AY48" s="72">
        <f t="shared" si="335"/>
        <v>17442</v>
      </c>
      <c r="AZ48" s="72">
        <f>+ROUND(AU48*(1+0.25),0)</f>
        <v>234310</v>
      </c>
      <c r="BA48" s="72">
        <f t="shared" si="336"/>
        <v>251752</v>
      </c>
      <c r="BB48" s="72">
        <f t="shared" si="337"/>
        <v>11157</v>
      </c>
      <c r="BC48" s="72">
        <f t="shared" si="337"/>
        <v>9076</v>
      </c>
      <c r="BD48" s="72">
        <f t="shared" si="338"/>
        <v>20233</v>
      </c>
      <c r="BE48" s="72">
        <f>+ROUND(AZ48+AU48*0.2,0)</f>
        <v>271800</v>
      </c>
      <c r="BF48" s="72">
        <f t="shared" si="339"/>
        <v>292033</v>
      </c>
      <c r="BG48" s="72">
        <f t="shared" si="340"/>
        <v>13657</v>
      </c>
      <c r="BH48" s="72">
        <f t="shared" si="341"/>
        <v>9076</v>
      </c>
      <c r="BI48" s="72"/>
      <c r="BJ48" s="72">
        <f t="shared" si="342"/>
        <v>22733</v>
      </c>
      <c r="BK48" s="72">
        <f t="shared" si="343"/>
        <v>271800</v>
      </c>
      <c r="BL48" s="72">
        <f t="shared" si="344"/>
        <v>294533</v>
      </c>
      <c r="BM48" s="72">
        <f t="shared" si="345"/>
        <v>14272</v>
      </c>
      <c r="BN48" s="72">
        <f t="shared" si="346"/>
        <v>10110</v>
      </c>
      <c r="BO48" s="72"/>
      <c r="BP48" s="72">
        <f t="shared" si="347"/>
        <v>24382</v>
      </c>
      <c r="BQ48" s="72">
        <f t="shared" si="348"/>
        <v>302776</v>
      </c>
      <c r="BR48" s="72">
        <f t="shared" si="349"/>
        <v>327158</v>
      </c>
      <c r="BS48" s="72">
        <f t="shared" si="350"/>
        <v>14818</v>
      </c>
      <c r="BT48" s="72">
        <f t="shared" si="350"/>
        <v>10473</v>
      </c>
      <c r="BU48" s="72"/>
      <c r="BV48" s="72">
        <f t="shared" si="351"/>
        <v>25291</v>
      </c>
      <c r="BW48" s="72">
        <f t="shared" si="352"/>
        <v>313648</v>
      </c>
      <c r="BX48" s="72">
        <f t="shared" si="353"/>
        <v>338939</v>
      </c>
      <c r="BY48" s="72">
        <f t="shared" si="354"/>
        <v>16003</v>
      </c>
      <c r="BZ48" s="72">
        <f t="shared" si="355"/>
        <v>11834</v>
      </c>
      <c r="CA48" s="72"/>
      <c r="CB48" s="72">
        <f t="shared" si="356"/>
        <v>27837</v>
      </c>
      <c r="CC48" s="72">
        <f t="shared" si="357"/>
        <v>354422</v>
      </c>
      <c r="CD48" s="72">
        <f t="shared" si="358"/>
        <v>382259</v>
      </c>
      <c r="CE48" s="72">
        <f t="shared" si="359"/>
        <v>17443</v>
      </c>
      <c r="CF48" s="72">
        <f t="shared" si="360"/>
        <v>12899</v>
      </c>
      <c r="CG48" s="72"/>
      <c r="CH48" s="72">
        <f t="shared" si="361"/>
        <v>30342</v>
      </c>
      <c r="CI48" s="72">
        <f>+ROUND(CC48+(CC48*$CI$3),0)</f>
        <v>386320</v>
      </c>
      <c r="CJ48" s="72">
        <f t="shared" si="362"/>
        <v>416662</v>
      </c>
      <c r="CK48" s="72">
        <f t="shared" si="363"/>
        <v>18243</v>
      </c>
      <c r="CL48" s="72">
        <f t="shared" si="364"/>
        <v>13491</v>
      </c>
      <c r="CM48" s="72"/>
      <c r="CN48" s="72">
        <f t="shared" si="365"/>
        <v>31734</v>
      </c>
      <c r="CO48" s="72">
        <f t="shared" si="366"/>
        <v>404041</v>
      </c>
      <c r="CP48" s="72">
        <f t="shared" si="367"/>
        <v>435775</v>
      </c>
      <c r="CQ48" s="72">
        <f t="shared" si="368"/>
        <v>19043</v>
      </c>
      <c r="CR48" s="72">
        <f t="shared" si="369"/>
        <v>14083</v>
      </c>
      <c r="CS48" s="72"/>
      <c r="CT48" s="72">
        <f t="shared" si="370"/>
        <v>33126</v>
      </c>
      <c r="CU48" s="72">
        <f t="shared" si="371"/>
        <v>421762</v>
      </c>
      <c r="CV48" s="72">
        <f t="shared" si="372"/>
        <v>454888</v>
      </c>
      <c r="CW48" s="72">
        <f t="shared" si="373"/>
        <v>19523</v>
      </c>
      <c r="CX48" s="72">
        <f t="shared" si="376"/>
        <v>14438</v>
      </c>
      <c r="CY48" s="72"/>
      <c r="CZ48" s="72">
        <f t="shared" si="374"/>
        <v>33961</v>
      </c>
      <c r="DA48" s="72">
        <f>+ROUND(CU48+$CC48*CW$3,0)</f>
        <v>432395</v>
      </c>
      <c r="DB48" s="72">
        <f t="shared" si="375"/>
        <v>466356</v>
      </c>
      <c r="DC48" s="78"/>
      <c r="DD48" s="214">
        <f t="shared" si="72"/>
        <v>2.9994376054489784E-2</v>
      </c>
      <c r="DE48" s="214">
        <f t="shared" si="73"/>
        <v>2.9998309954368769E-2</v>
      </c>
      <c r="DF48" s="214">
        <f t="shared" si="74"/>
        <v>3.0000959308395077E-2</v>
      </c>
      <c r="DG48" s="88"/>
      <c r="DI48" s="56"/>
      <c r="DJ48" s="213"/>
    </row>
    <row r="49" spans="1:114" ht="15.75" x14ac:dyDescent="0.25">
      <c r="A49" s="207" t="s">
        <v>2502</v>
      </c>
      <c r="B49" s="207" t="s">
        <v>2503</v>
      </c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>
        <f t="shared" si="311"/>
        <v>0</v>
      </c>
      <c r="O49" s="207">
        <f t="shared" si="311"/>
        <v>0</v>
      </c>
      <c r="P49" s="207">
        <f t="shared" si="5"/>
        <v>0</v>
      </c>
      <c r="Q49" s="207">
        <f t="shared" si="6"/>
        <v>0</v>
      </c>
      <c r="R49" s="207">
        <f t="shared" si="7"/>
        <v>0</v>
      </c>
      <c r="S49" s="207">
        <f t="shared" si="312"/>
        <v>0</v>
      </c>
      <c r="T49" s="207">
        <f t="shared" si="312"/>
        <v>0</v>
      </c>
      <c r="U49" s="207">
        <f t="shared" si="9"/>
        <v>0</v>
      </c>
      <c r="V49" s="207">
        <f t="shared" si="10"/>
        <v>0</v>
      </c>
      <c r="W49" s="207">
        <f t="shared" si="11"/>
        <v>0</v>
      </c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>
        <f t="shared" si="313"/>
        <v>0</v>
      </c>
      <c r="AI49" s="207">
        <f t="shared" si="313"/>
        <v>0</v>
      </c>
      <c r="AJ49" s="207">
        <f t="shared" si="17"/>
        <v>0</v>
      </c>
      <c r="AK49" s="207">
        <f t="shared" si="18"/>
        <v>0</v>
      </c>
      <c r="AL49" s="207">
        <f t="shared" si="19"/>
        <v>0</v>
      </c>
      <c r="AM49" s="207">
        <f t="shared" si="314"/>
        <v>0</v>
      </c>
      <c r="AN49" s="207">
        <f t="shared" si="314"/>
        <v>0</v>
      </c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7"/>
      <c r="BQ49" s="207"/>
      <c r="BR49" s="207"/>
      <c r="BS49" s="207"/>
      <c r="BT49" s="207"/>
      <c r="BU49" s="207"/>
      <c r="BV49" s="207"/>
      <c r="BW49" s="207"/>
      <c r="BX49" s="207"/>
      <c r="BY49" s="207"/>
      <c r="BZ49" s="207"/>
      <c r="CA49" s="207"/>
      <c r="CB49" s="207"/>
      <c r="CC49" s="207"/>
      <c r="CD49" s="207"/>
      <c r="CE49" s="207"/>
      <c r="CF49" s="207"/>
      <c r="CG49" s="207"/>
      <c r="CH49" s="207"/>
      <c r="CI49" s="207"/>
      <c r="CJ49" s="207"/>
      <c r="CK49" s="207"/>
      <c r="CL49" s="207"/>
      <c r="CM49" s="207"/>
      <c r="CN49" s="207"/>
      <c r="CO49" s="207"/>
      <c r="CP49" s="207"/>
      <c r="CQ49" s="207"/>
      <c r="CR49" s="207"/>
      <c r="CS49" s="207"/>
      <c r="CT49" s="207"/>
      <c r="CU49" s="207"/>
      <c r="CV49" s="207"/>
      <c r="CW49" s="207"/>
      <c r="CX49" s="207"/>
      <c r="CY49" s="207"/>
      <c r="CZ49" s="207"/>
      <c r="DA49" s="207"/>
      <c r="DB49" s="207"/>
      <c r="DC49" s="208"/>
      <c r="DD49" s="88" t="e">
        <f t="shared" si="72"/>
        <v>#DIV/0!</v>
      </c>
      <c r="DE49" s="88" t="e">
        <f t="shared" si="73"/>
        <v>#DIV/0!</v>
      </c>
      <c r="DF49" s="88" t="e">
        <f t="shared" si="74"/>
        <v>#DIV/0!</v>
      </c>
      <c r="DG49" s="88"/>
      <c r="DI49" s="56"/>
      <c r="DJ49" s="213"/>
    </row>
    <row r="50" spans="1:114" ht="15.75" x14ac:dyDescent="0.25">
      <c r="A50" s="216" t="s">
        <v>839</v>
      </c>
      <c r="B50" s="141" t="s">
        <v>840</v>
      </c>
      <c r="C50" s="210" t="s">
        <v>2487</v>
      </c>
      <c r="D50" s="211">
        <v>2257</v>
      </c>
      <c r="E50" s="211">
        <v>1856</v>
      </c>
      <c r="F50" s="211">
        <v>4113</v>
      </c>
      <c r="G50" s="211">
        <v>13616</v>
      </c>
      <c r="H50" s="211">
        <v>17729</v>
      </c>
      <c r="I50" s="109">
        <f t="shared" ref="I50:J55" si="377">D50*1.2</f>
        <v>2708.4</v>
      </c>
      <c r="J50" s="109">
        <f t="shared" si="377"/>
        <v>2227.1999999999998</v>
      </c>
      <c r="K50" s="109">
        <f t="shared" ref="K50:K55" si="378">+J50+I50</f>
        <v>4935.6000000000004</v>
      </c>
      <c r="L50" s="109">
        <f t="shared" ref="L50:L55" si="379">G50*1.2</f>
        <v>16339.199999999999</v>
      </c>
      <c r="M50" s="109">
        <f t="shared" ref="M50:M55" si="380">+L50+K50</f>
        <v>21274.799999999999</v>
      </c>
      <c r="N50" s="109">
        <f t="shared" si="311"/>
        <v>2843.82</v>
      </c>
      <c r="O50" s="109">
        <f t="shared" si="311"/>
        <v>2338.56</v>
      </c>
      <c r="P50" s="109">
        <f t="shared" si="5"/>
        <v>5182.38</v>
      </c>
      <c r="Q50" s="109">
        <f t="shared" si="6"/>
        <v>17156.16</v>
      </c>
      <c r="R50" s="109">
        <f t="shared" si="7"/>
        <v>22338.54</v>
      </c>
      <c r="S50" s="109">
        <f t="shared" si="312"/>
        <v>3159.8</v>
      </c>
      <c r="T50" s="109">
        <f t="shared" si="312"/>
        <v>2598.4</v>
      </c>
      <c r="U50" s="109">
        <f t="shared" si="9"/>
        <v>5758.2000000000007</v>
      </c>
      <c r="V50" s="109">
        <f t="shared" si="10"/>
        <v>19062.400000000001</v>
      </c>
      <c r="W50" s="109">
        <f t="shared" si="11"/>
        <v>24820.600000000002</v>
      </c>
      <c r="X50" s="109">
        <v>3272.65</v>
      </c>
      <c r="Y50" s="109">
        <v>2691.2</v>
      </c>
      <c r="Z50" s="109">
        <v>5963.85</v>
      </c>
      <c r="AA50" s="109">
        <v>19743.2</v>
      </c>
      <c r="AB50" s="109">
        <v>25707.050000000003</v>
      </c>
      <c r="AC50" s="212">
        <f t="shared" ref="AC50:AD55" si="381">ROUND(S50*1.143,0)</f>
        <v>3612</v>
      </c>
      <c r="AD50" s="212">
        <f t="shared" si="381"/>
        <v>2970</v>
      </c>
      <c r="AE50" s="212">
        <f t="shared" ref="AE50:AE55" si="382">+AC50+AD50</f>
        <v>6582</v>
      </c>
      <c r="AF50" s="212">
        <f t="shared" ref="AF50:AF55" si="383">ROUND(V50*1.143,0)</f>
        <v>21788</v>
      </c>
      <c r="AG50" s="212">
        <f t="shared" ref="AG50:AG55" si="384">+AF50+AE50</f>
        <v>28370</v>
      </c>
      <c r="AH50" s="72">
        <f t="shared" si="313"/>
        <v>3838</v>
      </c>
      <c r="AI50" s="72">
        <f t="shared" si="313"/>
        <v>3156</v>
      </c>
      <c r="AJ50" s="72">
        <f t="shared" si="17"/>
        <v>6994</v>
      </c>
      <c r="AK50" s="72">
        <f t="shared" si="18"/>
        <v>23150</v>
      </c>
      <c r="AL50" s="72">
        <f t="shared" si="19"/>
        <v>30144</v>
      </c>
      <c r="AM50" s="72">
        <f t="shared" si="314"/>
        <v>4177</v>
      </c>
      <c r="AN50" s="72">
        <f t="shared" si="314"/>
        <v>3434</v>
      </c>
      <c r="AO50" s="72">
        <f t="shared" ref="AO50:AO55" si="385">+AM50+AN50</f>
        <v>7611</v>
      </c>
      <c r="AP50" s="72">
        <f t="shared" ref="AP50:AP55" si="386">ROUND(G50*0.15+AK50,0)</f>
        <v>25192</v>
      </c>
      <c r="AQ50" s="72">
        <f t="shared" ref="AQ50:AQ55" si="387">+AO50+AP50</f>
        <v>32803</v>
      </c>
      <c r="AR50" s="72">
        <f t="shared" ref="AR50:AS55" si="388">+ROUND(D50*0.28+AM50,0)</f>
        <v>4809</v>
      </c>
      <c r="AS50" s="72">
        <f t="shared" si="388"/>
        <v>3954</v>
      </c>
      <c r="AT50" s="72">
        <f t="shared" ref="AT50:AT55" si="389">+AR50+AS50</f>
        <v>8763</v>
      </c>
      <c r="AU50" s="72">
        <f t="shared" ref="AU50:AU55" si="390">+ROUND(G50*0.28+AP50,0)</f>
        <v>29004</v>
      </c>
      <c r="AV50" s="72">
        <f t="shared" ref="AV50:AV55" si="391">+AT50+AU50</f>
        <v>37767</v>
      </c>
      <c r="AW50" s="72">
        <f t="shared" ref="AW50:AX55" si="392">+ROUND(AR50*(1+0.25),0)</f>
        <v>6011</v>
      </c>
      <c r="AX50" s="72">
        <f t="shared" si="392"/>
        <v>4943</v>
      </c>
      <c r="AY50" s="72">
        <f t="shared" ref="AY50:AY55" si="393">+AW50+AX50</f>
        <v>10954</v>
      </c>
      <c r="AZ50" s="72">
        <f t="shared" ref="AZ50:AZ55" si="394">+ROUND(AU50*(1+0.25),0)</f>
        <v>36255</v>
      </c>
      <c r="BA50" s="72">
        <f t="shared" ref="BA50:BA55" si="395">+AY50+AZ50</f>
        <v>47209</v>
      </c>
      <c r="BB50" s="72">
        <f t="shared" ref="BB50:BC55" si="396">+ROUND(AW50+AR50*0.2,0)</f>
        <v>6973</v>
      </c>
      <c r="BC50" s="72">
        <f t="shared" si="396"/>
        <v>5734</v>
      </c>
      <c r="BD50" s="72">
        <f t="shared" ref="BD50:BD55" si="397">+BB50+BC50</f>
        <v>12707</v>
      </c>
      <c r="BE50" s="72">
        <f t="shared" ref="BE50:BE55" si="398">+ROUND(AZ50+AU50*0.2,0)</f>
        <v>42056</v>
      </c>
      <c r="BF50" s="72">
        <f t="shared" ref="BF50:BF55" si="399">+BD50+BE50</f>
        <v>54763</v>
      </c>
      <c r="BG50" s="72">
        <f t="shared" ref="BG50:BH55" si="400">BB50</f>
        <v>6973</v>
      </c>
      <c r="BH50" s="72">
        <f t="shared" si="400"/>
        <v>5734</v>
      </c>
      <c r="BI50" s="72">
        <v>2500</v>
      </c>
      <c r="BJ50" s="72">
        <f t="shared" ref="BJ50:BJ55" si="401">BG50+BH50+BI50</f>
        <v>15207</v>
      </c>
      <c r="BK50" s="72">
        <f t="shared" ref="BK50:BK55" si="402">BE50</f>
        <v>42056</v>
      </c>
      <c r="BL50" s="72">
        <f t="shared" ref="BL50:BL55" si="403">BJ50+BK50</f>
        <v>57263</v>
      </c>
      <c r="BM50" s="72">
        <f t="shared" ref="BM50:BM55" si="404">+ROUND(BG50*(1+$BP$1),0)</f>
        <v>7287</v>
      </c>
      <c r="BN50" s="72">
        <f t="shared" ref="BN50:BN55" si="405">+ROUND(BH50*(1+$BP$1)+(AS50*$BN$1),0)</f>
        <v>6387</v>
      </c>
      <c r="BO50" s="72">
        <v>2500</v>
      </c>
      <c r="BP50" s="72">
        <f t="shared" ref="BP50:BP55" si="406">BM50+BN50+BO50</f>
        <v>16174</v>
      </c>
      <c r="BQ50" s="72">
        <f t="shared" ref="BQ50:BQ55" si="407">+ROUND(BK50*(1+$BP$1)+(AU50*$BN$1),0)</f>
        <v>46849</v>
      </c>
      <c r="BR50" s="72">
        <f t="shared" ref="BR50:BR55" si="408">BP50+BQ50</f>
        <v>63023</v>
      </c>
      <c r="BS50" s="72">
        <f t="shared" ref="BS50:BT55" si="409">+ROUND(BM50+(BG50*$BU$2),0)</f>
        <v>7566</v>
      </c>
      <c r="BT50" s="72">
        <f t="shared" si="409"/>
        <v>6616</v>
      </c>
      <c r="BU50" s="72">
        <v>2500</v>
      </c>
      <c r="BV50" s="72">
        <f t="shared" ref="BV50:BV55" si="410">BS50+BT50+BU50</f>
        <v>16682</v>
      </c>
      <c r="BW50" s="72">
        <f t="shared" ref="BW50:BW55" si="411">+ROUND(BQ50+(BK50*$BU$2),0)</f>
        <v>48531</v>
      </c>
      <c r="BX50" s="72">
        <f t="shared" ref="BX50:BX55" si="412">BV50+BW50</f>
        <v>65213</v>
      </c>
      <c r="BY50" s="72">
        <f t="shared" ref="BY50:BY55" si="413">+ROUND(BS50+(BS50*$BY$3),0)</f>
        <v>8171</v>
      </c>
      <c r="BZ50" s="72">
        <f t="shared" ref="BZ50:BZ55" si="414">+ROUND(BT50+(BT50*$BZ$3),0)</f>
        <v>7476</v>
      </c>
      <c r="CA50" s="72">
        <v>2500</v>
      </c>
      <c r="CB50" s="72">
        <f t="shared" ref="CB50:CB55" si="415">BY50+BZ50+CA50</f>
        <v>18147</v>
      </c>
      <c r="CC50" s="72">
        <f t="shared" ref="CC50:CC55" si="416">+ROUND(BW50+(BW50*$CC$3),0)</f>
        <v>54840</v>
      </c>
      <c r="CD50" s="72">
        <f t="shared" ref="CD50:CD55" si="417">CB50+CC50</f>
        <v>72987</v>
      </c>
      <c r="CE50" s="72">
        <f t="shared" ref="CE50:CE55" si="418">+ROUND(BY50+BY50*$CE$3,0)</f>
        <v>8906</v>
      </c>
      <c r="CF50" s="72">
        <f t="shared" ref="CF50:CF55" si="419">+ROUND(BZ50+BZ50*$CF$3,0)</f>
        <v>8149</v>
      </c>
      <c r="CG50" s="72">
        <v>2500</v>
      </c>
      <c r="CH50" s="72">
        <f t="shared" ref="CH50:CH55" si="420">CE50+CF50+CG50</f>
        <v>19555</v>
      </c>
      <c r="CI50" s="72">
        <v>140988</v>
      </c>
      <c r="CJ50" s="72">
        <f t="shared" ref="CJ50:CJ55" si="421">CH50+CI50</f>
        <v>160543</v>
      </c>
      <c r="CK50" s="72">
        <f t="shared" ref="CK50:CK55" si="422">+ROUND(CE50+$BY50*CK$3,0)</f>
        <v>9315</v>
      </c>
      <c r="CL50" s="72">
        <f t="shared" ref="CL50:CL55" si="423">+ROUND(CF50+$BZ50*CL$3,0)</f>
        <v>8523</v>
      </c>
      <c r="CM50" s="72">
        <v>2500</v>
      </c>
      <c r="CN50" s="72">
        <f t="shared" ref="CN50:CN55" si="424">CK50+CL50+CM50</f>
        <v>20338</v>
      </c>
      <c r="CO50" s="72">
        <f t="shared" ref="CO50:CO55" si="425">+ROUND(CI50+$CC50*CO$3,0)</f>
        <v>143730</v>
      </c>
      <c r="CP50" s="72">
        <f t="shared" ref="CP50:CP55" si="426">CN50+CO50</f>
        <v>164068</v>
      </c>
      <c r="CQ50" s="72">
        <f t="shared" ref="CQ50:CQ55" si="427">+ROUND(CK50+$BY50*CQ$3,0)</f>
        <v>9724</v>
      </c>
      <c r="CR50" s="72">
        <f t="shared" ref="CR50:CR55" si="428">+ROUND(CL50+$BZ50*CR$3,0)</f>
        <v>8897</v>
      </c>
      <c r="CS50" s="72">
        <v>2500</v>
      </c>
      <c r="CT50" s="72">
        <f t="shared" ref="CT50:CT55" si="429">CQ50+CR50+CS50</f>
        <v>21121</v>
      </c>
      <c r="CU50" s="72">
        <f t="shared" ref="CU50:CU55" si="430">+ROUND(CO50+$CC50*CU$3,0)</f>
        <v>146472</v>
      </c>
      <c r="CV50" s="72">
        <f t="shared" ref="CV50:CV55" si="431">CT50+CU50</f>
        <v>167593</v>
      </c>
      <c r="CW50" s="72">
        <f t="shared" ref="CW50:CW55" si="432">+ROUND(CQ50+$BY50*CW$3,0)</f>
        <v>9969</v>
      </c>
      <c r="CX50" s="72">
        <v>8897</v>
      </c>
      <c r="CY50" s="72">
        <f t="shared" ref="CY50:CY55" si="433">+CS50</f>
        <v>2500</v>
      </c>
      <c r="CZ50" s="72">
        <f t="shared" ref="CZ50:CZ55" si="434">CW50+CX50+CY50</f>
        <v>21366</v>
      </c>
      <c r="DA50" s="72">
        <v>146472</v>
      </c>
      <c r="DB50" s="72">
        <f t="shared" ref="DB50:DB55" si="435">CZ50+DA50</f>
        <v>167838</v>
      </c>
      <c r="DC50" s="78"/>
      <c r="DD50" s="88">
        <f t="shared" si="72"/>
        <v>2.9984090074654263E-2</v>
      </c>
      <c r="DE50" s="88">
        <f t="shared" si="73"/>
        <v>0</v>
      </c>
      <c r="DF50" s="88">
        <f t="shared" si="74"/>
        <v>0</v>
      </c>
      <c r="DG50" s="88"/>
      <c r="DI50" s="56"/>
      <c r="DJ50" s="213"/>
    </row>
    <row r="51" spans="1:114" ht="15.75" x14ac:dyDescent="0.25">
      <c r="A51" s="216" t="s">
        <v>841</v>
      </c>
      <c r="B51" s="141" t="s">
        <v>842</v>
      </c>
      <c r="C51" s="210" t="s">
        <v>2487</v>
      </c>
      <c r="D51" s="211">
        <v>1744</v>
      </c>
      <c r="E51" s="211">
        <v>1050</v>
      </c>
      <c r="F51" s="211">
        <v>2794</v>
      </c>
      <c r="G51" s="211">
        <v>5678</v>
      </c>
      <c r="H51" s="211">
        <v>8472</v>
      </c>
      <c r="I51" s="109">
        <f t="shared" si="377"/>
        <v>2092.7999999999997</v>
      </c>
      <c r="J51" s="109">
        <f t="shared" si="377"/>
        <v>1260</v>
      </c>
      <c r="K51" s="109">
        <f t="shared" si="378"/>
        <v>3352.7999999999997</v>
      </c>
      <c r="L51" s="109">
        <f t="shared" si="379"/>
        <v>6813.5999999999995</v>
      </c>
      <c r="M51" s="109">
        <f t="shared" si="380"/>
        <v>10166.4</v>
      </c>
      <c r="N51" s="109">
        <f t="shared" si="311"/>
        <v>2197.4399999999996</v>
      </c>
      <c r="O51" s="109">
        <f t="shared" si="311"/>
        <v>1323</v>
      </c>
      <c r="P51" s="109">
        <f t="shared" si="5"/>
        <v>3520.4399999999996</v>
      </c>
      <c r="Q51" s="109">
        <f t="shared" si="6"/>
        <v>7154.28</v>
      </c>
      <c r="R51" s="109">
        <f t="shared" si="7"/>
        <v>10674.72</v>
      </c>
      <c r="S51" s="109">
        <f t="shared" si="312"/>
        <v>2441.5999999999995</v>
      </c>
      <c r="T51" s="109">
        <f t="shared" si="312"/>
        <v>1470</v>
      </c>
      <c r="U51" s="109">
        <f t="shared" si="9"/>
        <v>3911.5999999999995</v>
      </c>
      <c r="V51" s="109">
        <f t="shared" si="10"/>
        <v>7949.2</v>
      </c>
      <c r="W51" s="109">
        <f t="shared" si="11"/>
        <v>11860.8</v>
      </c>
      <c r="X51" s="109">
        <v>2528.7999999999997</v>
      </c>
      <c r="Y51" s="109">
        <v>1522.5</v>
      </c>
      <c r="Z51" s="109">
        <v>4051.2999999999997</v>
      </c>
      <c r="AA51" s="109">
        <v>8233.1</v>
      </c>
      <c r="AB51" s="109">
        <v>12284.4</v>
      </c>
      <c r="AC51" s="212">
        <f t="shared" si="381"/>
        <v>2791</v>
      </c>
      <c r="AD51" s="212">
        <f t="shared" si="381"/>
        <v>1680</v>
      </c>
      <c r="AE51" s="212">
        <f t="shared" si="382"/>
        <v>4471</v>
      </c>
      <c r="AF51" s="212">
        <f t="shared" si="383"/>
        <v>9086</v>
      </c>
      <c r="AG51" s="212">
        <f t="shared" si="384"/>
        <v>13557</v>
      </c>
      <c r="AH51" s="72">
        <f t="shared" si="313"/>
        <v>2965</v>
      </c>
      <c r="AI51" s="72">
        <f t="shared" si="313"/>
        <v>1785</v>
      </c>
      <c r="AJ51" s="72">
        <f t="shared" si="17"/>
        <v>4750</v>
      </c>
      <c r="AK51" s="72">
        <f t="shared" si="18"/>
        <v>9654</v>
      </c>
      <c r="AL51" s="72">
        <f t="shared" si="19"/>
        <v>14404</v>
      </c>
      <c r="AM51" s="72">
        <f t="shared" si="314"/>
        <v>3227</v>
      </c>
      <c r="AN51" s="72">
        <f t="shared" si="314"/>
        <v>1943</v>
      </c>
      <c r="AO51" s="72">
        <f t="shared" si="385"/>
        <v>5170</v>
      </c>
      <c r="AP51" s="72">
        <f t="shared" si="386"/>
        <v>10506</v>
      </c>
      <c r="AQ51" s="72">
        <f t="shared" si="387"/>
        <v>15676</v>
      </c>
      <c r="AR51" s="72">
        <f t="shared" si="388"/>
        <v>3715</v>
      </c>
      <c r="AS51" s="72">
        <f t="shared" si="388"/>
        <v>2237</v>
      </c>
      <c r="AT51" s="72">
        <f t="shared" si="389"/>
        <v>5952</v>
      </c>
      <c r="AU51" s="72">
        <f t="shared" si="390"/>
        <v>12096</v>
      </c>
      <c r="AV51" s="72">
        <f t="shared" si="391"/>
        <v>18048</v>
      </c>
      <c r="AW51" s="72">
        <f t="shared" si="392"/>
        <v>4644</v>
      </c>
      <c r="AX51" s="72">
        <f t="shared" si="392"/>
        <v>2796</v>
      </c>
      <c r="AY51" s="72">
        <f t="shared" si="393"/>
        <v>7440</v>
      </c>
      <c r="AZ51" s="72">
        <f t="shared" si="394"/>
        <v>15120</v>
      </c>
      <c r="BA51" s="72">
        <f t="shared" si="395"/>
        <v>22560</v>
      </c>
      <c r="BB51" s="72">
        <f t="shared" si="396"/>
        <v>5387</v>
      </c>
      <c r="BC51" s="72">
        <f t="shared" si="396"/>
        <v>3243</v>
      </c>
      <c r="BD51" s="72">
        <f t="shared" si="397"/>
        <v>8630</v>
      </c>
      <c r="BE51" s="72">
        <f t="shared" si="398"/>
        <v>17539</v>
      </c>
      <c r="BF51" s="72">
        <f t="shared" si="399"/>
        <v>26169</v>
      </c>
      <c r="BG51" s="72">
        <f t="shared" si="400"/>
        <v>5387</v>
      </c>
      <c r="BH51" s="72">
        <f t="shared" si="400"/>
        <v>3243</v>
      </c>
      <c r="BI51" s="72">
        <v>2500</v>
      </c>
      <c r="BJ51" s="72">
        <f t="shared" si="401"/>
        <v>11130</v>
      </c>
      <c r="BK51" s="72">
        <f t="shared" si="402"/>
        <v>17539</v>
      </c>
      <c r="BL51" s="72">
        <f t="shared" si="403"/>
        <v>28669</v>
      </c>
      <c r="BM51" s="72">
        <f t="shared" si="404"/>
        <v>5629</v>
      </c>
      <c r="BN51" s="72">
        <f t="shared" si="405"/>
        <v>3613</v>
      </c>
      <c r="BO51" s="72">
        <v>2500</v>
      </c>
      <c r="BP51" s="72">
        <f t="shared" si="406"/>
        <v>11742</v>
      </c>
      <c r="BQ51" s="72">
        <f t="shared" si="407"/>
        <v>19538</v>
      </c>
      <c r="BR51" s="72">
        <f t="shared" si="408"/>
        <v>31280</v>
      </c>
      <c r="BS51" s="72">
        <f t="shared" si="409"/>
        <v>5844</v>
      </c>
      <c r="BT51" s="72">
        <f t="shared" si="409"/>
        <v>3743</v>
      </c>
      <c r="BU51" s="72">
        <v>2500</v>
      </c>
      <c r="BV51" s="72">
        <f t="shared" si="410"/>
        <v>12087</v>
      </c>
      <c r="BW51" s="72">
        <f t="shared" si="411"/>
        <v>20240</v>
      </c>
      <c r="BX51" s="72">
        <f t="shared" si="412"/>
        <v>32327</v>
      </c>
      <c r="BY51" s="72">
        <f t="shared" si="413"/>
        <v>6312</v>
      </c>
      <c r="BZ51" s="72">
        <f t="shared" si="414"/>
        <v>4230</v>
      </c>
      <c r="CA51" s="72">
        <v>2500</v>
      </c>
      <c r="CB51" s="72">
        <f t="shared" si="415"/>
        <v>13042</v>
      </c>
      <c r="CC51" s="72">
        <f t="shared" si="416"/>
        <v>22871</v>
      </c>
      <c r="CD51" s="72">
        <f t="shared" si="417"/>
        <v>35913</v>
      </c>
      <c r="CE51" s="72">
        <f t="shared" si="418"/>
        <v>6880</v>
      </c>
      <c r="CF51" s="72">
        <f t="shared" si="419"/>
        <v>4611</v>
      </c>
      <c r="CG51" s="72">
        <v>2500</v>
      </c>
      <c r="CH51" s="72">
        <f t="shared" si="420"/>
        <v>13991</v>
      </c>
      <c r="CI51" s="72">
        <v>140988</v>
      </c>
      <c r="CJ51" s="72">
        <f t="shared" si="421"/>
        <v>154979</v>
      </c>
      <c r="CK51" s="72">
        <f t="shared" si="422"/>
        <v>7196</v>
      </c>
      <c r="CL51" s="72">
        <f t="shared" si="423"/>
        <v>4823</v>
      </c>
      <c r="CM51" s="72">
        <v>2500</v>
      </c>
      <c r="CN51" s="72">
        <f t="shared" si="424"/>
        <v>14519</v>
      </c>
      <c r="CO51" s="72">
        <f t="shared" si="425"/>
        <v>142132</v>
      </c>
      <c r="CP51" s="72">
        <f t="shared" si="426"/>
        <v>156651</v>
      </c>
      <c r="CQ51" s="72">
        <f t="shared" si="427"/>
        <v>7512</v>
      </c>
      <c r="CR51" s="72">
        <f t="shared" si="428"/>
        <v>5035</v>
      </c>
      <c r="CS51" s="72">
        <v>2500</v>
      </c>
      <c r="CT51" s="72">
        <f t="shared" si="429"/>
        <v>15047</v>
      </c>
      <c r="CU51" s="72">
        <f t="shared" si="430"/>
        <v>143276</v>
      </c>
      <c r="CV51" s="72">
        <f t="shared" si="431"/>
        <v>158323</v>
      </c>
      <c r="CW51" s="72">
        <f t="shared" si="432"/>
        <v>7701</v>
      </c>
      <c r="CX51" s="72">
        <v>5035</v>
      </c>
      <c r="CY51" s="72">
        <f t="shared" si="433"/>
        <v>2500</v>
      </c>
      <c r="CZ51" s="72">
        <f t="shared" si="434"/>
        <v>15236</v>
      </c>
      <c r="DA51" s="72">
        <v>143276</v>
      </c>
      <c r="DB51" s="72">
        <f t="shared" si="435"/>
        <v>158512</v>
      </c>
      <c r="DC51" s="78"/>
      <c r="DD51" s="88">
        <f t="shared" si="72"/>
        <v>2.994296577946768E-2</v>
      </c>
      <c r="DE51" s="88">
        <f t="shared" si="73"/>
        <v>0</v>
      </c>
      <c r="DF51" s="88">
        <f t="shared" si="74"/>
        <v>0</v>
      </c>
      <c r="DG51" s="88"/>
      <c r="DI51" s="56"/>
      <c r="DJ51" s="213"/>
    </row>
    <row r="52" spans="1:114" ht="15.75" x14ac:dyDescent="0.25">
      <c r="A52" s="216" t="s">
        <v>843</v>
      </c>
      <c r="B52" s="141" t="s">
        <v>844</v>
      </c>
      <c r="C52" s="210" t="s">
        <v>2487</v>
      </c>
      <c r="D52" s="211">
        <v>2257</v>
      </c>
      <c r="E52" s="211">
        <v>1856</v>
      </c>
      <c r="F52" s="211">
        <v>4113</v>
      </c>
      <c r="G52" s="211">
        <v>2740</v>
      </c>
      <c r="H52" s="211">
        <v>6853</v>
      </c>
      <c r="I52" s="109">
        <f t="shared" si="377"/>
        <v>2708.4</v>
      </c>
      <c r="J52" s="109">
        <f t="shared" si="377"/>
        <v>2227.1999999999998</v>
      </c>
      <c r="K52" s="109">
        <f t="shared" si="378"/>
        <v>4935.6000000000004</v>
      </c>
      <c r="L52" s="109">
        <f t="shared" si="379"/>
        <v>3288</v>
      </c>
      <c r="M52" s="109">
        <f t="shared" si="380"/>
        <v>8223.6</v>
      </c>
      <c r="N52" s="109">
        <f t="shared" si="311"/>
        <v>2843.82</v>
      </c>
      <c r="O52" s="109">
        <f t="shared" si="311"/>
        <v>2338.56</v>
      </c>
      <c r="P52" s="109">
        <f t="shared" si="5"/>
        <v>5182.38</v>
      </c>
      <c r="Q52" s="109">
        <f t="shared" si="6"/>
        <v>3452.4</v>
      </c>
      <c r="R52" s="109">
        <f t="shared" si="7"/>
        <v>8634.7800000000007</v>
      </c>
      <c r="S52" s="109">
        <f t="shared" si="312"/>
        <v>3159.8</v>
      </c>
      <c r="T52" s="109">
        <f t="shared" si="312"/>
        <v>2598.4</v>
      </c>
      <c r="U52" s="109">
        <f t="shared" si="9"/>
        <v>5758.2000000000007</v>
      </c>
      <c r="V52" s="109">
        <f t="shared" si="10"/>
        <v>3836</v>
      </c>
      <c r="W52" s="109">
        <f t="shared" si="11"/>
        <v>9594.2000000000007</v>
      </c>
      <c r="X52" s="109">
        <v>3272.65</v>
      </c>
      <c r="Y52" s="109">
        <v>2691.2</v>
      </c>
      <c r="Z52" s="109">
        <v>5963.85</v>
      </c>
      <c r="AA52" s="109">
        <v>3973</v>
      </c>
      <c r="AB52" s="109">
        <v>9936.85</v>
      </c>
      <c r="AC52" s="212">
        <f t="shared" si="381"/>
        <v>3612</v>
      </c>
      <c r="AD52" s="212">
        <f t="shared" si="381"/>
        <v>2970</v>
      </c>
      <c r="AE52" s="212">
        <f t="shared" si="382"/>
        <v>6582</v>
      </c>
      <c r="AF52" s="212">
        <f t="shared" si="383"/>
        <v>4385</v>
      </c>
      <c r="AG52" s="212">
        <f t="shared" si="384"/>
        <v>10967</v>
      </c>
      <c r="AH52" s="72">
        <f t="shared" si="313"/>
        <v>3838</v>
      </c>
      <c r="AI52" s="72">
        <f t="shared" si="313"/>
        <v>3156</v>
      </c>
      <c r="AJ52" s="72">
        <f t="shared" si="17"/>
        <v>6994</v>
      </c>
      <c r="AK52" s="72">
        <f t="shared" si="18"/>
        <v>4659</v>
      </c>
      <c r="AL52" s="72">
        <f t="shared" si="19"/>
        <v>11653</v>
      </c>
      <c r="AM52" s="72">
        <f t="shared" si="314"/>
        <v>4177</v>
      </c>
      <c r="AN52" s="72">
        <f t="shared" si="314"/>
        <v>3434</v>
      </c>
      <c r="AO52" s="72">
        <f t="shared" si="385"/>
        <v>7611</v>
      </c>
      <c r="AP52" s="72">
        <f t="shared" si="386"/>
        <v>5070</v>
      </c>
      <c r="AQ52" s="72">
        <f t="shared" si="387"/>
        <v>12681</v>
      </c>
      <c r="AR52" s="72">
        <f t="shared" si="388"/>
        <v>4809</v>
      </c>
      <c r="AS52" s="72">
        <f t="shared" si="388"/>
        <v>3954</v>
      </c>
      <c r="AT52" s="72">
        <f t="shared" si="389"/>
        <v>8763</v>
      </c>
      <c r="AU52" s="72">
        <f t="shared" si="390"/>
        <v>5837</v>
      </c>
      <c r="AV52" s="72">
        <f t="shared" si="391"/>
        <v>14600</v>
      </c>
      <c r="AW52" s="72">
        <f t="shared" si="392"/>
        <v>6011</v>
      </c>
      <c r="AX52" s="72">
        <f t="shared" si="392"/>
        <v>4943</v>
      </c>
      <c r="AY52" s="72">
        <f t="shared" si="393"/>
        <v>10954</v>
      </c>
      <c r="AZ52" s="72">
        <f t="shared" si="394"/>
        <v>7296</v>
      </c>
      <c r="BA52" s="72">
        <f t="shared" si="395"/>
        <v>18250</v>
      </c>
      <c r="BB52" s="72">
        <f t="shared" si="396"/>
        <v>6973</v>
      </c>
      <c r="BC52" s="72">
        <f t="shared" si="396"/>
        <v>5734</v>
      </c>
      <c r="BD52" s="72">
        <f t="shared" si="397"/>
        <v>12707</v>
      </c>
      <c r="BE52" s="72">
        <f t="shared" si="398"/>
        <v>8463</v>
      </c>
      <c r="BF52" s="72">
        <f t="shared" si="399"/>
        <v>21170</v>
      </c>
      <c r="BG52" s="72">
        <f t="shared" si="400"/>
        <v>6973</v>
      </c>
      <c r="BH52" s="72">
        <f t="shared" si="400"/>
        <v>5734</v>
      </c>
      <c r="BI52" s="72">
        <v>2500</v>
      </c>
      <c r="BJ52" s="72">
        <f t="shared" si="401"/>
        <v>15207</v>
      </c>
      <c r="BK52" s="72">
        <f t="shared" si="402"/>
        <v>8463</v>
      </c>
      <c r="BL52" s="72">
        <f t="shared" si="403"/>
        <v>23670</v>
      </c>
      <c r="BM52" s="72">
        <f t="shared" si="404"/>
        <v>7287</v>
      </c>
      <c r="BN52" s="72">
        <f t="shared" si="405"/>
        <v>6387</v>
      </c>
      <c r="BO52" s="72">
        <v>2500</v>
      </c>
      <c r="BP52" s="72">
        <f t="shared" si="406"/>
        <v>16174</v>
      </c>
      <c r="BQ52" s="72">
        <f t="shared" si="407"/>
        <v>9428</v>
      </c>
      <c r="BR52" s="72">
        <f t="shared" si="408"/>
        <v>25602</v>
      </c>
      <c r="BS52" s="72">
        <f t="shared" si="409"/>
        <v>7566</v>
      </c>
      <c r="BT52" s="72">
        <f t="shared" si="409"/>
        <v>6616</v>
      </c>
      <c r="BU52" s="72">
        <v>2500</v>
      </c>
      <c r="BV52" s="72">
        <f t="shared" si="410"/>
        <v>16682</v>
      </c>
      <c r="BW52" s="72">
        <f t="shared" si="411"/>
        <v>9767</v>
      </c>
      <c r="BX52" s="72">
        <f t="shared" si="412"/>
        <v>26449</v>
      </c>
      <c r="BY52" s="72">
        <f t="shared" si="413"/>
        <v>8171</v>
      </c>
      <c r="BZ52" s="72">
        <f t="shared" si="414"/>
        <v>7476</v>
      </c>
      <c r="CA52" s="72">
        <v>2500</v>
      </c>
      <c r="CB52" s="72">
        <f t="shared" si="415"/>
        <v>18147</v>
      </c>
      <c r="CC52" s="72">
        <f t="shared" si="416"/>
        <v>11037</v>
      </c>
      <c r="CD52" s="72">
        <f t="shared" si="417"/>
        <v>29184</v>
      </c>
      <c r="CE52" s="72">
        <f t="shared" si="418"/>
        <v>8906</v>
      </c>
      <c r="CF52" s="72">
        <f t="shared" si="419"/>
        <v>8149</v>
      </c>
      <c r="CG52" s="72">
        <v>2500</v>
      </c>
      <c r="CH52" s="72">
        <f t="shared" si="420"/>
        <v>19555</v>
      </c>
      <c r="CI52" s="72">
        <v>140988</v>
      </c>
      <c r="CJ52" s="72">
        <f t="shared" si="421"/>
        <v>160543</v>
      </c>
      <c r="CK52" s="72">
        <f t="shared" si="422"/>
        <v>9315</v>
      </c>
      <c r="CL52" s="72">
        <f t="shared" si="423"/>
        <v>8523</v>
      </c>
      <c r="CM52" s="72">
        <v>2500</v>
      </c>
      <c r="CN52" s="72">
        <f t="shared" si="424"/>
        <v>20338</v>
      </c>
      <c r="CO52" s="72">
        <f t="shared" si="425"/>
        <v>141540</v>
      </c>
      <c r="CP52" s="72">
        <f t="shared" si="426"/>
        <v>161878</v>
      </c>
      <c r="CQ52" s="72">
        <f t="shared" si="427"/>
        <v>9724</v>
      </c>
      <c r="CR52" s="72">
        <f t="shared" si="428"/>
        <v>8897</v>
      </c>
      <c r="CS52" s="72">
        <v>2500</v>
      </c>
      <c r="CT52" s="72">
        <f t="shared" si="429"/>
        <v>21121</v>
      </c>
      <c r="CU52" s="72">
        <f t="shared" si="430"/>
        <v>142092</v>
      </c>
      <c r="CV52" s="72">
        <f t="shared" si="431"/>
        <v>163213</v>
      </c>
      <c r="CW52" s="72">
        <f t="shared" si="432"/>
        <v>9969</v>
      </c>
      <c r="CX52" s="72">
        <v>8897</v>
      </c>
      <c r="CY52" s="72">
        <f t="shared" si="433"/>
        <v>2500</v>
      </c>
      <c r="CZ52" s="72">
        <f t="shared" si="434"/>
        <v>21366</v>
      </c>
      <c r="DA52" s="72">
        <v>142092</v>
      </c>
      <c r="DB52" s="72">
        <f t="shared" si="435"/>
        <v>163458</v>
      </c>
      <c r="DC52" s="78"/>
      <c r="DD52" s="88">
        <f t="shared" si="72"/>
        <v>2.9984090074654263E-2</v>
      </c>
      <c r="DE52" s="88">
        <f t="shared" si="73"/>
        <v>0</v>
      </c>
      <c r="DF52" s="88">
        <f t="shared" si="74"/>
        <v>0</v>
      </c>
      <c r="DG52" s="88"/>
      <c r="DI52" s="56"/>
      <c r="DJ52" s="213"/>
    </row>
    <row r="53" spans="1:114" ht="15.75" x14ac:dyDescent="0.25">
      <c r="A53" s="216" t="s">
        <v>845</v>
      </c>
      <c r="B53" s="141" t="s">
        <v>846</v>
      </c>
      <c r="C53" s="210" t="s">
        <v>2487</v>
      </c>
      <c r="D53" s="211">
        <v>1744</v>
      </c>
      <c r="E53" s="211">
        <v>1106</v>
      </c>
      <c r="F53" s="211">
        <v>2850</v>
      </c>
      <c r="G53" s="211">
        <v>5678</v>
      </c>
      <c r="H53" s="211">
        <v>8528</v>
      </c>
      <c r="I53" s="109">
        <f t="shared" si="377"/>
        <v>2092.7999999999997</v>
      </c>
      <c r="J53" s="109">
        <f t="shared" si="377"/>
        <v>1327.2</v>
      </c>
      <c r="K53" s="109">
        <f t="shared" si="378"/>
        <v>3420</v>
      </c>
      <c r="L53" s="109">
        <f t="shared" si="379"/>
        <v>6813.5999999999995</v>
      </c>
      <c r="M53" s="109">
        <f t="shared" si="380"/>
        <v>10233.599999999999</v>
      </c>
      <c r="N53" s="109">
        <f t="shared" si="311"/>
        <v>2197.4399999999996</v>
      </c>
      <c r="O53" s="109">
        <f t="shared" si="311"/>
        <v>1393.56</v>
      </c>
      <c r="P53" s="109">
        <f t="shared" si="5"/>
        <v>3590.9999999999995</v>
      </c>
      <c r="Q53" s="109">
        <f t="shared" si="6"/>
        <v>7154.28</v>
      </c>
      <c r="R53" s="109">
        <f t="shared" si="7"/>
        <v>10745.279999999999</v>
      </c>
      <c r="S53" s="109">
        <f t="shared" si="312"/>
        <v>2441.5999999999995</v>
      </c>
      <c r="T53" s="109">
        <f t="shared" si="312"/>
        <v>1548.3999999999999</v>
      </c>
      <c r="U53" s="109">
        <f t="shared" si="9"/>
        <v>3989.9999999999991</v>
      </c>
      <c r="V53" s="109">
        <f t="shared" si="10"/>
        <v>7949.2</v>
      </c>
      <c r="W53" s="109">
        <f t="shared" si="11"/>
        <v>11939.199999999999</v>
      </c>
      <c r="X53" s="109">
        <v>2528.7999999999997</v>
      </c>
      <c r="Y53" s="109">
        <v>1603.7</v>
      </c>
      <c r="Z53" s="109">
        <v>4132.5</v>
      </c>
      <c r="AA53" s="109">
        <v>8233.1</v>
      </c>
      <c r="AB53" s="109">
        <v>12365.6</v>
      </c>
      <c r="AC53" s="212">
        <f t="shared" si="381"/>
        <v>2791</v>
      </c>
      <c r="AD53" s="212">
        <f t="shared" si="381"/>
        <v>1770</v>
      </c>
      <c r="AE53" s="212">
        <f t="shared" si="382"/>
        <v>4561</v>
      </c>
      <c r="AF53" s="212">
        <f t="shared" si="383"/>
        <v>9086</v>
      </c>
      <c r="AG53" s="212">
        <f t="shared" si="384"/>
        <v>13647</v>
      </c>
      <c r="AH53" s="72">
        <f t="shared" si="313"/>
        <v>2965</v>
      </c>
      <c r="AI53" s="72">
        <f t="shared" si="313"/>
        <v>1881</v>
      </c>
      <c r="AJ53" s="72">
        <f t="shared" si="17"/>
        <v>4846</v>
      </c>
      <c r="AK53" s="72">
        <f t="shared" si="18"/>
        <v>9654</v>
      </c>
      <c r="AL53" s="72">
        <f t="shared" si="19"/>
        <v>14500</v>
      </c>
      <c r="AM53" s="72">
        <f t="shared" si="314"/>
        <v>3227</v>
      </c>
      <c r="AN53" s="72">
        <f t="shared" si="314"/>
        <v>2047</v>
      </c>
      <c r="AO53" s="72">
        <f t="shared" si="385"/>
        <v>5274</v>
      </c>
      <c r="AP53" s="72">
        <f t="shared" si="386"/>
        <v>10506</v>
      </c>
      <c r="AQ53" s="72">
        <f t="shared" si="387"/>
        <v>15780</v>
      </c>
      <c r="AR53" s="72">
        <f t="shared" si="388"/>
        <v>3715</v>
      </c>
      <c r="AS53" s="72">
        <f t="shared" si="388"/>
        <v>2357</v>
      </c>
      <c r="AT53" s="72">
        <f t="shared" si="389"/>
        <v>6072</v>
      </c>
      <c r="AU53" s="72">
        <f t="shared" si="390"/>
        <v>12096</v>
      </c>
      <c r="AV53" s="72">
        <f t="shared" si="391"/>
        <v>18168</v>
      </c>
      <c r="AW53" s="72">
        <f t="shared" si="392"/>
        <v>4644</v>
      </c>
      <c r="AX53" s="72">
        <f t="shared" si="392"/>
        <v>2946</v>
      </c>
      <c r="AY53" s="72">
        <f t="shared" si="393"/>
        <v>7590</v>
      </c>
      <c r="AZ53" s="72">
        <f t="shared" si="394"/>
        <v>15120</v>
      </c>
      <c r="BA53" s="72">
        <f t="shared" si="395"/>
        <v>22710</v>
      </c>
      <c r="BB53" s="72">
        <f t="shared" si="396"/>
        <v>5387</v>
      </c>
      <c r="BC53" s="72">
        <f t="shared" si="396"/>
        <v>3417</v>
      </c>
      <c r="BD53" s="72">
        <f t="shared" si="397"/>
        <v>8804</v>
      </c>
      <c r="BE53" s="72">
        <f t="shared" si="398"/>
        <v>17539</v>
      </c>
      <c r="BF53" s="72">
        <f t="shared" si="399"/>
        <v>26343</v>
      </c>
      <c r="BG53" s="72">
        <f t="shared" si="400"/>
        <v>5387</v>
      </c>
      <c r="BH53" s="72">
        <f t="shared" si="400"/>
        <v>3417</v>
      </c>
      <c r="BI53" s="72">
        <v>2500</v>
      </c>
      <c r="BJ53" s="72">
        <f t="shared" si="401"/>
        <v>11304</v>
      </c>
      <c r="BK53" s="72">
        <f t="shared" si="402"/>
        <v>17539</v>
      </c>
      <c r="BL53" s="72">
        <f t="shared" si="403"/>
        <v>28843</v>
      </c>
      <c r="BM53" s="72">
        <f t="shared" si="404"/>
        <v>5629</v>
      </c>
      <c r="BN53" s="72">
        <f t="shared" si="405"/>
        <v>3806</v>
      </c>
      <c r="BO53" s="72">
        <v>2500</v>
      </c>
      <c r="BP53" s="72">
        <f t="shared" si="406"/>
        <v>11935</v>
      </c>
      <c r="BQ53" s="72">
        <f t="shared" si="407"/>
        <v>19538</v>
      </c>
      <c r="BR53" s="72">
        <f t="shared" si="408"/>
        <v>31473</v>
      </c>
      <c r="BS53" s="72">
        <f t="shared" si="409"/>
        <v>5844</v>
      </c>
      <c r="BT53" s="72">
        <f t="shared" si="409"/>
        <v>3943</v>
      </c>
      <c r="BU53" s="72">
        <v>2500</v>
      </c>
      <c r="BV53" s="72">
        <f t="shared" si="410"/>
        <v>12287</v>
      </c>
      <c r="BW53" s="72">
        <f t="shared" si="411"/>
        <v>20240</v>
      </c>
      <c r="BX53" s="72">
        <f t="shared" si="412"/>
        <v>32527</v>
      </c>
      <c r="BY53" s="72">
        <f t="shared" si="413"/>
        <v>6312</v>
      </c>
      <c r="BZ53" s="72">
        <f t="shared" si="414"/>
        <v>4456</v>
      </c>
      <c r="CA53" s="72">
        <v>2500</v>
      </c>
      <c r="CB53" s="72">
        <f t="shared" si="415"/>
        <v>13268</v>
      </c>
      <c r="CC53" s="72">
        <f t="shared" si="416"/>
        <v>22871</v>
      </c>
      <c r="CD53" s="72">
        <f t="shared" si="417"/>
        <v>36139</v>
      </c>
      <c r="CE53" s="72">
        <f t="shared" si="418"/>
        <v>6880</v>
      </c>
      <c r="CF53" s="72">
        <f t="shared" si="419"/>
        <v>4857</v>
      </c>
      <c r="CG53" s="72">
        <v>2500</v>
      </c>
      <c r="CH53" s="72">
        <f t="shared" si="420"/>
        <v>14237</v>
      </c>
      <c r="CI53" s="72">
        <v>140988</v>
      </c>
      <c r="CJ53" s="72">
        <f t="shared" si="421"/>
        <v>155225</v>
      </c>
      <c r="CK53" s="72">
        <f t="shared" si="422"/>
        <v>7196</v>
      </c>
      <c r="CL53" s="72">
        <f t="shared" si="423"/>
        <v>5080</v>
      </c>
      <c r="CM53" s="72">
        <v>2500</v>
      </c>
      <c r="CN53" s="72">
        <f t="shared" si="424"/>
        <v>14776</v>
      </c>
      <c r="CO53" s="72">
        <f t="shared" si="425"/>
        <v>142132</v>
      </c>
      <c r="CP53" s="72">
        <f t="shared" si="426"/>
        <v>156908</v>
      </c>
      <c r="CQ53" s="72">
        <f t="shared" si="427"/>
        <v>7512</v>
      </c>
      <c r="CR53" s="72">
        <f t="shared" si="428"/>
        <v>5303</v>
      </c>
      <c r="CS53" s="72">
        <v>2500</v>
      </c>
      <c r="CT53" s="72">
        <f t="shared" si="429"/>
        <v>15315</v>
      </c>
      <c r="CU53" s="72">
        <f t="shared" si="430"/>
        <v>143276</v>
      </c>
      <c r="CV53" s="72">
        <f t="shared" si="431"/>
        <v>158591</v>
      </c>
      <c r="CW53" s="72">
        <f t="shared" si="432"/>
        <v>7701</v>
      </c>
      <c r="CX53" s="72">
        <v>5303</v>
      </c>
      <c r="CY53" s="72">
        <f t="shared" si="433"/>
        <v>2500</v>
      </c>
      <c r="CZ53" s="72">
        <f t="shared" si="434"/>
        <v>15504</v>
      </c>
      <c r="DA53" s="72">
        <v>143276</v>
      </c>
      <c r="DB53" s="72">
        <f t="shared" si="435"/>
        <v>158780</v>
      </c>
      <c r="DC53" s="78"/>
      <c r="DD53" s="88">
        <f t="shared" si="72"/>
        <v>2.994296577946768E-2</v>
      </c>
      <c r="DE53" s="88">
        <f t="shared" si="73"/>
        <v>0</v>
      </c>
      <c r="DF53" s="88">
        <f t="shared" si="74"/>
        <v>0</v>
      </c>
      <c r="DG53" s="88"/>
      <c r="DI53" s="56"/>
      <c r="DJ53" s="213"/>
    </row>
    <row r="54" spans="1:114" ht="15.75" x14ac:dyDescent="0.25">
      <c r="A54" s="216" t="s">
        <v>847</v>
      </c>
      <c r="B54" s="141" t="s">
        <v>848</v>
      </c>
      <c r="C54" s="210" t="s">
        <v>2487</v>
      </c>
      <c r="D54" s="211">
        <v>2188</v>
      </c>
      <c r="E54" s="211">
        <v>1779</v>
      </c>
      <c r="F54" s="211">
        <v>3967</v>
      </c>
      <c r="G54" s="211">
        <v>5678</v>
      </c>
      <c r="H54" s="211">
        <v>9645</v>
      </c>
      <c r="I54" s="109">
        <f t="shared" si="377"/>
        <v>2625.6</v>
      </c>
      <c r="J54" s="109">
        <f t="shared" si="377"/>
        <v>2134.7999999999997</v>
      </c>
      <c r="K54" s="109">
        <f t="shared" si="378"/>
        <v>4760.3999999999996</v>
      </c>
      <c r="L54" s="109">
        <f t="shared" si="379"/>
        <v>6813.5999999999995</v>
      </c>
      <c r="M54" s="109">
        <f t="shared" si="380"/>
        <v>11574</v>
      </c>
      <c r="N54" s="109">
        <f t="shared" si="311"/>
        <v>2756.88</v>
      </c>
      <c r="O54" s="109">
        <f t="shared" si="311"/>
        <v>2241.5399999999995</v>
      </c>
      <c r="P54" s="109">
        <f t="shared" si="5"/>
        <v>4998.42</v>
      </c>
      <c r="Q54" s="109">
        <f t="shared" si="6"/>
        <v>7154.28</v>
      </c>
      <c r="R54" s="109">
        <f t="shared" si="7"/>
        <v>12152.7</v>
      </c>
      <c r="S54" s="109">
        <f t="shared" si="312"/>
        <v>3063.2000000000003</v>
      </c>
      <c r="T54" s="109">
        <f t="shared" si="312"/>
        <v>2490.5999999999995</v>
      </c>
      <c r="U54" s="109">
        <f t="shared" si="9"/>
        <v>5553.7999999999993</v>
      </c>
      <c r="V54" s="109">
        <f t="shared" si="10"/>
        <v>7949.2</v>
      </c>
      <c r="W54" s="109">
        <f t="shared" si="11"/>
        <v>13503</v>
      </c>
      <c r="X54" s="109">
        <v>3172.6</v>
      </c>
      <c r="Y54" s="109">
        <v>2579.5499999999997</v>
      </c>
      <c r="Z54" s="109">
        <v>5752.15</v>
      </c>
      <c r="AA54" s="109">
        <v>8233.1</v>
      </c>
      <c r="AB54" s="109">
        <v>13985.25</v>
      </c>
      <c r="AC54" s="212">
        <f t="shared" si="381"/>
        <v>3501</v>
      </c>
      <c r="AD54" s="212">
        <f t="shared" si="381"/>
        <v>2847</v>
      </c>
      <c r="AE54" s="212">
        <f t="shared" si="382"/>
        <v>6348</v>
      </c>
      <c r="AF54" s="212">
        <f t="shared" si="383"/>
        <v>9086</v>
      </c>
      <c r="AG54" s="212">
        <f t="shared" si="384"/>
        <v>15434</v>
      </c>
      <c r="AH54" s="72">
        <f t="shared" si="313"/>
        <v>3720</v>
      </c>
      <c r="AI54" s="72">
        <f t="shared" si="313"/>
        <v>3025</v>
      </c>
      <c r="AJ54" s="72">
        <f t="shared" si="17"/>
        <v>6745</v>
      </c>
      <c r="AK54" s="72">
        <f t="shared" si="18"/>
        <v>9654</v>
      </c>
      <c r="AL54" s="72">
        <f t="shared" si="19"/>
        <v>16399</v>
      </c>
      <c r="AM54" s="72">
        <f t="shared" si="314"/>
        <v>4048</v>
      </c>
      <c r="AN54" s="72">
        <f t="shared" si="314"/>
        <v>3292</v>
      </c>
      <c r="AO54" s="72">
        <f t="shared" si="385"/>
        <v>7340</v>
      </c>
      <c r="AP54" s="72">
        <f t="shared" si="386"/>
        <v>10506</v>
      </c>
      <c r="AQ54" s="72">
        <f t="shared" si="387"/>
        <v>17846</v>
      </c>
      <c r="AR54" s="72">
        <f t="shared" si="388"/>
        <v>4661</v>
      </c>
      <c r="AS54" s="72">
        <f t="shared" si="388"/>
        <v>3790</v>
      </c>
      <c r="AT54" s="72">
        <f t="shared" si="389"/>
        <v>8451</v>
      </c>
      <c r="AU54" s="72">
        <f t="shared" si="390"/>
        <v>12096</v>
      </c>
      <c r="AV54" s="72">
        <f t="shared" si="391"/>
        <v>20547</v>
      </c>
      <c r="AW54" s="72">
        <f t="shared" si="392"/>
        <v>5826</v>
      </c>
      <c r="AX54" s="72">
        <f t="shared" si="392"/>
        <v>4738</v>
      </c>
      <c r="AY54" s="72">
        <f t="shared" si="393"/>
        <v>10564</v>
      </c>
      <c r="AZ54" s="72">
        <f t="shared" si="394"/>
        <v>15120</v>
      </c>
      <c r="BA54" s="72">
        <f t="shared" si="395"/>
        <v>25684</v>
      </c>
      <c r="BB54" s="72">
        <f t="shared" si="396"/>
        <v>6758</v>
      </c>
      <c r="BC54" s="72">
        <f t="shared" si="396"/>
        <v>5496</v>
      </c>
      <c r="BD54" s="72">
        <f t="shared" si="397"/>
        <v>12254</v>
      </c>
      <c r="BE54" s="72">
        <f t="shared" si="398"/>
        <v>17539</v>
      </c>
      <c r="BF54" s="72">
        <f t="shared" si="399"/>
        <v>29793</v>
      </c>
      <c r="BG54" s="72">
        <f t="shared" si="400"/>
        <v>6758</v>
      </c>
      <c r="BH54" s="72">
        <f t="shared" si="400"/>
        <v>5496</v>
      </c>
      <c r="BI54" s="72">
        <v>2500</v>
      </c>
      <c r="BJ54" s="72">
        <f t="shared" si="401"/>
        <v>14754</v>
      </c>
      <c r="BK54" s="72">
        <f t="shared" si="402"/>
        <v>17539</v>
      </c>
      <c r="BL54" s="72">
        <f t="shared" si="403"/>
        <v>32293</v>
      </c>
      <c r="BM54" s="72">
        <f t="shared" si="404"/>
        <v>7062</v>
      </c>
      <c r="BN54" s="72">
        <f t="shared" si="405"/>
        <v>6122</v>
      </c>
      <c r="BO54" s="72">
        <v>2500</v>
      </c>
      <c r="BP54" s="72">
        <f t="shared" si="406"/>
        <v>15684</v>
      </c>
      <c r="BQ54" s="72">
        <f t="shared" si="407"/>
        <v>19538</v>
      </c>
      <c r="BR54" s="72">
        <f t="shared" si="408"/>
        <v>35222</v>
      </c>
      <c r="BS54" s="72">
        <f t="shared" si="409"/>
        <v>7332</v>
      </c>
      <c r="BT54" s="72">
        <f t="shared" si="409"/>
        <v>6342</v>
      </c>
      <c r="BU54" s="72">
        <v>2500</v>
      </c>
      <c r="BV54" s="72">
        <f t="shared" si="410"/>
        <v>16174</v>
      </c>
      <c r="BW54" s="72">
        <f t="shared" si="411"/>
        <v>20240</v>
      </c>
      <c r="BX54" s="72">
        <f t="shared" si="412"/>
        <v>36414</v>
      </c>
      <c r="BY54" s="72">
        <f t="shared" si="413"/>
        <v>7919</v>
      </c>
      <c r="BZ54" s="72">
        <f t="shared" si="414"/>
        <v>7166</v>
      </c>
      <c r="CA54" s="72">
        <v>2500</v>
      </c>
      <c r="CB54" s="72">
        <f t="shared" si="415"/>
        <v>17585</v>
      </c>
      <c r="CC54" s="72">
        <f t="shared" si="416"/>
        <v>22871</v>
      </c>
      <c r="CD54" s="72">
        <f t="shared" si="417"/>
        <v>40456</v>
      </c>
      <c r="CE54" s="72">
        <f t="shared" si="418"/>
        <v>8632</v>
      </c>
      <c r="CF54" s="72">
        <f t="shared" si="419"/>
        <v>7811</v>
      </c>
      <c r="CG54" s="72">
        <v>2500</v>
      </c>
      <c r="CH54" s="72">
        <f t="shared" si="420"/>
        <v>18943</v>
      </c>
      <c r="CI54" s="72">
        <v>140988</v>
      </c>
      <c r="CJ54" s="72">
        <f t="shared" si="421"/>
        <v>159931</v>
      </c>
      <c r="CK54" s="72">
        <f t="shared" si="422"/>
        <v>9028</v>
      </c>
      <c r="CL54" s="72">
        <f t="shared" si="423"/>
        <v>8169</v>
      </c>
      <c r="CM54" s="72">
        <v>2500</v>
      </c>
      <c r="CN54" s="72">
        <f t="shared" si="424"/>
        <v>19697</v>
      </c>
      <c r="CO54" s="72">
        <f t="shared" si="425"/>
        <v>142132</v>
      </c>
      <c r="CP54" s="72">
        <f t="shared" si="426"/>
        <v>161829</v>
      </c>
      <c r="CQ54" s="72">
        <f t="shared" si="427"/>
        <v>9424</v>
      </c>
      <c r="CR54" s="72">
        <f t="shared" si="428"/>
        <v>8527</v>
      </c>
      <c r="CS54" s="72">
        <v>2500</v>
      </c>
      <c r="CT54" s="72">
        <f t="shared" si="429"/>
        <v>20451</v>
      </c>
      <c r="CU54" s="72">
        <f t="shared" si="430"/>
        <v>143276</v>
      </c>
      <c r="CV54" s="72">
        <f t="shared" si="431"/>
        <v>163727</v>
      </c>
      <c r="CW54" s="72">
        <f t="shared" si="432"/>
        <v>9662</v>
      </c>
      <c r="CX54" s="72">
        <v>8527</v>
      </c>
      <c r="CY54" s="72">
        <f t="shared" si="433"/>
        <v>2500</v>
      </c>
      <c r="CZ54" s="72">
        <f t="shared" si="434"/>
        <v>20689</v>
      </c>
      <c r="DA54" s="72">
        <v>143276</v>
      </c>
      <c r="DB54" s="72">
        <f t="shared" si="435"/>
        <v>163965</v>
      </c>
      <c r="DC54" s="78"/>
      <c r="DD54" s="88">
        <f t="shared" si="72"/>
        <v>3.0054299785326428E-2</v>
      </c>
      <c r="DE54" s="88">
        <f t="shared" si="73"/>
        <v>0</v>
      </c>
      <c r="DF54" s="88">
        <f t="shared" si="74"/>
        <v>0</v>
      </c>
      <c r="DG54" s="88"/>
      <c r="DI54" s="56"/>
      <c r="DJ54" s="213"/>
    </row>
    <row r="55" spans="1:114" ht="15.75" x14ac:dyDescent="0.25">
      <c r="A55" s="216" t="s">
        <v>849</v>
      </c>
      <c r="B55" s="141" t="s">
        <v>850</v>
      </c>
      <c r="C55" s="210" t="s">
        <v>2487</v>
      </c>
      <c r="D55" s="211">
        <v>1744</v>
      </c>
      <c r="E55" s="211">
        <v>1210</v>
      </c>
      <c r="F55" s="211">
        <v>2954</v>
      </c>
      <c r="G55" s="211">
        <v>5678</v>
      </c>
      <c r="H55" s="211">
        <v>8632</v>
      </c>
      <c r="I55" s="109">
        <f t="shared" si="377"/>
        <v>2092.7999999999997</v>
      </c>
      <c r="J55" s="109">
        <f t="shared" si="377"/>
        <v>1452</v>
      </c>
      <c r="K55" s="109">
        <f t="shared" si="378"/>
        <v>3544.7999999999997</v>
      </c>
      <c r="L55" s="109">
        <f t="shared" si="379"/>
        <v>6813.5999999999995</v>
      </c>
      <c r="M55" s="109">
        <f t="shared" si="380"/>
        <v>10358.4</v>
      </c>
      <c r="N55" s="109">
        <f t="shared" si="311"/>
        <v>2197.4399999999996</v>
      </c>
      <c r="O55" s="109">
        <f t="shared" si="311"/>
        <v>1524.6</v>
      </c>
      <c r="P55" s="109">
        <f t="shared" si="5"/>
        <v>3722.0399999999995</v>
      </c>
      <c r="Q55" s="109">
        <f t="shared" si="6"/>
        <v>7154.28</v>
      </c>
      <c r="R55" s="109">
        <f t="shared" si="7"/>
        <v>10876.32</v>
      </c>
      <c r="S55" s="109">
        <f t="shared" si="312"/>
        <v>2441.5999999999995</v>
      </c>
      <c r="T55" s="109">
        <f t="shared" si="312"/>
        <v>1694</v>
      </c>
      <c r="U55" s="109">
        <f t="shared" si="9"/>
        <v>4135.5999999999995</v>
      </c>
      <c r="V55" s="109">
        <f t="shared" si="10"/>
        <v>7949.2</v>
      </c>
      <c r="W55" s="109">
        <f t="shared" si="11"/>
        <v>12084.8</v>
      </c>
      <c r="X55" s="109">
        <v>2528.7999999999997</v>
      </c>
      <c r="Y55" s="109">
        <v>1754.5</v>
      </c>
      <c r="Z55" s="109">
        <v>4283.2999999999993</v>
      </c>
      <c r="AA55" s="109">
        <v>8233.1</v>
      </c>
      <c r="AB55" s="109">
        <v>12516.4</v>
      </c>
      <c r="AC55" s="212">
        <f t="shared" si="381"/>
        <v>2791</v>
      </c>
      <c r="AD55" s="212">
        <f t="shared" si="381"/>
        <v>1936</v>
      </c>
      <c r="AE55" s="212">
        <f t="shared" si="382"/>
        <v>4727</v>
      </c>
      <c r="AF55" s="212">
        <f t="shared" si="383"/>
        <v>9086</v>
      </c>
      <c r="AG55" s="212">
        <f t="shared" si="384"/>
        <v>13813</v>
      </c>
      <c r="AH55" s="72">
        <f t="shared" si="313"/>
        <v>2965</v>
      </c>
      <c r="AI55" s="72">
        <f t="shared" si="313"/>
        <v>2057</v>
      </c>
      <c r="AJ55" s="72">
        <f t="shared" si="17"/>
        <v>5022</v>
      </c>
      <c r="AK55" s="72">
        <f t="shared" si="18"/>
        <v>9654</v>
      </c>
      <c r="AL55" s="72">
        <f t="shared" si="19"/>
        <v>14676</v>
      </c>
      <c r="AM55" s="72">
        <f t="shared" si="314"/>
        <v>3227</v>
      </c>
      <c r="AN55" s="72">
        <f t="shared" si="314"/>
        <v>2239</v>
      </c>
      <c r="AO55" s="72">
        <f t="shared" si="385"/>
        <v>5466</v>
      </c>
      <c r="AP55" s="72">
        <f t="shared" si="386"/>
        <v>10506</v>
      </c>
      <c r="AQ55" s="72">
        <f t="shared" si="387"/>
        <v>15972</v>
      </c>
      <c r="AR55" s="72">
        <f t="shared" si="388"/>
        <v>3715</v>
      </c>
      <c r="AS55" s="72">
        <f t="shared" si="388"/>
        <v>2578</v>
      </c>
      <c r="AT55" s="72">
        <f t="shared" si="389"/>
        <v>6293</v>
      </c>
      <c r="AU55" s="72">
        <f t="shared" si="390"/>
        <v>12096</v>
      </c>
      <c r="AV55" s="72">
        <f t="shared" si="391"/>
        <v>18389</v>
      </c>
      <c r="AW55" s="72">
        <f t="shared" si="392"/>
        <v>4644</v>
      </c>
      <c r="AX55" s="72">
        <f t="shared" si="392"/>
        <v>3223</v>
      </c>
      <c r="AY55" s="72">
        <f t="shared" si="393"/>
        <v>7867</v>
      </c>
      <c r="AZ55" s="72">
        <f t="shared" si="394"/>
        <v>15120</v>
      </c>
      <c r="BA55" s="72">
        <f t="shared" si="395"/>
        <v>22987</v>
      </c>
      <c r="BB55" s="72">
        <f t="shared" si="396"/>
        <v>5387</v>
      </c>
      <c r="BC55" s="72">
        <f t="shared" si="396"/>
        <v>3739</v>
      </c>
      <c r="BD55" s="72">
        <f t="shared" si="397"/>
        <v>9126</v>
      </c>
      <c r="BE55" s="72">
        <f t="shared" si="398"/>
        <v>17539</v>
      </c>
      <c r="BF55" s="72">
        <f t="shared" si="399"/>
        <v>26665</v>
      </c>
      <c r="BG55" s="72">
        <f t="shared" si="400"/>
        <v>5387</v>
      </c>
      <c r="BH55" s="72">
        <f t="shared" si="400"/>
        <v>3739</v>
      </c>
      <c r="BI55" s="72">
        <v>2500</v>
      </c>
      <c r="BJ55" s="72">
        <f t="shared" si="401"/>
        <v>11626</v>
      </c>
      <c r="BK55" s="72">
        <f t="shared" si="402"/>
        <v>17539</v>
      </c>
      <c r="BL55" s="72">
        <f t="shared" si="403"/>
        <v>29165</v>
      </c>
      <c r="BM55" s="72">
        <f t="shared" si="404"/>
        <v>5629</v>
      </c>
      <c r="BN55" s="72">
        <f t="shared" si="405"/>
        <v>4165</v>
      </c>
      <c r="BO55" s="72">
        <v>2500</v>
      </c>
      <c r="BP55" s="72">
        <f t="shared" si="406"/>
        <v>12294</v>
      </c>
      <c r="BQ55" s="72">
        <f t="shared" si="407"/>
        <v>19538</v>
      </c>
      <c r="BR55" s="72">
        <f t="shared" si="408"/>
        <v>31832</v>
      </c>
      <c r="BS55" s="72">
        <f t="shared" si="409"/>
        <v>5844</v>
      </c>
      <c r="BT55" s="72">
        <f t="shared" si="409"/>
        <v>4315</v>
      </c>
      <c r="BU55" s="72">
        <v>2500</v>
      </c>
      <c r="BV55" s="72">
        <f t="shared" si="410"/>
        <v>12659</v>
      </c>
      <c r="BW55" s="72">
        <f t="shared" si="411"/>
        <v>20240</v>
      </c>
      <c r="BX55" s="72">
        <f t="shared" si="412"/>
        <v>32899</v>
      </c>
      <c r="BY55" s="72">
        <f t="shared" si="413"/>
        <v>6312</v>
      </c>
      <c r="BZ55" s="72">
        <f t="shared" si="414"/>
        <v>4876</v>
      </c>
      <c r="CA55" s="72">
        <v>2500</v>
      </c>
      <c r="CB55" s="72">
        <f t="shared" si="415"/>
        <v>13688</v>
      </c>
      <c r="CC55" s="72">
        <f t="shared" si="416"/>
        <v>22871</v>
      </c>
      <c r="CD55" s="72">
        <f t="shared" si="417"/>
        <v>36559</v>
      </c>
      <c r="CE55" s="72">
        <f t="shared" si="418"/>
        <v>6880</v>
      </c>
      <c r="CF55" s="72">
        <f t="shared" si="419"/>
        <v>5315</v>
      </c>
      <c r="CG55" s="72">
        <v>2500</v>
      </c>
      <c r="CH55" s="72">
        <f t="shared" si="420"/>
        <v>14695</v>
      </c>
      <c r="CI55" s="72">
        <v>140988</v>
      </c>
      <c r="CJ55" s="72">
        <f t="shared" si="421"/>
        <v>155683</v>
      </c>
      <c r="CK55" s="72">
        <f t="shared" si="422"/>
        <v>7196</v>
      </c>
      <c r="CL55" s="72">
        <f t="shared" si="423"/>
        <v>5559</v>
      </c>
      <c r="CM55" s="72">
        <v>2500</v>
      </c>
      <c r="CN55" s="72">
        <f t="shared" si="424"/>
        <v>15255</v>
      </c>
      <c r="CO55" s="72">
        <f t="shared" si="425"/>
        <v>142132</v>
      </c>
      <c r="CP55" s="72">
        <f t="shared" si="426"/>
        <v>157387</v>
      </c>
      <c r="CQ55" s="72">
        <f t="shared" si="427"/>
        <v>7512</v>
      </c>
      <c r="CR55" s="72">
        <f t="shared" si="428"/>
        <v>5803</v>
      </c>
      <c r="CS55" s="72">
        <v>2500</v>
      </c>
      <c r="CT55" s="72">
        <f t="shared" si="429"/>
        <v>15815</v>
      </c>
      <c r="CU55" s="72">
        <f t="shared" si="430"/>
        <v>143276</v>
      </c>
      <c r="CV55" s="72">
        <f t="shared" si="431"/>
        <v>159091</v>
      </c>
      <c r="CW55" s="72">
        <f t="shared" si="432"/>
        <v>7701</v>
      </c>
      <c r="CX55" s="72">
        <v>5803</v>
      </c>
      <c r="CY55" s="72">
        <f t="shared" si="433"/>
        <v>2500</v>
      </c>
      <c r="CZ55" s="72">
        <f t="shared" si="434"/>
        <v>16004</v>
      </c>
      <c r="DA55" s="72">
        <v>143276</v>
      </c>
      <c r="DB55" s="72">
        <f t="shared" si="435"/>
        <v>159280</v>
      </c>
      <c r="DC55" s="78"/>
      <c r="DD55" s="88">
        <f t="shared" si="72"/>
        <v>2.994296577946768E-2</v>
      </c>
      <c r="DE55" s="88">
        <f t="shared" si="73"/>
        <v>0</v>
      </c>
      <c r="DF55" s="88">
        <f t="shared" si="74"/>
        <v>0</v>
      </c>
      <c r="DG55" s="88"/>
      <c r="DI55" s="56"/>
      <c r="DJ55" s="213"/>
    </row>
    <row r="56" spans="1:114" ht="15.75" x14ac:dyDescent="0.25">
      <c r="A56" s="207" t="s">
        <v>2504</v>
      </c>
      <c r="B56" s="207" t="s">
        <v>2505</v>
      </c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>
        <f t="shared" si="311"/>
        <v>0</v>
      </c>
      <c r="O56" s="207">
        <f t="shared" si="311"/>
        <v>0</v>
      </c>
      <c r="P56" s="207">
        <f t="shared" si="5"/>
        <v>0</v>
      </c>
      <c r="Q56" s="207">
        <f t="shared" si="6"/>
        <v>0</v>
      </c>
      <c r="R56" s="207">
        <f t="shared" si="7"/>
        <v>0</v>
      </c>
      <c r="S56" s="207">
        <f t="shared" si="312"/>
        <v>0</v>
      </c>
      <c r="T56" s="207">
        <f t="shared" si="312"/>
        <v>0</v>
      </c>
      <c r="U56" s="207">
        <f t="shared" si="9"/>
        <v>0</v>
      </c>
      <c r="V56" s="207">
        <f t="shared" si="10"/>
        <v>0</v>
      </c>
      <c r="W56" s="207">
        <f t="shared" si="11"/>
        <v>0</v>
      </c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  <c r="AH56" s="207">
        <f t="shared" si="313"/>
        <v>0</v>
      </c>
      <c r="AI56" s="207">
        <f t="shared" si="313"/>
        <v>0</v>
      </c>
      <c r="AJ56" s="207">
        <f t="shared" si="17"/>
        <v>0</v>
      </c>
      <c r="AK56" s="207">
        <f t="shared" si="18"/>
        <v>0</v>
      </c>
      <c r="AL56" s="207">
        <f t="shared" si="19"/>
        <v>0</v>
      </c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  <c r="BI56" s="207"/>
      <c r="BJ56" s="207"/>
      <c r="BK56" s="207"/>
      <c r="BL56" s="207"/>
      <c r="BM56" s="207"/>
      <c r="BN56" s="207"/>
      <c r="BO56" s="207"/>
      <c r="BP56" s="207"/>
      <c r="BQ56" s="207"/>
      <c r="BR56" s="207"/>
      <c r="BS56" s="207"/>
      <c r="BT56" s="207"/>
      <c r="BU56" s="207"/>
      <c r="BV56" s="207"/>
      <c r="BW56" s="207"/>
      <c r="BX56" s="207"/>
      <c r="BY56" s="207"/>
      <c r="BZ56" s="207"/>
      <c r="CA56" s="207"/>
      <c r="CB56" s="207"/>
      <c r="CC56" s="207"/>
      <c r="CD56" s="207"/>
      <c r="CE56" s="207"/>
      <c r="CF56" s="207"/>
      <c r="CG56" s="207"/>
      <c r="CH56" s="207"/>
      <c r="CI56" s="207"/>
      <c r="CJ56" s="207"/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7"/>
      <c r="CY56" s="207"/>
      <c r="CZ56" s="207"/>
      <c r="DA56" s="207"/>
      <c r="DB56" s="207"/>
      <c r="DC56" s="208"/>
      <c r="DD56" s="88" t="e">
        <f t="shared" si="72"/>
        <v>#DIV/0!</v>
      </c>
      <c r="DE56" s="88" t="e">
        <f t="shared" si="73"/>
        <v>#DIV/0!</v>
      </c>
      <c r="DF56" s="88" t="e">
        <f t="shared" si="74"/>
        <v>#DIV/0!</v>
      </c>
      <c r="DG56" s="88"/>
      <c r="DI56" s="56"/>
      <c r="DJ56" s="213"/>
    </row>
    <row r="57" spans="1:114" ht="30.75" x14ac:dyDescent="0.25">
      <c r="A57" s="216" t="s">
        <v>851</v>
      </c>
      <c r="B57" s="141" t="s">
        <v>852</v>
      </c>
      <c r="C57" s="210" t="s">
        <v>2506</v>
      </c>
      <c r="D57" s="211">
        <v>1744</v>
      </c>
      <c r="E57" s="211">
        <v>1059</v>
      </c>
      <c r="F57" s="211">
        <v>2803</v>
      </c>
      <c r="G57" s="211">
        <v>18334</v>
      </c>
      <c r="H57" s="211">
        <v>21137</v>
      </c>
      <c r="I57" s="109">
        <f t="shared" ref="I57:J59" si="436">D57*1.2</f>
        <v>2092.7999999999997</v>
      </c>
      <c r="J57" s="109">
        <f t="shared" si="436"/>
        <v>1270.8</v>
      </c>
      <c r="K57" s="109">
        <f t="shared" ref="K57:K59" si="437">+J57+I57</f>
        <v>3363.5999999999995</v>
      </c>
      <c r="L57" s="109">
        <f t="shared" ref="L57:L59" si="438">G57*1.2</f>
        <v>22000.799999999999</v>
      </c>
      <c r="M57" s="109">
        <f t="shared" ref="M57:M59" si="439">+L57+K57</f>
        <v>25364.399999999998</v>
      </c>
      <c r="N57" s="109">
        <f t="shared" si="311"/>
        <v>2197.4399999999996</v>
      </c>
      <c r="O57" s="109">
        <f t="shared" si="311"/>
        <v>1334.34</v>
      </c>
      <c r="P57" s="109">
        <f t="shared" si="5"/>
        <v>3531.7799999999997</v>
      </c>
      <c r="Q57" s="109">
        <f t="shared" si="6"/>
        <v>23100.84</v>
      </c>
      <c r="R57" s="109">
        <f t="shared" si="7"/>
        <v>26632.62</v>
      </c>
      <c r="S57" s="109">
        <f t="shared" si="312"/>
        <v>2441.5999999999995</v>
      </c>
      <c r="T57" s="109">
        <f t="shared" si="312"/>
        <v>1482.6</v>
      </c>
      <c r="U57" s="109">
        <f t="shared" si="9"/>
        <v>3924.1999999999994</v>
      </c>
      <c r="V57" s="109">
        <f t="shared" si="10"/>
        <v>25667.599999999999</v>
      </c>
      <c r="W57" s="109">
        <f t="shared" si="11"/>
        <v>29591.8</v>
      </c>
      <c r="X57" s="109">
        <v>2528.7999999999997</v>
      </c>
      <c r="Y57" s="109">
        <v>1535.55</v>
      </c>
      <c r="Z57" s="109">
        <v>4064.3499999999995</v>
      </c>
      <c r="AA57" s="109">
        <v>26584.3</v>
      </c>
      <c r="AB57" s="109">
        <v>30648.649999999998</v>
      </c>
      <c r="AC57" s="212">
        <f t="shared" ref="AC57:AD59" si="440">ROUND(S57*1.143,0)</f>
        <v>2791</v>
      </c>
      <c r="AD57" s="212">
        <f t="shared" si="440"/>
        <v>1695</v>
      </c>
      <c r="AE57" s="212">
        <f t="shared" ref="AE57:AE59" si="441">+AC57+AD57</f>
        <v>4486</v>
      </c>
      <c r="AF57" s="212">
        <f t="shared" ref="AF57:AF59" si="442">ROUND(V57*1.143,0)</f>
        <v>29338</v>
      </c>
      <c r="AG57" s="212">
        <f t="shared" ref="AG57:AG59" si="443">+AF57+AE57</f>
        <v>33824</v>
      </c>
      <c r="AH57" s="72">
        <f t="shared" si="313"/>
        <v>2965</v>
      </c>
      <c r="AI57" s="72">
        <f t="shared" si="313"/>
        <v>1801</v>
      </c>
      <c r="AJ57" s="72">
        <f t="shared" si="17"/>
        <v>4766</v>
      </c>
      <c r="AK57" s="72">
        <f t="shared" si="18"/>
        <v>31171</v>
      </c>
      <c r="AL57" s="72">
        <f t="shared" si="19"/>
        <v>35937</v>
      </c>
      <c r="AM57" s="72">
        <f t="shared" ref="AM57:AN59" si="444">ROUND(AH57+(D57*0.15),0)</f>
        <v>3227</v>
      </c>
      <c r="AN57" s="72">
        <f t="shared" si="444"/>
        <v>1960</v>
      </c>
      <c r="AO57" s="72">
        <f t="shared" ref="AO57:AO59" si="445">+AM57+AN57</f>
        <v>5187</v>
      </c>
      <c r="AP57" s="72">
        <f t="shared" ref="AP57:AP59" si="446">ROUND(G57*0.15+AK57,0)</f>
        <v>33921</v>
      </c>
      <c r="AQ57" s="72">
        <f t="shared" ref="AQ57:AQ59" si="447">+AO57+AP57</f>
        <v>39108</v>
      </c>
      <c r="AR57" s="72">
        <f t="shared" ref="AR57:AS59" si="448">+ROUND(D57*0.28+AM57,0)</f>
        <v>3715</v>
      </c>
      <c r="AS57" s="72">
        <f t="shared" si="448"/>
        <v>2257</v>
      </c>
      <c r="AT57" s="72">
        <f t="shared" ref="AT57:AT59" si="449">+AR57+AS57</f>
        <v>5972</v>
      </c>
      <c r="AU57" s="72">
        <f t="shared" ref="AU57:AU59" si="450">+ROUND(G57*0.28+AP57,0)</f>
        <v>39055</v>
      </c>
      <c r="AV57" s="72">
        <f t="shared" ref="AV57:AV59" si="451">+AT57+AU57</f>
        <v>45027</v>
      </c>
      <c r="AW57" s="72">
        <f t="shared" ref="AW57:AX59" si="452">+ROUND(AR57*(1+0.25),0)</f>
        <v>4644</v>
      </c>
      <c r="AX57" s="72">
        <f t="shared" si="452"/>
        <v>2821</v>
      </c>
      <c r="AY57" s="72">
        <f t="shared" ref="AY57:AY59" si="453">+AW57+AX57</f>
        <v>7465</v>
      </c>
      <c r="AZ57" s="72">
        <f t="shared" ref="AZ57:AZ59" si="454">+ROUND(AU57*(1+0.25),0)</f>
        <v>48819</v>
      </c>
      <c r="BA57" s="72">
        <f t="shared" ref="BA57:BA59" si="455">+AY57+AZ57</f>
        <v>56284</v>
      </c>
      <c r="BB57" s="72">
        <f t="shared" ref="BB57:BC59" si="456">+ROUND(AW57+AR57*0.2,0)</f>
        <v>5387</v>
      </c>
      <c r="BC57" s="72">
        <f t="shared" si="456"/>
        <v>3272</v>
      </c>
      <c r="BD57" s="72">
        <f t="shared" ref="BD57:BD59" si="457">+BB57+BC57</f>
        <v>8659</v>
      </c>
      <c r="BE57" s="72">
        <f t="shared" ref="BE57:BE59" si="458">+ROUND(AZ57+AU57*0.2,0)</f>
        <v>56630</v>
      </c>
      <c r="BF57" s="72">
        <f t="shared" ref="BF57:BF59" si="459">+BD57+BE57</f>
        <v>65289</v>
      </c>
      <c r="BG57" s="72">
        <f t="shared" ref="BG57:BH59" si="460">BB57</f>
        <v>5387</v>
      </c>
      <c r="BH57" s="72">
        <f t="shared" si="460"/>
        <v>3272</v>
      </c>
      <c r="BI57" s="72">
        <v>2500</v>
      </c>
      <c r="BJ57" s="72">
        <f t="shared" ref="BJ57:BJ59" si="461">BG57+BH57+BI57</f>
        <v>11159</v>
      </c>
      <c r="BK57" s="72">
        <f t="shared" ref="BK57:BK59" si="462">BE57</f>
        <v>56630</v>
      </c>
      <c r="BL57" s="72">
        <f t="shared" ref="BL57:BL59" si="463">BJ57+BK57</f>
        <v>67789</v>
      </c>
      <c r="BM57" s="72">
        <f t="shared" ref="BM57:BM59" si="464">+ROUND(BG57*(1+$BP$1),0)</f>
        <v>5629</v>
      </c>
      <c r="BN57" s="72">
        <f t="shared" ref="BN57:BN59" si="465">+ROUND(BH57*(1+$BP$1)+(AS57*$BN$1),0)</f>
        <v>3645</v>
      </c>
      <c r="BO57" s="72">
        <v>2500</v>
      </c>
      <c r="BP57" s="72">
        <f t="shared" ref="BP57:BP59" si="466">BM57+BN57+BO57</f>
        <v>11774</v>
      </c>
      <c r="BQ57" s="72">
        <f t="shared" ref="BQ57:BQ59" si="467">+ROUND(BK57*(1+$BP$1)+(AU57*$BN$1),0)</f>
        <v>63084</v>
      </c>
      <c r="BR57" s="72">
        <f t="shared" ref="BR57:BR59" si="468">BP57+BQ57</f>
        <v>74858</v>
      </c>
      <c r="BS57" s="72">
        <f t="shared" ref="BS57:BT59" si="469">+ROUND(BM57+(BG57*$BU$2),0)</f>
        <v>5844</v>
      </c>
      <c r="BT57" s="72">
        <f t="shared" si="469"/>
        <v>3776</v>
      </c>
      <c r="BU57" s="72">
        <v>2500</v>
      </c>
      <c r="BV57" s="72">
        <f t="shared" ref="BV57:BV59" si="470">BS57+BT57+BU57</f>
        <v>12120</v>
      </c>
      <c r="BW57" s="72">
        <f t="shared" ref="BW57:BW59" si="471">+ROUND(BQ57+(BK57*$BU$2),0)</f>
        <v>65349</v>
      </c>
      <c r="BX57" s="72">
        <f t="shared" ref="BX57:BX59" si="472">BV57+BW57</f>
        <v>77469</v>
      </c>
      <c r="BY57" s="72">
        <f t="shared" ref="BY57:BY59" si="473">+ROUND(BS57+(BS57*$BY$3),0)</f>
        <v>6312</v>
      </c>
      <c r="BZ57" s="72">
        <f t="shared" ref="BZ57:BZ59" si="474">+ROUND(BT57+(BT57*$BZ$3),0)</f>
        <v>4267</v>
      </c>
      <c r="CA57" s="72">
        <v>2500</v>
      </c>
      <c r="CB57" s="72">
        <f t="shared" ref="CB57:CB59" si="475">BY57+BZ57+CA57</f>
        <v>13079</v>
      </c>
      <c r="CC57" s="72">
        <f t="shared" ref="CC57:CC59" si="476">+ROUND(BW57+(BW57*$CC$3),0)</f>
        <v>73844</v>
      </c>
      <c r="CD57" s="72">
        <f t="shared" ref="CD57:CD59" si="477">CB57+CC57</f>
        <v>86923</v>
      </c>
      <c r="CE57" s="72">
        <f t="shared" ref="CE57:CE59" si="478">+ROUND(BY57+BY57*$CE$3,0)</f>
        <v>6880</v>
      </c>
      <c r="CF57" s="72">
        <f t="shared" ref="CF57:CF59" si="479">+ROUND(BZ57+BZ57*$CF$3,0)</f>
        <v>4651</v>
      </c>
      <c r="CG57" s="72">
        <v>2500</v>
      </c>
      <c r="CH57" s="72">
        <f t="shared" ref="CH57:CH59" si="480">CE57+CF57+CG57</f>
        <v>14031</v>
      </c>
      <c r="CI57" s="72">
        <v>276010</v>
      </c>
      <c r="CJ57" s="72">
        <f t="shared" ref="CJ57:CJ59" si="481">CH57+CI57</f>
        <v>290041</v>
      </c>
      <c r="CK57" s="72">
        <f t="shared" ref="CK57:CK59" si="482">+ROUND(CE57+$BY57*CK$3,0)</f>
        <v>7196</v>
      </c>
      <c r="CL57" s="72">
        <f t="shared" ref="CL57:CL59" si="483">+ROUND(CF57+$BZ57*CL$3,0)</f>
        <v>4864</v>
      </c>
      <c r="CM57" s="72">
        <v>2500</v>
      </c>
      <c r="CN57" s="72">
        <f t="shared" ref="CN57:CN59" si="484">CK57+CL57+CM57</f>
        <v>14560</v>
      </c>
      <c r="CO57" s="72">
        <f t="shared" ref="CO57:CO59" si="485">+ROUND(CI57+$CC57*CO$3,0)</f>
        <v>279702</v>
      </c>
      <c r="CP57" s="72">
        <f t="shared" ref="CP57:CP59" si="486">CN57+CO57</f>
        <v>294262</v>
      </c>
      <c r="CQ57" s="72">
        <f t="shared" ref="CQ57:CQ59" si="487">+ROUND(CK57+$BY57*CQ$3,0)</f>
        <v>7512</v>
      </c>
      <c r="CR57" s="72">
        <f t="shared" ref="CR57:CR59" si="488">+ROUND(CL57+$BZ57*CR$3,0)</f>
        <v>5077</v>
      </c>
      <c r="CS57" s="72">
        <v>2500</v>
      </c>
      <c r="CT57" s="72">
        <f t="shared" ref="CT57:CT59" si="489">CQ57+CR57+CS57</f>
        <v>15089</v>
      </c>
      <c r="CU57" s="72">
        <f t="shared" ref="CU57:CU59" si="490">+ROUND(CO57+$CC57*CU$3,0)</f>
        <v>283394</v>
      </c>
      <c r="CV57" s="72">
        <f t="shared" ref="CV57:CV59" si="491">CT57+CU57</f>
        <v>298483</v>
      </c>
      <c r="CW57" s="72">
        <f t="shared" ref="CW57:CW59" si="492">+ROUND(CQ57+$BY57*CW$3,0)</f>
        <v>7701</v>
      </c>
      <c r="CX57" s="72">
        <v>5077</v>
      </c>
      <c r="CY57" s="72">
        <f t="shared" ref="CY57:CY59" si="493">+CS57</f>
        <v>2500</v>
      </c>
      <c r="CZ57" s="72">
        <f t="shared" ref="CZ57:CZ59" si="494">CW57+CX57+CY57</f>
        <v>15278</v>
      </c>
      <c r="DA57" s="72">
        <v>283394</v>
      </c>
      <c r="DB57" s="72">
        <f t="shared" ref="DB57:DB59" si="495">CZ57+DA57</f>
        <v>298672</v>
      </c>
      <c r="DC57" s="78"/>
      <c r="DD57" s="88">
        <f t="shared" si="72"/>
        <v>2.994296577946768E-2</v>
      </c>
      <c r="DE57" s="88">
        <f t="shared" si="73"/>
        <v>0</v>
      </c>
      <c r="DF57" s="88">
        <f t="shared" si="74"/>
        <v>0</v>
      </c>
      <c r="DG57" s="88"/>
      <c r="DI57" s="56"/>
      <c r="DJ57" s="213"/>
    </row>
    <row r="58" spans="1:114" ht="30.75" x14ac:dyDescent="0.25">
      <c r="A58" s="216" t="s">
        <v>853</v>
      </c>
      <c r="B58" s="141" t="s">
        <v>854</v>
      </c>
      <c r="C58" s="210" t="s">
        <v>2506</v>
      </c>
      <c r="D58" s="211">
        <v>1744</v>
      </c>
      <c r="E58" s="211">
        <v>1059</v>
      </c>
      <c r="F58" s="211">
        <v>2803</v>
      </c>
      <c r="G58" s="211">
        <v>10562</v>
      </c>
      <c r="H58" s="211">
        <v>13365</v>
      </c>
      <c r="I58" s="109">
        <f t="shared" si="436"/>
        <v>2092.7999999999997</v>
      </c>
      <c r="J58" s="109">
        <f t="shared" si="436"/>
        <v>1270.8</v>
      </c>
      <c r="K58" s="109">
        <f t="shared" si="437"/>
        <v>3363.5999999999995</v>
      </c>
      <c r="L58" s="109">
        <f t="shared" si="438"/>
        <v>12674.4</v>
      </c>
      <c r="M58" s="109">
        <f t="shared" si="439"/>
        <v>16038</v>
      </c>
      <c r="N58" s="109">
        <f t="shared" si="311"/>
        <v>2197.4399999999996</v>
      </c>
      <c r="O58" s="109">
        <f t="shared" si="311"/>
        <v>1334.34</v>
      </c>
      <c r="P58" s="109">
        <f t="shared" si="5"/>
        <v>3531.7799999999997</v>
      </c>
      <c r="Q58" s="109">
        <f t="shared" si="6"/>
        <v>13308.119999999999</v>
      </c>
      <c r="R58" s="109">
        <f t="shared" si="7"/>
        <v>16839.899999999998</v>
      </c>
      <c r="S58" s="109">
        <f t="shared" si="312"/>
        <v>2441.5999999999995</v>
      </c>
      <c r="T58" s="109">
        <f t="shared" si="312"/>
        <v>1482.6</v>
      </c>
      <c r="U58" s="109">
        <f t="shared" si="9"/>
        <v>3924.1999999999994</v>
      </c>
      <c r="V58" s="109">
        <f t="shared" si="10"/>
        <v>14786.8</v>
      </c>
      <c r="W58" s="109">
        <f t="shared" si="11"/>
        <v>18711</v>
      </c>
      <c r="X58" s="109">
        <v>2528.7999999999997</v>
      </c>
      <c r="Y58" s="109">
        <v>1535.55</v>
      </c>
      <c r="Z58" s="109">
        <v>4064.3499999999995</v>
      </c>
      <c r="AA58" s="109">
        <v>15314.9</v>
      </c>
      <c r="AB58" s="109">
        <v>19379.25</v>
      </c>
      <c r="AC58" s="212">
        <f t="shared" si="440"/>
        <v>2791</v>
      </c>
      <c r="AD58" s="212">
        <f t="shared" si="440"/>
        <v>1695</v>
      </c>
      <c r="AE58" s="212">
        <f t="shared" si="441"/>
        <v>4486</v>
      </c>
      <c r="AF58" s="212">
        <f t="shared" si="442"/>
        <v>16901</v>
      </c>
      <c r="AG58" s="212">
        <f t="shared" si="443"/>
        <v>21387</v>
      </c>
      <c r="AH58" s="72">
        <f t="shared" si="313"/>
        <v>2965</v>
      </c>
      <c r="AI58" s="72">
        <f t="shared" si="313"/>
        <v>1801</v>
      </c>
      <c r="AJ58" s="72">
        <f t="shared" si="17"/>
        <v>4766</v>
      </c>
      <c r="AK58" s="72">
        <f t="shared" si="18"/>
        <v>17957</v>
      </c>
      <c r="AL58" s="72">
        <f t="shared" si="19"/>
        <v>22723</v>
      </c>
      <c r="AM58" s="72">
        <f t="shared" si="444"/>
        <v>3227</v>
      </c>
      <c r="AN58" s="72">
        <f t="shared" si="444"/>
        <v>1960</v>
      </c>
      <c r="AO58" s="72">
        <f t="shared" si="445"/>
        <v>5187</v>
      </c>
      <c r="AP58" s="72">
        <f t="shared" si="446"/>
        <v>19541</v>
      </c>
      <c r="AQ58" s="72">
        <f t="shared" si="447"/>
        <v>24728</v>
      </c>
      <c r="AR58" s="72">
        <f t="shared" si="448"/>
        <v>3715</v>
      </c>
      <c r="AS58" s="72">
        <f t="shared" si="448"/>
        <v>2257</v>
      </c>
      <c r="AT58" s="72">
        <f t="shared" si="449"/>
        <v>5972</v>
      </c>
      <c r="AU58" s="72">
        <f t="shared" si="450"/>
        <v>22498</v>
      </c>
      <c r="AV58" s="72">
        <f t="shared" si="451"/>
        <v>28470</v>
      </c>
      <c r="AW58" s="72">
        <f t="shared" si="452"/>
        <v>4644</v>
      </c>
      <c r="AX58" s="72">
        <f t="shared" si="452"/>
        <v>2821</v>
      </c>
      <c r="AY58" s="72">
        <f t="shared" si="453"/>
        <v>7465</v>
      </c>
      <c r="AZ58" s="72">
        <f t="shared" si="454"/>
        <v>28123</v>
      </c>
      <c r="BA58" s="72">
        <f t="shared" si="455"/>
        <v>35588</v>
      </c>
      <c r="BB58" s="72">
        <f t="shared" si="456"/>
        <v>5387</v>
      </c>
      <c r="BC58" s="72">
        <f t="shared" si="456"/>
        <v>3272</v>
      </c>
      <c r="BD58" s="72">
        <f t="shared" si="457"/>
        <v>8659</v>
      </c>
      <c r="BE58" s="72">
        <f t="shared" si="458"/>
        <v>32623</v>
      </c>
      <c r="BF58" s="72">
        <f t="shared" si="459"/>
        <v>41282</v>
      </c>
      <c r="BG58" s="72">
        <f t="shared" si="460"/>
        <v>5387</v>
      </c>
      <c r="BH58" s="72">
        <f t="shared" si="460"/>
        <v>3272</v>
      </c>
      <c r="BI58" s="72">
        <v>2500</v>
      </c>
      <c r="BJ58" s="72">
        <f t="shared" si="461"/>
        <v>11159</v>
      </c>
      <c r="BK58" s="72">
        <f t="shared" si="462"/>
        <v>32623</v>
      </c>
      <c r="BL58" s="72">
        <f t="shared" si="463"/>
        <v>43782</v>
      </c>
      <c r="BM58" s="72">
        <f t="shared" si="464"/>
        <v>5629</v>
      </c>
      <c r="BN58" s="72">
        <f t="shared" si="465"/>
        <v>3645</v>
      </c>
      <c r="BO58" s="72">
        <v>2500</v>
      </c>
      <c r="BP58" s="72">
        <f t="shared" si="466"/>
        <v>11774</v>
      </c>
      <c r="BQ58" s="72">
        <f t="shared" si="467"/>
        <v>36341</v>
      </c>
      <c r="BR58" s="72">
        <f t="shared" si="468"/>
        <v>48115</v>
      </c>
      <c r="BS58" s="72">
        <f t="shared" si="469"/>
        <v>5844</v>
      </c>
      <c r="BT58" s="72">
        <f t="shared" si="469"/>
        <v>3776</v>
      </c>
      <c r="BU58" s="72">
        <v>2500</v>
      </c>
      <c r="BV58" s="72">
        <f t="shared" si="470"/>
        <v>12120</v>
      </c>
      <c r="BW58" s="72">
        <f t="shared" si="471"/>
        <v>37646</v>
      </c>
      <c r="BX58" s="72">
        <f t="shared" si="472"/>
        <v>49766</v>
      </c>
      <c r="BY58" s="72">
        <f t="shared" si="473"/>
        <v>6312</v>
      </c>
      <c r="BZ58" s="72">
        <f t="shared" si="474"/>
        <v>4267</v>
      </c>
      <c r="CA58" s="72">
        <v>2500</v>
      </c>
      <c r="CB58" s="72">
        <f t="shared" si="475"/>
        <v>13079</v>
      </c>
      <c r="CC58" s="72">
        <f t="shared" si="476"/>
        <v>42540</v>
      </c>
      <c r="CD58" s="72">
        <f t="shared" si="477"/>
        <v>55619</v>
      </c>
      <c r="CE58" s="72">
        <f t="shared" si="478"/>
        <v>6880</v>
      </c>
      <c r="CF58" s="72">
        <f t="shared" si="479"/>
        <v>4651</v>
      </c>
      <c r="CG58" s="72">
        <v>2500</v>
      </c>
      <c r="CH58" s="72">
        <f t="shared" si="480"/>
        <v>14031</v>
      </c>
      <c r="CI58" s="72">
        <v>276010</v>
      </c>
      <c r="CJ58" s="72">
        <f t="shared" si="481"/>
        <v>290041</v>
      </c>
      <c r="CK58" s="72">
        <f t="shared" si="482"/>
        <v>7196</v>
      </c>
      <c r="CL58" s="72">
        <f t="shared" si="483"/>
        <v>4864</v>
      </c>
      <c r="CM58" s="72">
        <v>2500</v>
      </c>
      <c r="CN58" s="72">
        <f t="shared" si="484"/>
        <v>14560</v>
      </c>
      <c r="CO58" s="72">
        <f t="shared" si="485"/>
        <v>278137</v>
      </c>
      <c r="CP58" s="72">
        <f t="shared" si="486"/>
        <v>292697</v>
      </c>
      <c r="CQ58" s="72">
        <f t="shared" si="487"/>
        <v>7512</v>
      </c>
      <c r="CR58" s="72">
        <f t="shared" si="488"/>
        <v>5077</v>
      </c>
      <c r="CS58" s="72">
        <v>2500</v>
      </c>
      <c r="CT58" s="72">
        <f t="shared" si="489"/>
        <v>15089</v>
      </c>
      <c r="CU58" s="72">
        <f t="shared" si="490"/>
        <v>280264</v>
      </c>
      <c r="CV58" s="72">
        <f t="shared" si="491"/>
        <v>295353</v>
      </c>
      <c r="CW58" s="72">
        <f t="shared" si="492"/>
        <v>7701</v>
      </c>
      <c r="CX58" s="72">
        <v>5077</v>
      </c>
      <c r="CY58" s="72">
        <f t="shared" si="493"/>
        <v>2500</v>
      </c>
      <c r="CZ58" s="72">
        <f t="shared" si="494"/>
        <v>15278</v>
      </c>
      <c r="DA58" s="72">
        <v>280264</v>
      </c>
      <c r="DB58" s="72">
        <f t="shared" si="495"/>
        <v>295542</v>
      </c>
      <c r="DC58" s="78"/>
      <c r="DD58" s="88">
        <f t="shared" si="72"/>
        <v>2.994296577946768E-2</v>
      </c>
      <c r="DE58" s="88">
        <f t="shared" si="73"/>
        <v>0</v>
      </c>
      <c r="DF58" s="88">
        <f t="shared" si="74"/>
        <v>0</v>
      </c>
      <c r="DG58" s="88"/>
      <c r="DI58" s="56"/>
      <c r="DJ58" s="213"/>
    </row>
    <row r="59" spans="1:114" ht="45.75" x14ac:dyDescent="0.25">
      <c r="A59" s="216" t="s">
        <v>855</v>
      </c>
      <c r="B59" s="141" t="s">
        <v>856</v>
      </c>
      <c r="C59" s="210" t="s">
        <v>2506</v>
      </c>
      <c r="D59" s="211">
        <v>2188</v>
      </c>
      <c r="E59" s="211">
        <v>1779</v>
      </c>
      <c r="F59" s="211">
        <v>3967</v>
      </c>
      <c r="G59" s="211">
        <v>18334</v>
      </c>
      <c r="H59" s="211">
        <v>22301</v>
      </c>
      <c r="I59" s="109">
        <f t="shared" si="436"/>
        <v>2625.6</v>
      </c>
      <c r="J59" s="109">
        <f t="shared" si="436"/>
        <v>2134.7999999999997</v>
      </c>
      <c r="K59" s="109">
        <f t="shared" si="437"/>
        <v>4760.3999999999996</v>
      </c>
      <c r="L59" s="109">
        <f t="shared" si="438"/>
        <v>22000.799999999999</v>
      </c>
      <c r="M59" s="109">
        <f t="shared" si="439"/>
        <v>26761.199999999997</v>
      </c>
      <c r="N59" s="109">
        <f t="shared" ref="N59:O74" si="496">+I59+D59*0.06</f>
        <v>2756.88</v>
      </c>
      <c r="O59" s="109">
        <f t="shared" si="496"/>
        <v>2241.5399999999995</v>
      </c>
      <c r="P59" s="109">
        <f t="shared" si="5"/>
        <v>4998.42</v>
      </c>
      <c r="Q59" s="109">
        <f t="shared" si="6"/>
        <v>23100.84</v>
      </c>
      <c r="R59" s="109">
        <f t="shared" si="7"/>
        <v>28099.260000000002</v>
      </c>
      <c r="S59" s="109">
        <f t="shared" ref="S59:T74" si="497">+N59+D59*0.14</f>
        <v>3063.2000000000003</v>
      </c>
      <c r="T59" s="109">
        <f t="shared" si="497"/>
        <v>2490.5999999999995</v>
      </c>
      <c r="U59" s="109">
        <f t="shared" si="9"/>
        <v>5553.7999999999993</v>
      </c>
      <c r="V59" s="109">
        <f t="shared" si="10"/>
        <v>25667.599999999999</v>
      </c>
      <c r="W59" s="109">
        <f t="shared" si="11"/>
        <v>31221.399999999998</v>
      </c>
      <c r="X59" s="109">
        <v>3172.6</v>
      </c>
      <c r="Y59" s="109">
        <v>2579.5499999999997</v>
      </c>
      <c r="Z59" s="109">
        <v>5752.15</v>
      </c>
      <c r="AA59" s="109">
        <v>26584.3</v>
      </c>
      <c r="AB59" s="109">
        <v>32336.449999999997</v>
      </c>
      <c r="AC59" s="212">
        <f t="shared" si="440"/>
        <v>3501</v>
      </c>
      <c r="AD59" s="212">
        <f t="shared" si="440"/>
        <v>2847</v>
      </c>
      <c r="AE59" s="212">
        <f t="shared" si="441"/>
        <v>6348</v>
      </c>
      <c r="AF59" s="212">
        <f t="shared" si="442"/>
        <v>29338</v>
      </c>
      <c r="AG59" s="212">
        <f t="shared" si="443"/>
        <v>35686</v>
      </c>
      <c r="AH59" s="72">
        <f t="shared" ref="AH59:AI74" si="498">ROUND(AC59+(D59*0.1),0)</f>
        <v>3720</v>
      </c>
      <c r="AI59" s="72">
        <f t="shared" si="498"/>
        <v>3025</v>
      </c>
      <c r="AJ59" s="72">
        <f t="shared" si="17"/>
        <v>6745</v>
      </c>
      <c r="AK59" s="72">
        <f t="shared" si="18"/>
        <v>31171</v>
      </c>
      <c r="AL59" s="72">
        <f t="shared" si="19"/>
        <v>37916</v>
      </c>
      <c r="AM59" s="72">
        <f t="shared" si="444"/>
        <v>4048</v>
      </c>
      <c r="AN59" s="72">
        <f t="shared" si="444"/>
        <v>3292</v>
      </c>
      <c r="AO59" s="72">
        <f t="shared" si="445"/>
        <v>7340</v>
      </c>
      <c r="AP59" s="72">
        <f t="shared" si="446"/>
        <v>33921</v>
      </c>
      <c r="AQ59" s="72">
        <f t="shared" si="447"/>
        <v>41261</v>
      </c>
      <c r="AR59" s="72">
        <f t="shared" si="448"/>
        <v>4661</v>
      </c>
      <c r="AS59" s="72">
        <f t="shared" si="448"/>
        <v>3790</v>
      </c>
      <c r="AT59" s="72">
        <f t="shared" si="449"/>
        <v>8451</v>
      </c>
      <c r="AU59" s="72">
        <f t="shared" si="450"/>
        <v>39055</v>
      </c>
      <c r="AV59" s="72">
        <f t="shared" si="451"/>
        <v>47506</v>
      </c>
      <c r="AW59" s="72">
        <f t="shared" si="452"/>
        <v>5826</v>
      </c>
      <c r="AX59" s="72">
        <f t="shared" si="452"/>
        <v>4738</v>
      </c>
      <c r="AY59" s="72">
        <f t="shared" si="453"/>
        <v>10564</v>
      </c>
      <c r="AZ59" s="72">
        <f t="shared" si="454"/>
        <v>48819</v>
      </c>
      <c r="BA59" s="72">
        <f t="shared" si="455"/>
        <v>59383</v>
      </c>
      <c r="BB59" s="72">
        <f t="shared" si="456"/>
        <v>6758</v>
      </c>
      <c r="BC59" s="72">
        <f t="shared" si="456"/>
        <v>5496</v>
      </c>
      <c r="BD59" s="72">
        <f t="shared" si="457"/>
        <v>12254</v>
      </c>
      <c r="BE59" s="72">
        <f t="shared" si="458"/>
        <v>56630</v>
      </c>
      <c r="BF59" s="72">
        <f t="shared" si="459"/>
        <v>68884</v>
      </c>
      <c r="BG59" s="72">
        <f t="shared" si="460"/>
        <v>6758</v>
      </c>
      <c r="BH59" s="72">
        <f t="shared" si="460"/>
        <v>5496</v>
      </c>
      <c r="BI59" s="72">
        <v>2500</v>
      </c>
      <c r="BJ59" s="72">
        <f t="shared" si="461"/>
        <v>14754</v>
      </c>
      <c r="BK59" s="72">
        <f t="shared" si="462"/>
        <v>56630</v>
      </c>
      <c r="BL59" s="72">
        <f t="shared" si="463"/>
        <v>71384</v>
      </c>
      <c r="BM59" s="72">
        <f t="shared" si="464"/>
        <v>7062</v>
      </c>
      <c r="BN59" s="72">
        <f t="shared" si="465"/>
        <v>6122</v>
      </c>
      <c r="BO59" s="72">
        <v>2500</v>
      </c>
      <c r="BP59" s="72">
        <f t="shared" si="466"/>
        <v>15684</v>
      </c>
      <c r="BQ59" s="72">
        <f t="shared" si="467"/>
        <v>63084</v>
      </c>
      <c r="BR59" s="72">
        <f t="shared" si="468"/>
        <v>78768</v>
      </c>
      <c r="BS59" s="72">
        <f t="shared" si="469"/>
        <v>7332</v>
      </c>
      <c r="BT59" s="72">
        <f t="shared" si="469"/>
        <v>6342</v>
      </c>
      <c r="BU59" s="72">
        <v>2500</v>
      </c>
      <c r="BV59" s="72">
        <f t="shared" si="470"/>
        <v>16174</v>
      </c>
      <c r="BW59" s="72">
        <f t="shared" si="471"/>
        <v>65349</v>
      </c>
      <c r="BX59" s="72">
        <f t="shared" si="472"/>
        <v>81523</v>
      </c>
      <c r="BY59" s="72">
        <f t="shared" si="473"/>
        <v>7919</v>
      </c>
      <c r="BZ59" s="72">
        <f t="shared" si="474"/>
        <v>7166</v>
      </c>
      <c r="CA59" s="72">
        <v>2500</v>
      </c>
      <c r="CB59" s="72">
        <f t="shared" si="475"/>
        <v>17585</v>
      </c>
      <c r="CC59" s="72">
        <f t="shared" si="476"/>
        <v>73844</v>
      </c>
      <c r="CD59" s="72">
        <f t="shared" si="477"/>
        <v>91429</v>
      </c>
      <c r="CE59" s="72">
        <f t="shared" si="478"/>
        <v>8632</v>
      </c>
      <c r="CF59" s="72">
        <f t="shared" si="479"/>
        <v>7811</v>
      </c>
      <c r="CG59" s="72">
        <v>2500</v>
      </c>
      <c r="CH59" s="72">
        <f t="shared" si="480"/>
        <v>18943</v>
      </c>
      <c r="CI59" s="72">
        <v>276010</v>
      </c>
      <c r="CJ59" s="72">
        <f t="shared" si="481"/>
        <v>294953</v>
      </c>
      <c r="CK59" s="72">
        <f t="shared" si="482"/>
        <v>9028</v>
      </c>
      <c r="CL59" s="72">
        <f t="shared" si="483"/>
        <v>8169</v>
      </c>
      <c r="CM59" s="72">
        <v>2500</v>
      </c>
      <c r="CN59" s="72">
        <f t="shared" si="484"/>
        <v>19697</v>
      </c>
      <c r="CO59" s="72">
        <f t="shared" si="485"/>
        <v>279702</v>
      </c>
      <c r="CP59" s="72">
        <f t="shared" si="486"/>
        <v>299399</v>
      </c>
      <c r="CQ59" s="72">
        <f t="shared" si="487"/>
        <v>9424</v>
      </c>
      <c r="CR59" s="72">
        <f t="shared" si="488"/>
        <v>8527</v>
      </c>
      <c r="CS59" s="72">
        <v>2500</v>
      </c>
      <c r="CT59" s="72">
        <f t="shared" si="489"/>
        <v>20451</v>
      </c>
      <c r="CU59" s="72">
        <f t="shared" si="490"/>
        <v>283394</v>
      </c>
      <c r="CV59" s="72">
        <f t="shared" si="491"/>
        <v>303845</v>
      </c>
      <c r="CW59" s="72">
        <f t="shared" si="492"/>
        <v>9662</v>
      </c>
      <c r="CX59" s="72">
        <v>8527</v>
      </c>
      <c r="CY59" s="72">
        <f t="shared" si="493"/>
        <v>2500</v>
      </c>
      <c r="CZ59" s="72">
        <f t="shared" si="494"/>
        <v>20689</v>
      </c>
      <c r="DA59" s="72">
        <v>283394</v>
      </c>
      <c r="DB59" s="72">
        <f t="shared" si="495"/>
        <v>304083</v>
      </c>
      <c r="DC59" s="78"/>
      <c r="DD59" s="88">
        <f t="shared" si="72"/>
        <v>3.0054299785326428E-2</v>
      </c>
      <c r="DE59" s="88">
        <f t="shared" si="73"/>
        <v>0</v>
      </c>
      <c r="DF59" s="88">
        <f t="shared" si="74"/>
        <v>0</v>
      </c>
      <c r="DG59" s="88"/>
      <c r="DI59" s="56"/>
      <c r="DJ59" s="213"/>
    </row>
    <row r="60" spans="1:114" ht="15.75" x14ac:dyDescent="0.25">
      <c r="A60" s="207" t="s">
        <v>2507</v>
      </c>
      <c r="B60" s="207" t="s">
        <v>2508</v>
      </c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>
        <f t="shared" si="496"/>
        <v>0</v>
      </c>
      <c r="O60" s="207">
        <f t="shared" si="496"/>
        <v>0</v>
      </c>
      <c r="P60" s="207">
        <f t="shared" si="5"/>
        <v>0</v>
      </c>
      <c r="Q60" s="207">
        <f t="shared" si="6"/>
        <v>0</v>
      </c>
      <c r="R60" s="207">
        <f t="shared" si="7"/>
        <v>0</v>
      </c>
      <c r="S60" s="207">
        <f t="shared" si="497"/>
        <v>0</v>
      </c>
      <c r="T60" s="207">
        <f t="shared" si="497"/>
        <v>0</v>
      </c>
      <c r="U60" s="207">
        <f t="shared" si="9"/>
        <v>0</v>
      </c>
      <c r="V60" s="207">
        <f t="shared" si="10"/>
        <v>0</v>
      </c>
      <c r="W60" s="207">
        <f t="shared" si="11"/>
        <v>0</v>
      </c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>
        <f t="shared" si="498"/>
        <v>0</v>
      </c>
      <c r="AI60" s="207">
        <f t="shared" si="498"/>
        <v>0</v>
      </c>
      <c r="AJ60" s="207">
        <f t="shared" si="17"/>
        <v>0</v>
      </c>
      <c r="AK60" s="207">
        <f t="shared" si="18"/>
        <v>0</v>
      </c>
      <c r="AL60" s="207">
        <f t="shared" si="19"/>
        <v>0</v>
      </c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  <c r="BI60" s="207"/>
      <c r="BJ60" s="207"/>
      <c r="BK60" s="207"/>
      <c r="BL60" s="207"/>
      <c r="BM60" s="207"/>
      <c r="BN60" s="207"/>
      <c r="BO60" s="207"/>
      <c r="BP60" s="207"/>
      <c r="BQ60" s="207"/>
      <c r="BR60" s="207"/>
      <c r="BS60" s="207"/>
      <c r="BT60" s="207"/>
      <c r="BU60" s="207"/>
      <c r="BV60" s="207"/>
      <c r="BW60" s="207"/>
      <c r="BX60" s="207"/>
      <c r="BY60" s="207"/>
      <c r="BZ60" s="207"/>
      <c r="CA60" s="207"/>
      <c r="CB60" s="207"/>
      <c r="CC60" s="207"/>
      <c r="CD60" s="207"/>
      <c r="CE60" s="207"/>
      <c r="CF60" s="207"/>
      <c r="CG60" s="207"/>
      <c r="CH60" s="207"/>
      <c r="CI60" s="207"/>
      <c r="CJ60" s="207"/>
      <c r="CK60" s="207"/>
      <c r="CL60" s="207"/>
      <c r="CM60" s="207"/>
      <c r="CN60" s="207"/>
      <c r="CO60" s="207"/>
      <c r="CP60" s="207"/>
      <c r="CQ60" s="207"/>
      <c r="CR60" s="207"/>
      <c r="CS60" s="207"/>
      <c r="CT60" s="207"/>
      <c r="CU60" s="207"/>
      <c r="CV60" s="207"/>
      <c r="CW60" s="207"/>
      <c r="CX60" s="207"/>
      <c r="CY60" s="207"/>
      <c r="CZ60" s="207"/>
      <c r="DA60" s="207"/>
      <c r="DB60" s="207"/>
      <c r="DC60" s="208"/>
      <c r="DD60" s="88" t="e">
        <f t="shared" si="72"/>
        <v>#DIV/0!</v>
      </c>
      <c r="DE60" s="88" t="e">
        <f t="shared" si="73"/>
        <v>#DIV/0!</v>
      </c>
      <c r="DF60" s="88" t="e">
        <f t="shared" si="74"/>
        <v>#DIV/0!</v>
      </c>
      <c r="DG60" s="88"/>
      <c r="DI60" s="56"/>
      <c r="DJ60" s="213"/>
    </row>
    <row r="61" spans="1:114" ht="15.75" x14ac:dyDescent="0.25">
      <c r="A61" s="216" t="s">
        <v>857</v>
      </c>
      <c r="B61" s="141" t="s">
        <v>858</v>
      </c>
      <c r="C61" s="210" t="s">
        <v>2487</v>
      </c>
      <c r="D61" s="211">
        <v>2188</v>
      </c>
      <c r="E61" s="211">
        <v>1779</v>
      </c>
      <c r="F61" s="211">
        <v>3967</v>
      </c>
      <c r="G61" s="211">
        <v>13616</v>
      </c>
      <c r="H61" s="211">
        <v>17583</v>
      </c>
      <c r="I61" s="109">
        <f t="shared" ref="I61:J67" si="499">D61*1.2</f>
        <v>2625.6</v>
      </c>
      <c r="J61" s="109">
        <f t="shared" si="499"/>
        <v>2134.7999999999997</v>
      </c>
      <c r="K61" s="109">
        <f t="shared" ref="K61:K67" si="500">+J61+I61</f>
        <v>4760.3999999999996</v>
      </c>
      <c r="L61" s="109">
        <f t="shared" ref="L61:L67" si="501">G61*1.2</f>
        <v>16339.199999999999</v>
      </c>
      <c r="M61" s="109">
        <f t="shared" ref="M61:M67" si="502">+L61+K61</f>
        <v>21099.599999999999</v>
      </c>
      <c r="N61" s="109">
        <f t="shared" si="496"/>
        <v>2756.88</v>
      </c>
      <c r="O61" s="109">
        <f t="shared" si="496"/>
        <v>2241.5399999999995</v>
      </c>
      <c r="P61" s="109">
        <f t="shared" si="5"/>
        <v>4998.42</v>
      </c>
      <c r="Q61" s="109">
        <f t="shared" si="6"/>
        <v>17156.16</v>
      </c>
      <c r="R61" s="109">
        <f t="shared" si="7"/>
        <v>22154.58</v>
      </c>
      <c r="S61" s="109">
        <f t="shared" si="497"/>
        <v>3063.2000000000003</v>
      </c>
      <c r="T61" s="109">
        <f t="shared" si="497"/>
        <v>2490.5999999999995</v>
      </c>
      <c r="U61" s="109">
        <f t="shared" si="9"/>
        <v>5553.7999999999993</v>
      </c>
      <c r="V61" s="109">
        <f t="shared" si="10"/>
        <v>19062.400000000001</v>
      </c>
      <c r="W61" s="109">
        <f t="shared" si="11"/>
        <v>24616.2</v>
      </c>
      <c r="X61" s="109">
        <v>3172.6</v>
      </c>
      <c r="Y61" s="109">
        <v>2579.5499999999997</v>
      </c>
      <c r="Z61" s="109">
        <v>5752.15</v>
      </c>
      <c r="AA61" s="109">
        <v>19743.2</v>
      </c>
      <c r="AB61" s="109">
        <v>25495.35</v>
      </c>
      <c r="AC61" s="212">
        <f t="shared" ref="AC61:AD62" si="503">ROUND(S61*1.143,0)</f>
        <v>3501</v>
      </c>
      <c r="AD61" s="212">
        <f t="shared" si="503"/>
        <v>2847</v>
      </c>
      <c r="AE61" s="212">
        <f t="shared" ref="AE61:AE62" si="504">+AC61+AD61</f>
        <v>6348</v>
      </c>
      <c r="AF61" s="212">
        <f t="shared" ref="AF61:AF62" si="505">ROUND(V61*1.143,0)</f>
        <v>21788</v>
      </c>
      <c r="AG61" s="212">
        <f t="shared" ref="AG61:AG62" si="506">+AF61+AE61</f>
        <v>28136</v>
      </c>
      <c r="AH61" s="72">
        <f t="shared" si="498"/>
        <v>3720</v>
      </c>
      <c r="AI61" s="72">
        <f t="shared" si="498"/>
        <v>3025</v>
      </c>
      <c r="AJ61" s="72">
        <f t="shared" si="17"/>
        <v>6745</v>
      </c>
      <c r="AK61" s="72">
        <f t="shared" si="18"/>
        <v>23150</v>
      </c>
      <c r="AL61" s="72">
        <f t="shared" si="19"/>
        <v>29895</v>
      </c>
      <c r="AM61" s="72">
        <f t="shared" ref="AM61:AN62" si="507">ROUND(AH61+(D61*0.15),0)</f>
        <v>4048</v>
      </c>
      <c r="AN61" s="72">
        <f t="shared" si="507"/>
        <v>3292</v>
      </c>
      <c r="AO61" s="72">
        <f t="shared" ref="AO61:AO62" si="508">+AM61+AN61</f>
        <v>7340</v>
      </c>
      <c r="AP61" s="72">
        <f t="shared" ref="AP61:AP62" si="509">ROUND(G61*0.15+AK61,0)</f>
        <v>25192</v>
      </c>
      <c r="AQ61" s="72">
        <f t="shared" ref="AQ61:AQ62" si="510">+AO61+AP61</f>
        <v>32532</v>
      </c>
      <c r="AR61" s="72">
        <f t="shared" ref="AR61:AS62" si="511">+ROUND(D61*0.28+AM61,0)</f>
        <v>4661</v>
      </c>
      <c r="AS61" s="72">
        <f t="shared" si="511"/>
        <v>3790</v>
      </c>
      <c r="AT61" s="72">
        <f t="shared" ref="AT61:AT62" si="512">+AR61+AS61</f>
        <v>8451</v>
      </c>
      <c r="AU61" s="72">
        <f t="shared" ref="AU61:AU62" si="513">+ROUND(G61*0.28+AP61,0)</f>
        <v>29004</v>
      </c>
      <c r="AV61" s="72">
        <f t="shared" ref="AV61:AV62" si="514">+AT61+AU61</f>
        <v>37455</v>
      </c>
      <c r="AW61" s="72">
        <f t="shared" ref="AW61:AX62" si="515">+ROUND(AR61*(1+0.25),0)</f>
        <v>5826</v>
      </c>
      <c r="AX61" s="72">
        <f t="shared" si="515"/>
        <v>4738</v>
      </c>
      <c r="AY61" s="72">
        <f t="shared" ref="AY61:AY62" si="516">+AW61+AX61</f>
        <v>10564</v>
      </c>
      <c r="AZ61" s="72">
        <f t="shared" ref="AZ61:AZ62" si="517">+ROUND(AU61*(1+0.25),0)</f>
        <v>36255</v>
      </c>
      <c r="BA61" s="72">
        <f t="shared" ref="BA61:BA62" si="518">+AY61+AZ61</f>
        <v>46819</v>
      </c>
      <c r="BB61" s="72">
        <f t="shared" ref="BB61:BC62" si="519">+ROUND(AW61+AR61*0.2,0)</f>
        <v>6758</v>
      </c>
      <c r="BC61" s="72">
        <f t="shared" si="519"/>
        <v>5496</v>
      </c>
      <c r="BD61" s="72">
        <f t="shared" ref="BD61:BD62" si="520">+BB61+BC61</f>
        <v>12254</v>
      </c>
      <c r="BE61" s="72">
        <f t="shared" ref="BE61:BE62" si="521">+ROUND(AZ61+AU61*0.2,0)</f>
        <v>42056</v>
      </c>
      <c r="BF61" s="72">
        <f t="shared" ref="BF61:BF62" si="522">+BD61+BE61</f>
        <v>54310</v>
      </c>
      <c r="BG61" s="72">
        <f t="shared" ref="BG61:BH62" si="523">BB61</f>
        <v>6758</v>
      </c>
      <c r="BH61" s="72">
        <f t="shared" si="523"/>
        <v>5496</v>
      </c>
      <c r="BI61" s="72">
        <v>2500</v>
      </c>
      <c r="BJ61" s="72">
        <f t="shared" ref="BJ61:BJ62" si="524">BG61+BH61+BI61</f>
        <v>14754</v>
      </c>
      <c r="BK61" s="72">
        <f t="shared" ref="BK61:BK62" si="525">BE61</f>
        <v>42056</v>
      </c>
      <c r="BL61" s="72">
        <f t="shared" ref="BL61:BL62" si="526">BJ61+BK61</f>
        <v>56810</v>
      </c>
      <c r="BM61" s="72">
        <f t="shared" ref="BM61:BM62" si="527">+ROUND(BG61*(1+$BP$1),0)</f>
        <v>7062</v>
      </c>
      <c r="BN61" s="72">
        <f t="shared" ref="BN61:BN62" si="528">+ROUND(BH61*(1+$BP$1)+(AS61*$BN$1),0)</f>
        <v>6122</v>
      </c>
      <c r="BO61" s="72">
        <v>2500</v>
      </c>
      <c r="BP61" s="72">
        <f t="shared" ref="BP61:BP62" si="529">BM61+BN61+BO61</f>
        <v>15684</v>
      </c>
      <c r="BQ61" s="72">
        <f t="shared" ref="BQ61:BQ62" si="530">+ROUND(BK61*(1+$BP$1)+(AU61*$BN$1),0)</f>
        <v>46849</v>
      </c>
      <c r="BR61" s="72">
        <f t="shared" ref="BR61:BR62" si="531">BP61+BQ61</f>
        <v>62533</v>
      </c>
      <c r="BS61" s="72">
        <f t="shared" ref="BS61:BT62" si="532">+ROUND(BM61+(BG61*$BU$2),0)</f>
        <v>7332</v>
      </c>
      <c r="BT61" s="72">
        <f t="shared" si="532"/>
        <v>6342</v>
      </c>
      <c r="BU61" s="72">
        <v>2500</v>
      </c>
      <c r="BV61" s="72">
        <f t="shared" ref="BV61:BV62" si="533">BS61+BT61+BU61</f>
        <v>16174</v>
      </c>
      <c r="BW61" s="72">
        <f t="shared" ref="BW61:BW62" si="534">+ROUND(BQ61+(BK61*$BU$2),0)</f>
        <v>48531</v>
      </c>
      <c r="BX61" s="72">
        <f t="shared" ref="BX61:BX62" si="535">BV61+BW61</f>
        <v>64705</v>
      </c>
      <c r="BY61" s="72">
        <f t="shared" ref="BY61:BY62" si="536">+ROUND(BS61+(BS61*$BY$3),0)</f>
        <v>7919</v>
      </c>
      <c r="BZ61" s="72">
        <f t="shared" ref="BZ61:BZ62" si="537">+ROUND(BT61+(BT61*$BZ$3),0)</f>
        <v>7166</v>
      </c>
      <c r="CA61" s="72">
        <v>2500</v>
      </c>
      <c r="CB61" s="72">
        <f t="shared" ref="CB61:CB62" si="538">BY61+BZ61+CA61</f>
        <v>17585</v>
      </c>
      <c r="CC61" s="72">
        <f t="shared" ref="CC61:CC62" si="539">+ROUND(BW61+(BW61*$CC$3),0)</f>
        <v>54840</v>
      </c>
      <c r="CD61" s="72">
        <f t="shared" ref="CD61:CD62" si="540">CB61+CC61</f>
        <v>72425</v>
      </c>
      <c r="CE61" s="72">
        <f t="shared" ref="CE61:CE62" si="541">+ROUND(BY61+BY61*$CE$3,0)</f>
        <v>8632</v>
      </c>
      <c r="CF61" s="72">
        <f t="shared" ref="CF61:CF62" si="542">+ROUND(BZ61+BZ61*$CF$3,0)</f>
        <v>7811</v>
      </c>
      <c r="CG61" s="72">
        <v>2500</v>
      </c>
      <c r="CH61" s="72">
        <f t="shared" ref="CH61:CH62" si="543">CE61+CF61+CG61</f>
        <v>18943</v>
      </c>
      <c r="CI61" s="72">
        <v>140988</v>
      </c>
      <c r="CJ61" s="72">
        <f t="shared" ref="CJ61:CJ62" si="544">CH61+CI61</f>
        <v>159931</v>
      </c>
      <c r="CK61" s="72">
        <f t="shared" ref="CK61:CK62" si="545">+ROUND(CE61+$BY61*CK$3,0)</f>
        <v>9028</v>
      </c>
      <c r="CL61" s="72">
        <f t="shared" ref="CL61:CL62" si="546">+ROUND(CF61+$BZ61*CL$3,0)</f>
        <v>8169</v>
      </c>
      <c r="CM61" s="72">
        <v>2500</v>
      </c>
      <c r="CN61" s="72">
        <f t="shared" ref="CN61:CN62" si="547">CK61+CL61+CM61</f>
        <v>19697</v>
      </c>
      <c r="CO61" s="72">
        <f t="shared" ref="CO61:CO62" si="548">+ROUND(CI61+$CC61*CO$3,0)</f>
        <v>143730</v>
      </c>
      <c r="CP61" s="72">
        <f t="shared" ref="CP61:CP62" si="549">CN61+CO61</f>
        <v>163427</v>
      </c>
      <c r="CQ61" s="72">
        <f t="shared" ref="CQ61:CQ62" si="550">+ROUND(CK61+$BY61*CQ$3,0)</f>
        <v>9424</v>
      </c>
      <c r="CR61" s="72">
        <f t="shared" ref="CR61:CR62" si="551">+ROUND(CL61+$BZ61*CR$3,0)</f>
        <v>8527</v>
      </c>
      <c r="CS61" s="72">
        <v>2500</v>
      </c>
      <c r="CT61" s="72">
        <f t="shared" ref="CT61:CT62" si="552">CQ61+CR61+CS61</f>
        <v>20451</v>
      </c>
      <c r="CU61" s="72">
        <f t="shared" ref="CU61:CU62" si="553">+ROUND(CO61+$CC61*CU$3,0)</f>
        <v>146472</v>
      </c>
      <c r="CV61" s="72">
        <f t="shared" ref="CV61:CV62" si="554">CT61+CU61</f>
        <v>166923</v>
      </c>
      <c r="CW61" s="72">
        <f t="shared" ref="CW61:CW62" si="555">+ROUND(CQ61+$BY61*CW$3,0)</f>
        <v>9662</v>
      </c>
      <c r="CX61" s="72">
        <v>8527</v>
      </c>
      <c r="CY61" s="72">
        <f t="shared" ref="CY61:CY62" si="556">+CS61</f>
        <v>2500</v>
      </c>
      <c r="CZ61" s="72">
        <f t="shared" ref="CZ61:CZ62" si="557">CW61+CX61+CY61</f>
        <v>20689</v>
      </c>
      <c r="DA61" s="72">
        <v>146472</v>
      </c>
      <c r="DB61" s="72">
        <f t="shared" ref="DB61:DB62" si="558">CZ61+DA61</f>
        <v>167161</v>
      </c>
      <c r="DC61" s="78"/>
      <c r="DD61" s="88">
        <f t="shared" si="72"/>
        <v>3.0054299785326428E-2</v>
      </c>
      <c r="DE61" s="88">
        <f t="shared" si="73"/>
        <v>0</v>
      </c>
      <c r="DF61" s="88">
        <f t="shared" si="74"/>
        <v>0</v>
      </c>
      <c r="DG61" s="88"/>
      <c r="DI61" s="56"/>
      <c r="DJ61" s="213"/>
    </row>
    <row r="62" spans="1:114" ht="30.75" x14ac:dyDescent="0.25">
      <c r="A62" s="216" t="s">
        <v>859</v>
      </c>
      <c r="B62" s="141" t="s">
        <v>860</v>
      </c>
      <c r="C62" s="210" t="s">
        <v>2487</v>
      </c>
      <c r="D62" s="211">
        <v>4466</v>
      </c>
      <c r="E62" s="211">
        <v>3615</v>
      </c>
      <c r="F62" s="211">
        <v>8081</v>
      </c>
      <c r="G62" s="211">
        <v>13616</v>
      </c>
      <c r="H62" s="211">
        <v>21697</v>
      </c>
      <c r="I62" s="109">
        <f t="shared" si="499"/>
        <v>5359.2</v>
      </c>
      <c r="J62" s="109">
        <f t="shared" si="499"/>
        <v>4338</v>
      </c>
      <c r="K62" s="109">
        <f t="shared" si="500"/>
        <v>9697.2000000000007</v>
      </c>
      <c r="L62" s="109">
        <f t="shared" si="501"/>
        <v>16339.199999999999</v>
      </c>
      <c r="M62" s="109">
        <f t="shared" si="502"/>
        <v>26036.400000000001</v>
      </c>
      <c r="N62" s="109">
        <f t="shared" si="496"/>
        <v>5627.16</v>
      </c>
      <c r="O62" s="109">
        <f t="shared" si="496"/>
        <v>4554.8999999999996</v>
      </c>
      <c r="P62" s="109">
        <f t="shared" si="5"/>
        <v>10182.06</v>
      </c>
      <c r="Q62" s="109">
        <f t="shared" si="6"/>
        <v>17156.16</v>
      </c>
      <c r="R62" s="109">
        <f t="shared" si="7"/>
        <v>27338.22</v>
      </c>
      <c r="S62" s="109">
        <f t="shared" si="497"/>
        <v>6252.4</v>
      </c>
      <c r="T62" s="109">
        <f t="shared" si="497"/>
        <v>5061</v>
      </c>
      <c r="U62" s="109">
        <f t="shared" si="9"/>
        <v>11313.4</v>
      </c>
      <c r="V62" s="109">
        <f t="shared" si="10"/>
        <v>19062.400000000001</v>
      </c>
      <c r="W62" s="109">
        <f t="shared" si="11"/>
        <v>30375.800000000003</v>
      </c>
      <c r="X62" s="109">
        <v>6475.7</v>
      </c>
      <c r="Y62" s="109">
        <v>5241.75</v>
      </c>
      <c r="Z62" s="109">
        <v>11717.45</v>
      </c>
      <c r="AA62" s="109">
        <v>19743.2</v>
      </c>
      <c r="AB62" s="109">
        <v>31460.65</v>
      </c>
      <c r="AC62" s="212">
        <f t="shared" si="503"/>
        <v>7146</v>
      </c>
      <c r="AD62" s="212">
        <f t="shared" si="503"/>
        <v>5785</v>
      </c>
      <c r="AE62" s="212">
        <f t="shared" si="504"/>
        <v>12931</v>
      </c>
      <c r="AF62" s="212">
        <f t="shared" si="505"/>
        <v>21788</v>
      </c>
      <c r="AG62" s="212">
        <f t="shared" si="506"/>
        <v>34719</v>
      </c>
      <c r="AH62" s="72">
        <f t="shared" si="498"/>
        <v>7593</v>
      </c>
      <c r="AI62" s="72">
        <f t="shared" si="498"/>
        <v>6147</v>
      </c>
      <c r="AJ62" s="72">
        <f t="shared" si="17"/>
        <v>13740</v>
      </c>
      <c r="AK62" s="72">
        <f t="shared" si="18"/>
        <v>23150</v>
      </c>
      <c r="AL62" s="72">
        <f t="shared" si="19"/>
        <v>36890</v>
      </c>
      <c r="AM62" s="72">
        <f t="shared" si="507"/>
        <v>8263</v>
      </c>
      <c r="AN62" s="72">
        <f t="shared" si="507"/>
        <v>6689</v>
      </c>
      <c r="AO62" s="72">
        <f t="shared" si="508"/>
        <v>14952</v>
      </c>
      <c r="AP62" s="72">
        <f t="shared" si="509"/>
        <v>25192</v>
      </c>
      <c r="AQ62" s="72">
        <f t="shared" si="510"/>
        <v>40144</v>
      </c>
      <c r="AR62" s="72">
        <f t="shared" si="511"/>
        <v>9513</v>
      </c>
      <c r="AS62" s="72">
        <f t="shared" si="511"/>
        <v>7701</v>
      </c>
      <c r="AT62" s="72">
        <f t="shared" si="512"/>
        <v>17214</v>
      </c>
      <c r="AU62" s="72">
        <f t="shared" si="513"/>
        <v>29004</v>
      </c>
      <c r="AV62" s="72">
        <f t="shared" si="514"/>
        <v>46218</v>
      </c>
      <c r="AW62" s="72">
        <f t="shared" si="515"/>
        <v>11891</v>
      </c>
      <c r="AX62" s="72">
        <f t="shared" si="515"/>
        <v>9626</v>
      </c>
      <c r="AY62" s="72">
        <f t="shared" si="516"/>
        <v>21517</v>
      </c>
      <c r="AZ62" s="72">
        <f t="shared" si="517"/>
        <v>36255</v>
      </c>
      <c r="BA62" s="72">
        <f t="shared" si="518"/>
        <v>57772</v>
      </c>
      <c r="BB62" s="72">
        <f t="shared" si="519"/>
        <v>13794</v>
      </c>
      <c r="BC62" s="72">
        <f t="shared" si="519"/>
        <v>11166</v>
      </c>
      <c r="BD62" s="72">
        <f t="shared" si="520"/>
        <v>24960</v>
      </c>
      <c r="BE62" s="72">
        <f t="shared" si="521"/>
        <v>42056</v>
      </c>
      <c r="BF62" s="72">
        <f t="shared" si="522"/>
        <v>67016</v>
      </c>
      <c r="BG62" s="72">
        <f t="shared" si="523"/>
        <v>13794</v>
      </c>
      <c r="BH62" s="72">
        <f t="shared" si="523"/>
        <v>11166</v>
      </c>
      <c r="BI62" s="72">
        <v>2500</v>
      </c>
      <c r="BJ62" s="72">
        <f t="shared" si="524"/>
        <v>27460</v>
      </c>
      <c r="BK62" s="72">
        <f t="shared" si="525"/>
        <v>42056</v>
      </c>
      <c r="BL62" s="72">
        <f t="shared" si="526"/>
        <v>69516</v>
      </c>
      <c r="BM62" s="72">
        <f t="shared" si="527"/>
        <v>14415</v>
      </c>
      <c r="BN62" s="72">
        <f t="shared" si="528"/>
        <v>12439</v>
      </c>
      <c r="BO62" s="72">
        <v>2500</v>
      </c>
      <c r="BP62" s="72">
        <f t="shared" si="529"/>
        <v>29354</v>
      </c>
      <c r="BQ62" s="72">
        <f t="shared" si="530"/>
        <v>46849</v>
      </c>
      <c r="BR62" s="72">
        <f t="shared" si="531"/>
        <v>76203</v>
      </c>
      <c r="BS62" s="72">
        <f t="shared" si="532"/>
        <v>14967</v>
      </c>
      <c r="BT62" s="72">
        <f t="shared" si="532"/>
        <v>12886</v>
      </c>
      <c r="BU62" s="72">
        <v>2500</v>
      </c>
      <c r="BV62" s="72">
        <f t="shared" si="533"/>
        <v>30353</v>
      </c>
      <c r="BW62" s="72">
        <f t="shared" si="534"/>
        <v>48531</v>
      </c>
      <c r="BX62" s="72">
        <f t="shared" si="535"/>
        <v>78884</v>
      </c>
      <c r="BY62" s="72">
        <f t="shared" si="536"/>
        <v>16164</v>
      </c>
      <c r="BZ62" s="72">
        <f t="shared" si="537"/>
        <v>14561</v>
      </c>
      <c r="CA62" s="72">
        <v>2500</v>
      </c>
      <c r="CB62" s="72">
        <f t="shared" si="538"/>
        <v>33225</v>
      </c>
      <c r="CC62" s="72">
        <f t="shared" si="539"/>
        <v>54840</v>
      </c>
      <c r="CD62" s="72">
        <f t="shared" si="540"/>
        <v>88065</v>
      </c>
      <c r="CE62" s="72">
        <f t="shared" si="541"/>
        <v>17619</v>
      </c>
      <c r="CF62" s="72">
        <f t="shared" si="542"/>
        <v>15871</v>
      </c>
      <c r="CG62" s="72">
        <v>2500</v>
      </c>
      <c r="CH62" s="72">
        <f t="shared" si="543"/>
        <v>35990</v>
      </c>
      <c r="CI62" s="72">
        <v>140988</v>
      </c>
      <c r="CJ62" s="72">
        <f t="shared" si="544"/>
        <v>176978</v>
      </c>
      <c r="CK62" s="72">
        <f t="shared" si="545"/>
        <v>18427</v>
      </c>
      <c r="CL62" s="72">
        <f t="shared" si="546"/>
        <v>16599</v>
      </c>
      <c r="CM62" s="72">
        <v>2500</v>
      </c>
      <c r="CN62" s="72">
        <f t="shared" si="547"/>
        <v>37526</v>
      </c>
      <c r="CO62" s="72">
        <f t="shared" si="548"/>
        <v>143730</v>
      </c>
      <c r="CP62" s="72">
        <f t="shared" si="549"/>
        <v>181256</v>
      </c>
      <c r="CQ62" s="72">
        <f t="shared" si="550"/>
        <v>19235</v>
      </c>
      <c r="CR62" s="72">
        <f t="shared" si="551"/>
        <v>17327</v>
      </c>
      <c r="CS62" s="72">
        <v>2500</v>
      </c>
      <c r="CT62" s="72">
        <f t="shared" si="552"/>
        <v>39062</v>
      </c>
      <c r="CU62" s="72">
        <f t="shared" si="553"/>
        <v>146472</v>
      </c>
      <c r="CV62" s="72">
        <f t="shared" si="554"/>
        <v>185534</v>
      </c>
      <c r="CW62" s="72">
        <f t="shared" si="555"/>
        <v>19720</v>
      </c>
      <c r="CX62" s="72">
        <v>17327</v>
      </c>
      <c r="CY62" s="72">
        <f t="shared" si="556"/>
        <v>2500</v>
      </c>
      <c r="CZ62" s="72">
        <f t="shared" si="557"/>
        <v>39547</v>
      </c>
      <c r="DA62" s="72">
        <v>146472</v>
      </c>
      <c r="DB62" s="72">
        <f t="shared" si="558"/>
        <v>186019</v>
      </c>
      <c r="DC62" s="78"/>
      <c r="DD62" s="88">
        <f t="shared" si="72"/>
        <v>3.0004949269982678E-2</v>
      </c>
      <c r="DE62" s="88">
        <f t="shared" si="73"/>
        <v>0</v>
      </c>
      <c r="DF62" s="88">
        <f t="shared" si="74"/>
        <v>0</v>
      </c>
      <c r="DG62" s="88"/>
      <c r="DI62" s="56"/>
      <c r="DJ62" s="213"/>
    </row>
    <row r="63" spans="1:114" ht="15.75" x14ac:dyDescent="0.25">
      <c r="A63" s="207" t="s">
        <v>2509</v>
      </c>
      <c r="B63" s="207" t="s">
        <v>2510</v>
      </c>
      <c r="C63" s="207"/>
      <c r="D63" s="207"/>
      <c r="E63" s="207"/>
      <c r="F63" s="207"/>
      <c r="G63" s="207"/>
      <c r="H63" s="207"/>
      <c r="I63" s="207">
        <f t="shared" si="499"/>
        <v>0</v>
      </c>
      <c r="J63" s="207">
        <f t="shared" si="499"/>
        <v>0</v>
      </c>
      <c r="K63" s="207">
        <f t="shared" si="500"/>
        <v>0</v>
      </c>
      <c r="L63" s="207">
        <f t="shared" si="501"/>
        <v>0</v>
      </c>
      <c r="M63" s="207">
        <f t="shared" si="502"/>
        <v>0</v>
      </c>
      <c r="N63" s="207">
        <f t="shared" si="496"/>
        <v>0</v>
      </c>
      <c r="O63" s="207">
        <f t="shared" si="496"/>
        <v>0</v>
      </c>
      <c r="P63" s="207">
        <f t="shared" si="5"/>
        <v>0</v>
      </c>
      <c r="Q63" s="207">
        <f t="shared" si="6"/>
        <v>0</v>
      </c>
      <c r="R63" s="207">
        <f t="shared" si="7"/>
        <v>0</v>
      </c>
      <c r="S63" s="207">
        <f t="shared" si="497"/>
        <v>0</v>
      </c>
      <c r="T63" s="207">
        <f t="shared" si="497"/>
        <v>0</v>
      </c>
      <c r="U63" s="207">
        <f t="shared" si="9"/>
        <v>0</v>
      </c>
      <c r="V63" s="207">
        <f t="shared" si="10"/>
        <v>0</v>
      </c>
      <c r="W63" s="207">
        <f t="shared" si="11"/>
        <v>0</v>
      </c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>
        <f t="shared" si="498"/>
        <v>0</v>
      </c>
      <c r="AI63" s="207">
        <f t="shared" si="498"/>
        <v>0</v>
      </c>
      <c r="AJ63" s="207">
        <f t="shared" si="17"/>
        <v>0</v>
      </c>
      <c r="AK63" s="207">
        <f t="shared" si="18"/>
        <v>0</v>
      </c>
      <c r="AL63" s="207">
        <f t="shared" si="19"/>
        <v>0</v>
      </c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7"/>
      <c r="BN63" s="207"/>
      <c r="BO63" s="207"/>
      <c r="BP63" s="207"/>
      <c r="BQ63" s="207"/>
      <c r="BR63" s="207"/>
      <c r="BS63" s="207"/>
      <c r="BT63" s="207"/>
      <c r="BU63" s="207"/>
      <c r="BV63" s="207"/>
      <c r="BW63" s="207"/>
      <c r="BX63" s="207"/>
      <c r="BY63" s="207"/>
      <c r="BZ63" s="207"/>
      <c r="CA63" s="207"/>
      <c r="CB63" s="207"/>
      <c r="CC63" s="207"/>
      <c r="CD63" s="207"/>
      <c r="CE63" s="207"/>
      <c r="CF63" s="207"/>
      <c r="CG63" s="207"/>
      <c r="CH63" s="207"/>
      <c r="CI63" s="207"/>
      <c r="CJ63" s="207"/>
      <c r="CK63" s="207"/>
      <c r="CL63" s="207"/>
      <c r="CM63" s="207"/>
      <c r="CN63" s="207"/>
      <c r="CO63" s="207"/>
      <c r="CP63" s="207"/>
      <c r="CQ63" s="207"/>
      <c r="CR63" s="207"/>
      <c r="CS63" s="207"/>
      <c r="CT63" s="207"/>
      <c r="CU63" s="207"/>
      <c r="CV63" s="207"/>
      <c r="CW63" s="207"/>
      <c r="CX63" s="207"/>
      <c r="CY63" s="207"/>
      <c r="CZ63" s="207"/>
      <c r="DA63" s="207"/>
      <c r="DB63" s="207"/>
      <c r="DC63" s="208"/>
      <c r="DD63" s="88" t="e">
        <f t="shared" si="72"/>
        <v>#DIV/0!</v>
      </c>
      <c r="DE63" s="88" t="e">
        <f t="shared" si="73"/>
        <v>#DIV/0!</v>
      </c>
      <c r="DF63" s="88" t="e">
        <f t="shared" si="74"/>
        <v>#DIV/0!</v>
      </c>
      <c r="DG63" s="88"/>
      <c r="DI63" s="56"/>
      <c r="DJ63" s="213"/>
    </row>
    <row r="64" spans="1:114" ht="30.75" x14ac:dyDescent="0.25">
      <c r="A64" s="216" t="s">
        <v>861</v>
      </c>
      <c r="B64" s="141" t="s">
        <v>862</v>
      </c>
      <c r="C64" s="210" t="s">
        <v>2486</v>
      </c>
      <c r="D64" s="211">
        <v>2188</v>
      </c>
      <c r="E64" s="211">
        <v>1779</v>
      </c>
      <c r="F64" s="211">
        <v>3967</v>
      </c>
      <c r="G64" s="211">
        <v>10562</v>
      </c>
      <c r="H64" s="211">
        <v>14529</v>
      </c>
      <c r="I64" s="109">
        <f t="shared" si="499"/>
        <v>2625.6</v>
      </c>
      <c r="J64" s="109">
        <f t="shared" si="499"/>
        <v>2134.7999999999997</v>
      </c>
      <c r="K64" s="109">
        <f t="shared" si="500"/>
        <v>4760.3999999999996</v>
      </c>
      <c r="L64" s="109">
        <f t="shared" si="501"/>
        <v>12674.4</v>
      </c>
      <c r="M64" s="109">
        <f t="shared" si="502"/>
        <v>17434.8</v>
      </c>
      <c r="N64" s="109">
        <f t="shared" si="496"/>
        <v>2756.88</v>
      </c>
      <c r="O64" s="109">
        <f t="shared" si="496"/>
        <v>2241.5399999999995</v>
      </c>
      <c r="P64" s="109">
        <f t="shared" si="5"/>
        <v>4998.42</v>
      </c>
      <c r="Q64" s="109">
        <f t="shared" si="6"/>
        <v>13308.119999999999</v>
      </c>
      <c r="R64" s="109">
        <f t="shared" si="7"/>
        <v>18306.54</v>
      </c>
      <c r="S64" s="109">
        <f t="shared" si="497"/>
        <v>3063.2000000000003</v>
      </c>
      <c r="T64" s="109">
        <f t="shared" si="497"/>
        <v>2490.5999999999995</v>
      </c>
      <c r="U64" s="109">
        <f t="shared" si="9"/>
        <v>5553.7999999999993</v>
      </c>
      <c r="V64" s="109">
        <f t="shared" si="10"/>
        <v>14786.8</v>
      </c>
      <c r="W64" s="109">
        <f t="shared" si="11"/>
        <v>20340.599999999999</v>
      </c>
      <c r="X64" s="109">
        <v>3172.6</v>
      </c>
      <c r="Y64" s="109">
        <v>2579.5499999999997</v>
      </c>
      <c r="Z64" s="109">
        <v>5752.15</v>
      </c>
      <c r="AA64" s="109">
        <v>15314.9</v>
      </c>
      <c r="AB64" s="109">
        <v>21067.05</v>
      </c>
      <c r="AC64" s="212">
        <f t="shared" ref="AC64:AD67" si="559">ROUND(S64*1.143,0)</f>
        <v>3501</v>
      </c>
      <c r="AD64" s="212">
        <f t="shared" si="559"/>
        <v>2847</v>
      </c>
      <c r="AE64" s="212">
        <f t="shared" ref="AE64:AE67" si="560">+AC64+AD64</f>
        <v>6348</v>
      </c>
      <c r="AF64" s="212">
        <f t="shared" ref="AF64:AF67" si="561">ROUND(V64*1.143,0)</f>
        <v>16901</v>
      </c>
      <c r="AG64" s="212">
        <f t="shared" ref="AG64:AG67" si="562">+AF64+AE64</f>
        <v>23249</v>
      </c>
      <c r="AH64" s="72">
        <f t="shared" si="498"/>
        <v>3720</v>
      </c>
      <c r="AI64" s="72">
        <f t="shared" si="498"/>
        <v>3025</v>
      </c>
      <c r="AJ64" s="72">
        <f t="shared" si="17"/>
        <v>6745</v>
      </c>
      <c r="AK64" s="72">
        <f t="shared" si="18"/>
        <v>17957</v>
      </c>
      <c r="AL64" s="72">
        <f t="shared" si="19"/>
        <v>24702</v>
      </c>
      <c r="AM64" s="72">
        <f t="shared" ref="AM64:AN79" si="563">ROUND(AH64+(D64*0.15),0)</f>
        <v>4048</v>
      </c>
      <c r="AN64" s="72">
        <f t="shared" si="563"/>
        <v>3292</v>
      </c>
      <c r="AO64" s="72">
        <f t="shared" ref="AO64:AO67" si="564">+AM64+AN64</f>
        <v>7340</v>
      </c>
      <c r="AP64" s="72">
        <f t="shared" ref="AP64:AP66" si="565">ROUND(G64*0.15+AK64,0)</f>
        <v>19541</v>
      </c>
      <c r="AQ64" s="72">
        <f t="shared" ref="AQ64:AQ67" si="566">+AO64+AP64</f>
        <v>26881</v>
      </c>
      <c r="AR64" s="72">
        <f t="shared" ref="AR64:AS67" si="567">+ROUND(D64*0.28+AM64,0)</f>
        <v>4661</v>
      </c>
      <c r="AS64" s="72">
        <f t="shared" si="567"/>
        <v>3790</v>
      </c>
      <c r="AT64" s="72">
        <f t="shared" ref="AT64:AT67" si="568">+AR64+AS64</f>
        <v>8451</v>
      </c>
      <c r="AU64" s="72">
        <f t="shared" ref="AU64:AU66" si="569">+ROUND(G64*0.28+AP64,0)</f>
        <v>22498</v>
      </c>
      <c r="AV64" s="72">
        <f t="shared" ref="AV64:AV67" si="570">+AT64+AU64</f>
        <v>30949</v>
      </c>
      <c r="AW64" s="72">
        <f t="shared" ref="AW64:AX67" si="571">+ROUND(AR64*(1+0.25),0)</f>
        <v>5826</v>
      </c>
      <c r="AX64" s="72">
        <f t="shared" si="571"/>
        <v>4738</v>
      </c>
      <c r="AY64" s="72">
        <f t="shared" ref="AY64:AY67" si="572">+AW64+AX64</f>
        <v>10564</v>
      </c>
      <c r="AZ64" s="72">
        <f t="shared" ref="AZ64:AZ66" si="573">+ROUND(AU64*(1+0.25),0)</f>
        <v>28123</v>
      </c>
      <c r="BA64" s="72">
        <f t="shared" ref="BA64:BA67" si="574">+AY64+AZ64</f>
        <v>38687</v>
      </c>
      <c r="BB64" s="72">
        <f t="shared" ref="BB64:BC67" si="575">+ROUND(AW64+AR64*0.2,0)</f>
        <v>6758</v>
      </c>
      <c r="BC64" s="72">
        <f t="shared" si="575"/>
        <v>5496</v>
      </c>
      <c r="BD64" s="72">
        <f t="shared" ref="BD64:BD67" si="576">+BB64+BC64</f>
        <v>12254</v>
      </c>
      <c r="BE64" s="72">
        <f t="shared" ref="BE64:BE67" si="577">+ROUND(AZ64+AU64*0.2,0)</f>
        <v>32623</v>
      </c>
      <c r="BF64" s="72">
        <f t="shared" ref="BF64:BF67" si="578">+BD64+BE64</f>
        <v>44877</v>
      </c>
      <c r="BG64" s="72">
        <f t="shared" ref="BG64:BH67" si="579">BB64</f>
        <v>6758</v>
      </c>
      <c r="BH64" s="72">
        <f t="shared" si="579"/>
        <v>5496</v>
      </c>
      <c r="BI64" s="72">
        <v>2500</v>
      </c>
      <c r="BJ64" s="72">
        <f t="shared" ref="BJ64:BJ67" si="580">BG64+BH64+BI64</f>
        <v>14754</v>
      </c>
      <c r="BK64" s="72">
        <f t="shared" ref="BK64:BK67" si="581">BE64</f>
        <v>32623</v>
      </c>
      <c r="BL64" s="72">
        <f t="shared" ref="BL64:BL67" si="582">BJ64+BK64</f>
        <v>47377</v>
      </c>
      <c r="BM64" s="72">
        <f t="shared" ref="BM64:BM67" si="583">+ROUND(BG64*(1+$BP$1),0)</f>
        <v>7062</v>
      </c>
      <c r="BN64" s="72">
        <f t="shared" ref="BN64:BN67" si="584">+ROUND(BH64*(1+$BP$1)+(AS64*$BN$1),0)</f>
        <v>6122</v>
      </c>
      <c r="BO64" s="72">
        <v>2500</v>
      </c>
      <c r="BP64" s="72">
        <f t="shared" ref="BP64:BP67" si="585">BM64+BN64+BO64</f>
        <v>15684</v>
      </c>
      <c r="BQ64" s="72">
        <f t="shared" ref="BQ64:BQ67" si="586">+ROUND(BK64*(1+$BP$1)+(AU64*$BN$1),0)</f>
        <v>36341</v>
      </c>
      <c r="BR64" s="72">
        <f t="shared" ref="BR64:BR67" si="587">BP64+BQ64</f>
        <v>52025</v>
      </c>
      <c r="BS64" s="72">
        <f t="shared" ref="BS64:BT67" si="588">+ROUND(BM64+(BG64*$BU$2),0)</f>
        <v>7332</v>
      </c>
      <c r="BT64" s="72">
        <f t="shared" si="588"/>
        <v>6342</v>
      </c>
      <c r="BU64" s="72">
        <v>2500</v>
      </c>
      <c r="BV64" s="72">
        <f t="shared" ref="BV64:BV67" si="589">BS64+BT64+BU64</f>
        <v>16174</v>
      </c>
      <c r="BW64" s="72">
        <f t="shared" ref="BW64:BW67" si="590">+ROUND(BQ64+(BK64*$BU$2),0)</f>
        <v>37646</v>
      </c>
      <c r="BX64" s="72">
        <f t="shared" ref="BX64:BX67" si="591">BV64+BW64</f>
        <v>53820</v>
      </c>
      <c r="BY64" s="72">
        <f t="shared" ref="BY64:BY67" si="592">+ROUND(BS64+(BS64*$BY$3),0)</f>
        <v>7919</v>
      </c>
      <c r="BZ64" s="72">
        <f t="shared" ref="BZ64:BZ67" si="593">+ROUND(BT64+(BT64*$BZ$3),0)</f>
        <v>7166</v>
      </c>
      <c r="CA64" s="72">
        <v>2500</v>
      </c>
      <c r="CB64" s="72">
        <f t="shared" ref="CB64:CB67" si="594">BY64+BZ64+CA64</f>
        <v>17585</v>
      </c>
      <c r="CC64" s="72">
        <f t="shared" ref="CC64:CC67" si="595">+ROUND(BW64+(BW64*$CC$3),0)</f>
        <v>42540</v>
      </c>
      <c r="CD64" s="72">
        <f t="shared" ref="CD64:CD67" si="596">CB64+CC64</f>
        <v>60125</v>
      </c>
      <c r="CE64" s="72">
        <f t="shared" ref="CE64:CE67" si="597">+ROUND(BY64+BY64*$CE$3,0)</f>
        <v>8632</v>
      </c>
      <c r="CF64" s="72">
        <f t="shared" ref="CF64:CF67" si="598">+ROUND(BZ64+BZ64*$CF$3,0)</f>
        <v>7811</v>
      </c>
      <c r="CG64" s="72">
        <v>2500</v>
      </c>
      <c r="CH64" s="72">
        <f t="shared" ref="CH64:CH67" si="599">CE64+CF64+CG64</f>
        <v>18943</v>
      </c>
      <c r="CI64" s="72">
        <v>252738</v>
      </c>
      <c r="CJ64" s="72">
        <f t="shared" ref="CJ64:CJ67" si="600">CH64+CI64</f>
        <v>271681</v>
      </c>
      <c r="CK64" s="72">
        <f t="shared" ref="CK64:CK67" si="601">+ROUND(CE64+$BY64*CK$3,0)</f>
        <v>9028</v>
      </c>
      <c r="CL64" s="72">
        <f t="shared" ref="CL64:CL67" si="602">+ROUND(CF64+$BZ64*CL$3,0)</f>
        <v>8169</v>
      </c>
      <c r="CM64" s="72">
        <v>2500</v>
      </c>
      <c r="CN64" s="72">
        <f t="shared" ref="CN64:CN67" si="603">CK64+CL64+CM64</f>
        <v>19697</v>
      </c>
      <c r="CO64" s="72">
        <f t="shared" ref="CO64:CO67" si="604">+ROUND(CI64+$CC64*CO$3,0)</f>
        <v>254865</v>
      </c>
      <c r="CP64" s="72">
        <f t="shared" ref="CP64:CP67" si="605">CN64+CO64</f>
        <v>274562</v>
      </c>
      <c r="CQ64" s="72">
        <f t="shared" ref="CQ64:CQ67" si="606">+ROUND(CK64+$BY64*CQ$3,0)</f>
        <v>9424</v>
      </c>
      <c r="CR64" s="72">
        <f t="shared" ref="CR64:CR67" si="607">+ROUND(CL64+$BZ64*CR$3,0)</f>
        <v>8527</v>
      </c>
      <c r="CS64" s="72">
        <v>2500</v>
      </c>
      <c r="CT64" s="72">
        <f t="shared" ref="CT64:CT67" si="608">CQ64+CR64+CS64</f>
        <v>20451</v>
      </c>
      <c r="CU64" s="72">
        <f t="shared" ref="CU64:CU67" si="609">+ROUND(CO64+$CC64*CU$3,0)</f>
        <v>256992</v>
      </c>
      <c r="CV64" s="72">
        <f t="shared" ref="CV64:CV67" si="610">CT64+CU64</f>
        <v>277443</v>
      </c>
      <c r="CW64" s="72">
        <f t="shared" ref="CW64:CW67" si="611">+ROUND(CQ64+$BY64*CW$3,0)</f>
        <v>9662</v>
      </c>
      <c r="CX64" s="72">
        <v>8527</v>
      </c>
      <c r="CY64" s="72">
        <f t="shared" ref="CY64:CY67" si="612">+CS64</f>
        <v>2500</v>
      </c>
      <c r="CZ64" s="72">
        <f t="shared" ref="CZ64:CZ67" si="613">CW64+CX64+CY64</f>
        <v>20689</v>
      </c>
      <c r="DA64" s="72">
        <v>256992</v>
      </c>
      <c r="DB64" s="72">
        <f t="shared" ref="DB64:DB67" si="614">CZ64+DA64</f>
        <v>277681</v>
      </c>
      <c r="DC64" s="78"/>
      <c r="DD64" s="88">
        <f t="shared" si="72"/>
        <v>3.0054299785326428E-2</v>
      </c>
      <c r="DE64" s="88">
        <f t="shared" si="73"/>
        <v>0</v>
      </c>
      <c r="DF64" s="88">
        <f t="shared" si="74"/>
        <v>0</v>
      </c>
      <c r="DG64" s="88"/>
      <c r="DI64" s="56"/>
      <c r="DJ64" s="213"/>
    </row>
    <row r="65" spans="1:114" ht="30.75" x14ac:dyDescent="0.25">
      <c r="A65" s="216" t="s">
        <v>863</v>
      </c>
      <c r="B65" s="141" t="s">
        <v>864</v>
      </c>
      <c r="C65" s="210" t="s">
        <v>2486</v>
      </c>
      <c r="D65" s="211">
        <v>6885</v>
      </c>
      <c r="E65" s="211">
        <v>5242</v>
      </c>
      <c r="F65" s="211">
        <v>12127</v>
      </c>
      <c r="G65" s="211">
        <v>18334</v>
      </c>
      <c r="H65" s="211">
        <v>30461</v>
      </c>
      <c r="I65" s="109">
        <f t="shared" si="499"/>
        <v>8262</v>
      </c>
      <c r="J65" s="109">
        <f t="shared" si="499"/>
        <v>6290.4</v>
      </c>
      <c r="K65" s="109">
        <f t="shared" si="500"/>
        <v>14552.4</v>
      </c>
      <c r="L65" s="109">
        <f t="shared" si="501"/>
        <v>22000.799999999999</v>
      </c>
      <c r="M65" s="109">
        <f t="shared" si="502"/>
        <v>36553.199999999997</v>
      </c>
      <c r="N65" s="109">
        <f t="shared" si="496"/>
        <v>8675.1</v>
      </c>
      <c r="O65" s="109">
        <f t="shared" si="496"/>
        <v>6604.92</v>
      </c>
      <c r="P65" s="109">
        <f t="shared" si="5"/>
        <v>15280.02</v>
      </c>
      <c r="Q65" s="109">
        <f t="shared" si="6"/>
        <v>23100.84</v>
      </c>
      <c r="R65" s="109">
        <f t="shared" si="7"/>
        <v>38380.86</v>
      </c>
      <c r="S65" s="109">
        <f t="shared" si="497"/>
        <v>9639</v>
      </c>
      <c r="T65" s="109">
        <f t="shared" si="497"/>
        <v>7338.8</v>
      </c>
      <c r="U65" s="109">
        <f t="shared" si="9"/>
        <v>16977.8</v>
      </c>
      <c r="V65" s="109">
        <f t="shared" si="10"/>
        <v>25667.599999999999</v>
      </c>
      <c r="W65" s="109">
        <f t="shared" si="11"/>
        <v>42645.399999999994</v>
      </c>
      <c r="X65" s="109">
        <v>9983.25</v>
      </c>
      <c r="Y65" s="109">
        <v>7600.9</v>
      </c>
      <c r="Z65" s="109">
        <v>17584.150000000001</v>
      </c>
      <c r="AA65" s="109">
        <v>26584.3</v>
      </c>
      <c r="AB65" s="109">
        <v>44168.45</v>
      </c>
      <c r="AC65" s="212">
        <f t="shared" si="559"/>
        <v>11017</v>
      </c>
      <c r="AD65" s="212">
        <f t="shared" si="559"/>
        <v>8388</v>
      </c>
      <c r="AE65" s="212">
        <f t="shared" si="560"/>
        <v>19405</v>
      </c>
      <c r="AF65" s="212">
        <f t="shared" si="561"/>
        <v>29338</v>
      </c>
      <c r="AG65" s="212">
        <f t="shared" si="562"/>
        <v>48743</v>
      </c>
      <c r="AH65" s="72">
        <f t="shared" si="498"/>
        <v>11706</v>
      </c>
      <c r="AI65" s="72">
        <f t="shared" si="498"/>
        <v>8912</v>
      </c>
      <c r="AJ65" s="72">
        <f t="shared" si="17"/>
        <v>20618</v>
      </c>
      <c r="AK65" s="72">
        <f t="shared" si="18"/>
        <v>31171</v>
      </c>
      <c r="AL65" s="72">
        <f t="shared" si="19"/>
        <v>51789</v>
      </c>
      <c r="AM65" s="72">
        <f t="shared" si="563"/>
        <v>12739</v>
      </c>
      <c r="AN65" s="72">
        <f t="shared" si="563"/>
        <v>9698</v>
      </c>
      <c r="AO65" s="72">
        <f t="shared" si="564"/>
        <v>22437</v>
      </c>
      <c r="AP65" s="72">
        <f t="shared" si="565"/>
        <v>33921</v>
      </c>
      <c r="AQ65" s="72">
        <f t="shared" si="566"/>
        <v>56358</v>
      </c>
      <c r="AR65" s="72">
        <f t="shared" si="567"/>
        <v>14667</v>
      </c>
      <c r="AS65" s="72">
        <f t="shared" si="567"/>
        <v>11166</v>
      </c>
      <c r="AT65" s="72">
        <f t="shared" si="568"/>
        <v>25833</v>
      </c>
      <c r="AU65" s="72">
        <f t="shared" si="569"/>
        <v>39055</v>
      </c>
      <c r="AV65" s="72">
        <f t="shared" si="570"/>
        <v>64888</v>
      </c>
      <c r="AW65" s="72">
        <f t="shared" si="571"/>
        <v>18334</v>
      </c>
      <c r="AX65" s="72">
        <f t="shared" si="571"/>
        <v>13958</v>
      </c>
      <c r="AY65" s="72">
        <f t="shared" si="572"/>
        <v>32292</v>
      </c>
      <c r="AZ65" s="72">
        <f t="shared" si="573"/>
        <v>48819</v>
      </c>
      <c r="BA65" s="72">
        <f t="shared" si="574"/>
        <v>81111</v>
      </c>
      <c r="BB65" s="72">
        <f t="shared" si="575"/>
        <v>21267</v>
      </c>
      <c r="BC65" s="72">
        <f t="shared" si="575"/>
        <v>16191</v>
      </c>
      <c r="BD65" s="72">
        <f t="shared" si="576"/>
        <v>37458</v>
      </c>
      <c r="BE65" s="72">
        <f t="shared" si="577"/>
        <v>56630</v>
      </c>
      <c r="BF65" s="72">
        <f t="shared" si="578"/>
        <v>94088</v>
      </c>
      <c r="BG65" s="72">
        <f t="shared" si="579"/>
        <v>21267</v>
      </c>
      <c r="BH65" s="72">
        <f t="shared" si="579"/>
        <v>16191</v>
      </c>
      <c r="BI65" s="72">
        <v>2500</v>
      </c>
      <c r="BJ65" s="72">
        <f t="shared" si="580"/>
        <v>39958</v>
      </c>
      <c r="BK65" s="72">
        <f t="shared" si="581"/>
        <v>56630</v>
      </c>
      <c r="BL65" s="72">
        <f t="shared" si="582"/>
        <v>96588</v>
      </c>
      <c r="BM65" s="72">
        <f t="shared" si="583"/>
        <v>22224</v>
      </c>
      <c r="BN65" s="72">
        <f t="shared" si="584"/>
        <v>18036</v>
      </c>
      <c r="BO65" s="72">
        <v>2500</v>
      </c>
      <c r="BP65" s="72">
        <f t="shared" si="585"/>
        <v>42760</v>
      </c>
      <c r="BQ65" s="72">
        <f t="shared" si="586"/>
        <v>63084</v>
      </c>
      <c r="BR65" s="72">
        <f t="shared" si="587"/>
        <v>105844</v>
      </c>
      <c r="BS65" s="72">
        <f t="shared" si="588"/>
        <v>23075</v>
      </c>
      <c r="BT65" s="72">
        <f t="shared" si="588"/>
        <v>18684</v>
      </c>
      <c r="BU65" s="72">
        <v>2500</v>
      </c>
      <c r="BV65" s="72">
        <f t="shared" si="589"/>
        <v>44259</v>
      </c>
      <c r="BW65" s="72">
        <f t="shared" si="590"/>
        <v>65349</v>
      </c>
      <c r="BX65" s="72">
        <f t="shared" si="591"/>
        <v>109608</v>
      </c>
      <c r="BY65" s="72">
        <f t="shared" si="592"/>
        <v>24921</v>
      </c>
      <c r="BZ65" s="72">
        <f t="shared" si="593"/>
        <v>21113</v>
      </c>
      <c r="CA65" s="72">
        <v>2500</v>
      </c>
      <c r="CB65" s="72">
        <f t="shared" si="594"/>
        <v>48534</v>
      </c>
      <c r="CC65" s="72">
        <f t="shared" si="595"/>
        <v>73844</v>
      </c>
      <c r="CD65" s="72">
        <f t="shared" si="596"/>
        <v>122378</v>
      </c>
      <c r="CE65" s="72">
        <f t="shared" si="597"/>
        <v>27164</v>
      </c>
      <c r="CF65" s="72">
        <f t="shared" si="598"/>
        <v>23013</v>
      </c>
      <c r="CG65" s="72">
        <v>2500</v>
      </c>
      <c r="CH65" s="72">
        <f t="shared" si="599"/>
        <v>52677</v>
      </c>
      <c r="CI65" s="72">
        <v>252738</v>
      </c>
      <c r="CJ65" s="72">
        <f t="shared" si="600"/>
        <v>305415</v>
      </c>
      <c r="CK65" s="72">
        <f t="shared" si="601"/>
        <v>28410</v>
      </c>
      <c r="CL65" s="72">
        <f t="shared" si="602"/>
        <v>24069</v>
      </c>
      <c r="CM65" s="72">
        <v>2500</v>
      </c>
      <c r="CN65" s="72">
        <f t="shared" si="603"/>
        <v>54979</v>
      </c>
      <c r="CO65" s="72">
        <f t="shared" si="604"/>
        <v>256430</v>
      </c>
      <c r="CP65" s="72">
        <f t="shared" si="605"/>
        <v>311409</v>
      </c>
      <c r="CQ65" s="72">
        <f t="shared" si="606"/>
        <v>29656</v>
      </c>
      <c r="CR65" s="72">
        <f t="shared" si="607"/>
        <v>25125</v>
      </c>
      <c r="CS65" s="72">
        <v>2500</v>
      </c>
      <c r="CT65" s="72">
        <f t="shared" si="608"/>
        <v>57281</v>
      </c>
      <c r="CU65" s="72">
        <f t="shared" si="609"/>
        <v>260122</v>
      </c>
      <c r="CV65" s="72">
        <f t="shared" si="610"/>
        <v>317403</v>
      </c>
      <c r="CW65" s="72">
        <f t="shared" si="611"/>
        <v>30404</v>
      </c>
      <c r="CX65" s="72">
        <v>25125</v>
      </c>
      <c r="CY65" s="72">
        <f t="shared" si="612"/>
        <v>2500</v>
      </c>
      <c r="CZ65" s="72">
        <f t="shared" si="613"/>
        <v>58029</v>
      </c>
      <c r="DA65" s="72">
        <v>260122</v>
      </c>
      <c r="DB65" s="72">
        <f t="shared" si="614"/>
        <v>318151</v>
      </c>
      <c r="DC65" s="78"/>
      <c r="DD65" s="88">
        <f t="shared" si="72"/>
        <v>3.0014846916255368E-2</v>
      </c>
      <c r="DE65" s="88">
        <f t="shared" si="73"/>
        <v>0</v>
      </c>
      <c r="DF65" s="88">
        <f t="shared" si="74"/>
        <v>0</v>
      </c>
      <c r="DG65" s="88"/>
      <c r="DI65" s="56"/>
      <c r="DJ65" s="213"/>
    </row>
    <row r="66" spans="1:114" ht="45.75" x14ac:dyDescent="0.25">
      <c r="A66" s="216" t="s">
        <v>865</v>
      </c>
      <c r="B66" s="141" t="s">
        <v>866</v>
      </c>
      <c r="C66" s="210" t="s">
        <v>2511</v>
      </c>
      <c r="D66" s="211">
        <v>6885</v>
      </c>
      <c r="E66" s="211">
        <v>5242</v>
      </c>
      <c r="F66" s="211">
        <v>12127</v>
      </c>
      <c r="G66" s="211">
        <v>36042</v>
      </c>
      <c r="H66" s="211">
        <v>48169</v>
      </c>
      <c r="I66" s="109">
        <f t="shared" si="499"/>
        <v>8262</v>
      </c>
      <c r="J66" s="109">
        <f t="shared" si="499"/>
        <v>6290.4</v>
      </c>
      <c r="K66" s="109">
        <f t="shared" si="500"/>
        <v>14552.4</v>
      </c>
      <c r="L66" s="109">
        <f t="shared" si="501"/>
        <v>43250.400000000001</v>
      </c>
      <c r="M66" s="109">
        <f t="shared" si="502"/>
        <v>57802.8</v>
      </c>
      <c r="N66" s="109">
        <f t="shared" si="496"/>
        <v>8675.1</v>
      </c>
      <c r="O66" s="109">
        <f t="shared" si="496"/>
        <v>6604.92</v>
      </c>
      <c r="P66" s="109">
        <f t="shared" si="5"/>
        <v>15280.02</v>
      </c>
      <c r="Q66" s="109">
        <f t="shared" si="6"/>
        <v>45412.92</v>
      </c>
      <c r="R66" s="109">
        <f t="shared" si="7"/>
        <v>60692.94</v>
      </c>
      <c r="S66" s="109">
        <f t="shared" si="497"/>
        <v>9639</v>
      </c>
      <c r="T66" s="109">
        <f t="shared" si="497"/>
        <v>7338.8</v>
      </c>
      <c r="U66" s="109">
        <f t="shared" si="9"/>
        <v>16977.8</v>
      </c>
      <c r="V66" s="109">
        <f t="shared" si="10"/>
        <v>50458.799999999996</v>
      </c>
      <c r="W66" s="109">
        <f t="shared" si="11"/>
        <v>67436.599999999991</v>
      </c>
      <c r="X66" s="109">
        <v>9983.25</v>
      </c>
      <c r="Y66" s="109">
        <v>7600.9</v>
      </c>
      <c r="Z66" s="109">
        <v>17584.150000000001</v>
      </c>
      <c r="AA66" s="109">
        <v>52260.9</v>
      </c>
      <c r="AB66" s="109">
        <v>69845.05</v>
      </c>
      <c r="AC66" s="212">
        <f t="shared" si="559"/>
        <v>11017</v>
      </c>
      <c r="AD66" s="212">
        <f t="shared" si="559"/>
        <v>8388</v>
      </c>
      <c r="AE66" s="212">
        <f t="shared" si="560"/>
        <v>19405</v>
      </c>
      <c r="AF66" s="212">
        <f t="shared" si="561"/>
        <v>57674</v>
      </c>
      <c r="AG66" s="212">
        <f t="shared" si="562"/>
        <v>77079</v>
      </c>
      <c r="AH66" s="72">
        <f t="shared" si="498"/>
        <v>11706</v>
      </c>
      <c r="AI66" s="72">
        <f t="shared" si="498"/>
        <v>8912</v>
      </c>
      <c r="AJ66" s="72">
        <f t="shared" si="17"/>
        <v>20618</v>
      </c>
      <c r="AK66" s="72">
        <f t="shared" si="18"/>
        <v>61278</v>
      </c>
      <c r="AL66" s="72">
        <f t="shared" si="19"/>
        <v>81896</v>
      </c>
      <c r="AM66" s="72">
        <f t="shared" si="563"/>
        <v>12739</v>
      </c>
      <c r="AN66" s="72">
        <f t="shared" si="563"/>
        <v>9698</v>
      </c>
      <c r="AO66" s="72">
        <f t="shared" si="564"/>
        <v>22437</v>
      </c>
      <c r="AP66" s="72">
        <f t="shared" si="565"/>
        <v>66684</v>
      </c>
      <c r="AQ66" s="72">
        <f t="shared" si="566"/>
        <v>89121</v>
      </c>
      <c r="AR66" s="72">
        <f t="shared" si="567"/>
        <v>14667</v>
      </c>
      <c r="AS66" s="72">
        <f t="shared" si="567"/>
        <v>11166</v>
      </c>
      <c r="AT66" s="72">
        <f t="shared" si="568"/>
        <v>25833</v>
      </c>
      <c r="AU66" s="72">
        <f t="shared" si="569"/>
        <v>76776</v>
      </c>
      <c r="AV66" s="72">
        <f t="shared" si="570"/>
        <v>102609</v>
      </c>
      <c r="AW66" s="72">
        <f t="shared" si="571"/>
        <v>18334</v>
      </c>
      <c r="AX66" s="72">
        <f t="shared" si="571"/>
        <v>13958</v>
      </c>
      <c r="AY66" s="72">
        <f t="shared" si="572"/>
        <v>32292</v>
      </c>
      <c r="AZ66" s="72">
        <f t="shared" si="573"/>
        <v>95970</v>
      </c>
      <c r="BA66" s="72">
        <f t="shared" si="574"/>
        <v>128262</v>
      </c>
      <c r="BB66" s="72">
        <f t="shared" si="575"/>
        <v>21267</v>
      </c>
      <c r="BC66" s="72">
        <f t="shared" si="575"/>
        <v>16191</v>
      </c>
      <c r="BD66" s="72">
        <f t="shared" si="576"/>
        <v>37458</v>
      </c>
      <c r="BE66" s="72">
        <f t="shared" si="577"/>
        <v>111325</v>
      </c>
      <c r="BF66" s="72">
        <f t="shared" si="578"/>
        <v>148783</v>
      </c>
      <c r="BG66" s="72">
        <f t="shared" si="579"/>
        <v>21267</v>
      </c>
      <c r="BH66" s="72">
        <f t="shared" si="579"/>
        <v>16191</v>
      </c>
      <c r="BI66" s="72">
        <v>2500</v>
      </c>
      <c r="BJ66" s="72">
        <f t="shared" si="580"/>
        <v>39958</v>
      </c>
      <c r="BK66" s="72">
        <f t="shared" si="581"/>
        <v>111325</v>
      </c>
      <c r="BL66" s="72">
        <f t="shared" si="582"/>
        <v>151283</v>
      </c>
      <c r="BM66" s="72">
        <f t="shared" si="583"/>
        <v>22224</v>
      </c>
      <c r="BN66" s="72">
        <f t="shared" si="584"/>
        <v>18036</v>
      </c>
      <c r="BO66" s="72">
        <v>2500</v>
      </c>
      <c r="BP66" s="72">
        <f t="shared" si="585"/>
        <v>42760</v>
      </c>
      <c r="BQ66" s="72">
        <f t="shared" si="586"/>
        <v>124012</v>
      </c>
      <c r="BR66" s="72">
        <f t="shared" si="587"/>
        <v>166772</v>
      </c>
      <c r="BS66" s="72">
        <f t="shared" si="588"/>
        <v>23075</v>
      </c>
      <c r="BT66" s="72">
        <f t="shared" si="588"/>
        <v>18684</v>
      </c>
      <c r="BU66" s="72">
        <v>2500</v>
      </c>
      <c r="BV66" s="72">
        <f t="shared" si="589"/>
        <v>44259</v>
      </c>
      <c r="BW66" s="72">
        <f t="shared" si="590"/>
        <v>128465</v>
      </c>
      <c r="BX66" s="72">
        <f t="shared" si="591"/>
        <v>172724</v>
      </c>
      <c r="BY66" s="72">
        <f t="shared" si="592"/>
        <v>24921</v>
      </c>
      <c r="BZ66" s="72">
        <f t="shared" si="593"/>
        <v>21113</v>
      </c>
      <c r="CA66" s="72">
        <v>2500</v>
      </c>
      <c r="CB66" s="72">
        <f t="shared" si="594"/>
        <v>48534</v>
      </c>
      <c r="CC66" s="72">
        <f t="shared" si="595"/>
        <v>145165</v>
      </c>
      <c r="CD66" s="72">
        <f t="shared" si="596"/>
        <v>193699</v>
      </c>
      <c r="CE66" s="72">
        <f t="shared" si="597"/>
        <v>27164</v>
      </c>
      <c r="CF66" s="72">
        <f t="shared" si="598"/>
        <v>23013</v>
      </c>
      <c r="CG66" s="72">
        <v>2500</v>
      </c>
      <c r="CH66" s="72">
        <f t="shared" si="599"/>
        <v>52677</v>
      </c>
      <c r="CI66" s="72">
        <f>+ROUND(CC66+(CC66*$CI$3),0)</f>
        <v>158230</v>
      </c>
      <c r="CJ66" s="72">
        <f t="shared" si="600"/>
        <v>210907</v>
      </c>
      <c r="CK66" s="72">
        <f t="shared" si="601"/>
        <v>28410</v>
      </c>
      <c r="CL66" s="72">
        <f t="shared" si="602"/>
        <v>24069</v>
      </c>
      <c r="CM66" s="72">
        <v>2500</v>
      </c>
      <c r="CN66" s="72">
        <f t="shared" si="603"/>
        <v>54979</v>
      </c>
      <c r="CO66" s="72">
        <f t="shared" si="604"/>
        <v>165488</v>
      </c>
      <c r="CP66" s="72">
        <f t="shared" si="605"/>
        <v>220467</v>
      </c>
      <c r="CQ66" s="72">
        <f t="shared" si="606"/>
        <v>29656</v>
      </c>
      <c r="CR66" s="72">
        <f t="shared" si="607"/>
        <v>25125</v>
      </c>
      <c r="CS66" s="72">
        <v>2500</v>
      </c>
      <c r="CT66" s="72">
        <f t="shared" si="608"/>
        <v>57281</v>
      </c>
      <c r="CU66" s="72">
        <f t="shared" si="609"/>
        <v>172746</v>
      </c>
      <c r="CV66" s="72">
        <f t="shared" si="610"/>
        <v>230027</v>
      </c>
      <c r="CW66" s="72">
        <f t="shared" si="611"/>
        <v>30404</v>
      </c>
      <c r="CX66" s="72">
        <f t="shared" ref="CX66:CX67" si="615">+ROUND(CR66+$BZ66*CW$3,0)</f>
        <v>25758</v>
      </c>
      <c r="CY66" s="72">
        <f t="shared" si="612"/>
        <v>2500</v>
      </c>
      <c r="CZ66" s="72">
        <f t="shared" si="613"/>
        <v>58662</v>
      </c>
      <c r="DA66" s="72">
        <f>+ROUND(CU66+$CC66*CW$3,0)</f>
        <v>177101</v>
      </c>
      <c r="DB66" s="72">
        <f t="shared" si="614"/>
        <v>235763</v>
      </c>
      <c r="DC66" s="78"/>
      <c r="DD66" s="214">
        <f t="shared" si="72"/>
        <v>3.0014846916255368E-2</v>
      </c>
      <c r="DE66" s="214">
        <f t="shared" si="73"/>
        <v>2.9981527968550182E-2</v>
      </c>
      <c r="DF66" s="214">
        <f t="shared" si="74"/>
        <v>3.0000344435642201E-2</v>
      </c>
      <c r="DG66" s="88"/>
      <c r="DI66" s="56"/>
      <c r="DJ66" s="213"/>
    </row>
    <row r="67" spans="1:114" ht="15.75" x14ac:dyDescent="0.25">
      <c r="A67" s="216" t="s">
        <v>867</v>
      </c>
      <c r="B67" s="141" t="s">
        <v>868</v>
      </c>
      <c r="C67" s="210" t="s">
        <v>2512</v>
      </c>
      <c r="D67" s="211">
        <v>2188</v>
      </c>
      <c r="E67" s="211">
        <v>1779</v>
      </c>
      <c r="F67" s="211">
        <v>3967</v>
      </c>
      <c r="G67" s="211">
        <v>0</v>
      </c>
      <c r="H67" s="211">
        <v>3967</v>
      </c>
      <c r="I67" s="109">
        <f t="shared" si="499"/>
        <v>2625.6</v>
      </c>
      <c r="J67" s="109">
        <f t="shared" si="499"/>
        <v>2134.7999999999997</v>
      </c>
      <c r="K67" s="109">
        <f t="shared" si="500"/>
        <v>4760.3999999999996</v>
      </c>
      <c r="L67" s="109">
        <f t="shared" si="501"/>
        <v>0</v>
      </c>
      <c r="M67" s="109">
        <f t="shared" si="502"/>
        <v>4760.3999999999996</v>
      </c>
      <c r="N67" s="109">
        <f t="shared" si="496"/>
        <v>2756.88</v>
      </c>
      <c r="O67" s="109">
        <f t="shared" si="496"/>
        <v>2241.5399999999995</v>
      </c>
      <c r="P67" s="109">
        <f t="shared" si="5"/>
        <v>4998.42</v>
      </c>
      <c r="Q67" s="109">
        <f t="shared" si="6"/>
        <v>0</v>
      </c>
      <c r="R67" s="109">
        <f t="shared" si="7"/>
        <v>4998.42</v>
      </c>
      <c r="S67" s="109">
        <f t="shared" si="497"/>
        <v>3063.2000000000003</v>
      </c>
      <c r="T67" s="109">
        <f t="shared" si="497"/>
        <v>2490.5999999999995</v>
      </c>
      <c r="U67" s="109">
        <f t="shared" si="9"/>
        <v>5553.7999999999993</v>
      </c>
      <c r="V67" s="109">
        <f t="shared" si="10"/>
        <v>0</v>
      </c>
      <c r="W67" s="109">
        <f t="shared" si="11"/>
        <v>5553.7999999999993</v>
      </c>
      <c r="X67" s="109">
        <v>3172.6</v>
      </c>
      <c r="Y67" s="109">
        <v>2579.5499999999997</v>
      </c>
      <c r="Z67" s="109">
        <v>5752.15</v>
      </c>
      <c r="AA67" s="109">
        <v>0</v>
      </c>
      <c r="AB67" s="109">
        <v>5752.15</v>
      </c>
      <c r="AC67" s="212">
        <f t="shared" si="559"/>
        <v>3501</v>
      </c>
      <c r="AD67" s="212">
        <f t="shared" si="559"/>
        <v>2847</v>
      </c>
      <c r="AE67" s="212">
        <f t="shared" si="560"/>
        <v>6348</v>
      </c>
      <c r="AF67" s="212">
        <f t="shared" si="561"/>
        <v>0</v>
      </c>
      <c r="AG67" s="212">
        <f t="shared" si="562"/>
        <v>6348</v>
      </c>
      <c r="AH67" s="72">
        <f t="shared" si="498"/>
        <v>3720</v>
      </c>
      <c r="AI67" s="72">
        <f t="shared" si="498"/>
        <v>3025</v>
      </c>
      <c r="AJ67" s="72">
        <f t="shared" si="17"/>
        <v>6745</v>
      </c>
      <c r="AK67" s="72">
        <f t="shared" si="18"/>
        <v>0</v>
      </c>
      <c r="AL67" s="72">
        <f t="shared" si="19"/>
        <v>6745</v>
      </c>
      <c r="AM67" s="72">
        <f t="shared" si="563"/>
        <v>4048</v>
      </c>
      <c r="AN67" s="72">
        <f t="shared" si="563"/>
        <v>3292</v>
      </c>
      <c r="AO67" s="72">
        <f t="shared" si="564"/>
        <v>7340</v>
      </c>
      <c r="AP67" s="72"/>
      <c r="AQ67" s="72">
        <f t="shared" si="566"/>
        <v>7340</v>
      </c>
      <c r="AR67" s="72">
        <f t="shared" si="567"/>
        <v>4661</v>
      </c>
      <c r="AS67" s="72">
        <f t="shared" si="567"/>
        <v>3790</v>
      </c>
      <c r="AT67" s="72">
        <f t="shared" si="568"/>
        <v>8451</v>
      </c>
      <c r="AU67" s="72"/>
      <c r="AV67" s="72">
        <f t="shared" si="570"/>
        <v>8451</v>
      </c>
      <c r="AW67" s="72">
        <f t="shared" si="571"/>
        <v>5826</v>
      </c>
      <c r="AX67" s="72">
        <f t="shared" si="571"/>
        <v>4738</v>
      </c>
      <c r="AY67" s="72">
        <f t="shared" si="572"/>
        <v>10564</v>
      </c>
      <c r="AZ67" s="72"/>
      <c r="BA67" s="72">
        <f t="shared" si="574"/>
        <v>10564</v>
      </c>
      <c r="BB67" s="72">
        <f t="shared" si="575"/>
        <v>6758</v>
      </c>
      <c r="BC67" s="72">
        <f t="shared" si="575"/>
        <v>5496</v>
      </c>
      <c r="BD67" s="72">
        <f t="shared" si="576"/>
        <v>12254</v>
      </c>
      <c r="BE67" s="72">
        <f t="shared" si="577"/>
        <v>0</v>
      </c>
      <c r="BF67" s="72">
        <f t="shared" si="578"/>
        <v>12254</v>
      </c>
      <c r="BG67" s="72">
        <f t="shared" si="579"/>
        <v>6758</v>
      </c>
      <c r="BH67" s="72">
        <f t="shared" si="579"/>
        <v>5496</v>
      </c>
      <c r="BI67" s="72">
        <v>2500</v>
      </c>
      <c r="BJ67" s="72">
        <f t="shared" si="580"/>
        <v>14754</v>
      </c>
      <c r="BK67" s="72">
        <f t="shared" si="581"/>
        <v>0</v>
      </c>
      <c r="BL67" s="72">
        <f t="shared" si="582"/>
        <v>14754</v>
      </c>
      <c r="BM67" s="72">
        <f t="shared" si="583"/>
        <v>7062</v>
      </c>
      <c r="BN67" s="72">
        <f t="shared" si="584"/>
        <v>6122</v>
      </c>
      <c r="BO67" s="72">
        <v>2500</v>
      </c>
      <c r="BP67" s="72">
        <f t="shared" si="585"/>
        <v>15684</v>
      </c>
      <c r="BQ67" s="72">
        <f t="shared" si="586"/>
        <v>0</v>
      </c>
      <c r="BR67" s="72">
        <f t="shared" si="587"/>
        <v>15684</v>
      </c>
      <c r="BS67" s="72">
        <f t="shared" si="588"/>
        <v>7332</v>
      </c>
      <c r="BT67" s="72">
        <f t="shared" si="588"/>
        <v>6342</v>
      </c>
      <c r="BU67" s="72">
        <v>2500</v>
      </c>
      <c r="BV67" s="72">
        <f t="shared" si="589"/>
        <v>16174</v>
      </c>
      <c r="BW67" s="72">
        <f t="shared" si="590"/>
        <v>0</v>
      </c>
      <c r="BX67" s="72">
        <f t="shared" si="591"/>
        <v>16174</v>
      </c>
      <c r="BY67" s="72">
        <f t="shared" si="592"/>
        <v>7919</v>
      </c>
      <c r="BZ67" s="72">
        <f t="shared" si="593"/>
        <v>7166</v>
      </c>
      <c r="CA67" s="72">
        <v>2500</v>
      </c>
      <c r="CB67" s="72">
        <f t="shared" si="594"/>
        <v>17585</v>
      </c>
      <c r="CC67" s="72">
        <f t="shared" si="595"/>
        <v>0</v>
      </c>
      <c r="CD67" s="72">
        <f t="shared" si="596"/>
        <v>17585</v>
      </c>
      <c r="CE67" s="72">
        <f t="shared" si="597"/>
        <v>8632</v>
      </c>
      <c r="CF67" s="72">
        <f t="shared" si="598"/>
        <v>7811</v>
      </c>
      <c r="CG67" s="72">
        <v>2500</v>
      </c>
      <c r="CH67" s="72">
        <f t="shared" si="599"/>
        <v>18943</v>
      </c>
      <c r="CI67" s="72">
        <v>0</v>
      </c>
      <c r="CJ67" s="72">
        <f t="shared" si="600"/>
        <v>18943</v>
      </c>
      <c r="CK67" s="72">
        <f t="shared" si="601"/>
        <v>9028</v>
      </c>
      <c r="CL67" s="72">
        <f t="shared" si="602"/>
        <v>8169</v>
      </c>
      <c r="CM67" s="72">
        <v>2500</v>
      </c>
      <c r="CN67" s="72">
        <f t="shared" si="603"/>
        <v>19697</v>
      </c>
      <c r="CO67" s="72">
        <f t="shared" si="604"/>
        <v>0</v>
      </c>
      <c r="CP67" s="72">
        <f t="shared" si="605"/>
        <v>19697</v>
      </c>
      <c r="CQ67" s="72">
        <f t="shared" si="606"/>
        <v>9424</v>
      </c>
      <c r="CR67" s="72">
        <f t="shared" si="607"/>
        <v>8527</v>
      </c>
      <c r="CS67" s="72">
        <v>2500</v>
      </c>
      <c r="CT67" s="72">
        <f t="shared" si="608"/>
        <v>20451</v>
      </c>
      <c r="CU67" s="72">
        <f t="shared" si="609"/>
        <v>0</v>
      </c>
      <c r="CV67" s="72">
        <f t="shared" si="610"/>
        <v>20451</v>
      </c>
      <c r="CW67" s="72">
        <f t="shared" si="611"/>
        <v>9662</v>
      </c>
      <c r="CX67" s="72">
        <f t="shared" si="615"/>
        <v>8742</v>
      </c>
      <c r="CY67" s="72">
        <f t="shared" si="612"/>
        <v>2500</v>
      </c>
      <c r="CZ67" s="72">
        <f t="shared" si="613"/>
        <v>20904</v>
      </c>
      <c r="DA67" s="72">
        <v>0</v>
      </c>
      <c r="DB67" s="72">
        <f t="shared" si="614"/>
        <v>20904</v>
      </c>
      <c r="DC67" s="78"/>
      <c r="DD67" s="214">
        <f t="shared" si="72"/>
        <v>3.0054299785326428E-2</v>
      </c>
      <c r="DE67" s="214">
        <f t="shared" si="73"/>
        <v>3.0002790957298353E-2</v>
      </c>
      <c r="DF67" s="214" t="e">
        <f t="shared" si="74"/>
        <v>#DIV/0!</v>
      </c>
      <c r="DG67" s="88"/>
      <c r="DI67" s="56"/>
      <c r="DJ67" s="213"/>
    </row>
    <row r="68" spans="1:114" ht="15.75" x14ac:dyDescent="0.25">
      <c r="A68" s="207" t="s">
        <v>2513</v>
      </c>
      <c r="B68" s="207" t="s">
        <v>2514</v>
      </c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>
        <f t="shared" si="496"/>
        <v>0</v>
      </c>
      <c r="O68" s="207">
        <f t="shared" si="496"/>
        <v>0</v>
      </c>
      <c r="P68" s="207">
        <f t="shared" si="5"/>
        <v>0</v>
      </c>
      <c r="Q68" s="207">
        <f t="shared" si="6"/>
        <v>0</v>
      </c>
      <c r="R68" s="207">
        <f t="shared" si="7"/>
        <v>0</v>
      </c>
      <c r="S68" s="207">
        <f t="shared" si="497"/>
        <v>0</v>
      </c>
      <c r="T68" s="207">
        <f t="shared" si="497"/>
        <v>0</v>
      </c>
      <c r="U68" s="207">
        <f t="shared" si="9"/>
        <v>0</v>
      </c>
      <c r="V68" s="207">
        <f t="shared" si="10"/>
        <v>0</v>
      </c>
      <c r="W68" s="207">
        <f t="shared" si="11"/>
        <v>0</v>
      </c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>
        <f t="shared" si="498"/>
        <v>0</v>
      </c>
      <c r="AI68" s="207">
        <f t="shared" si="498"/>
        <v>0</v>
      </c>
      <c r="AJ68" s="207">
        <f t="shared" si="17"/>
        <v>0</v>
      </c>
      <c r="AK68" s="207">
        <f t="shared" si="18"/>
        <v>0</v>
      </c>
      <c r="AL68" s="207">
        <f t="shared" si="19"/>
        <v>0</v>
      </c>
      <c r="AM68" s="207">
        <f t="shared" si="563"/>
        <v>0</v>
      </c>
      <c r="AN68" s="207">
        <f t="shared" si="563"/>
        <v>0</v>
      </c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07"/>
      <c r="BN68" s="207"/>
      <c r="BO68" s="207"/>
      <c r="BP68" s="207"/>
      <c r="BQ68" s="207"/>
      <c r="BR68" s="207"/>
      <c r="BS68" s="207"/>
      <c r="BT68" s="207"/>
      <c r="BU68" s="207"/>
      <c r="BV68" s="207"/>
      <c r="BW68" s="207"/>
      <c r="BX68" s="207"/>
      <c r="BY68" s="207"/>
      <c r="BZ68" s="207"/>
      <c r="CA68" s="207"/>
      <c r="CB68" s="207"/>
      <c r="CC68" s="207"/>
      <c r="CD68" s="207"/>
      <c r="CE68" s="207"/>
      <c r="CF68" s="207"/>
      <c r="CG68" s="207"/>
      <c r="CH68" s="207"/>
      <c r="CI68" s="207"/>
      <c r="CJ68" s="207"/>
      <c r="CK68" s="207"/>
      <c r="CL68" s="207"/>
      <c r="CM68" s="207"/>
      <c r="CN68" s="207"/>
      <c r="CO68" s="207"/>
      <c r="CP68" s="207"/>
      <c r="CQ68" s="207"/>
      <c r="CR68" s="207"/>
      <c r="CS68" s="207"/>
      <c r="CT68" s="207"/>
      <c r="CU68" s="207"/>
      <c r="CV68" s="207"/>
      <c r="CW68" s="207"/>
      <c r="CX68" s="207"/>
      <c r="CY68" s="207"/>
      <c r="CZ68" s="207"/>
      <c r="DA68" s="207"/>
      <c r="DB68" s="207"/>
      <c r="DC68" s="208"/>
      <c r="DD68" s="88" t="e">
        <f t="shared" si="72"/>
        <v>#DIV/0!</v>
      </c>
      <c r="DE68" s="88" t="e">
        <f t="shared" si="73"/>
        <v>#DIV/0!</v>
      </c>
      <c r="DF68" s="88" t="e">
        <f t="shared" si="74"/>
        <v>#DIV/0!</v>
      </c>
      <c r="DG68" s="88"/>
      <c r="DI68" s="56"/>
      <c r="DJ68" s="213"/>
    </row>
    <row r="69" spans="1:114" ht="15.75" x14ac:dyDescent="0.25">
      <c r="A69" s="216" t="s">
        <v>869</v>
      </c>
      <c r="B69" s="141" t="s">
        <v>870</v>
      </c>
      <c r="C69" s="210" t="s">
        <v>2515</v>
      </c>
      <c r="D69" s="211">
        <v>3196</v>
      </c>
      <c r="E69" s="211">
        <v>2577</v>
      </c>
      <c r="F69" s="211">
        <v>5773</v>
      </c>
      <c r="G69" s="211">
        <v>9059</v>
      </c>
      <c r="H69" s="211">
        <v>14832</v>
      </c>
      <c r="I69" s="109">
        <f t="shared" ref="I69:J78" si="616">D69*1.2</f>
        <v>3835.2</v>
      </c>
      <c r="J69" s="109">
        <f t="shared" si="616"/>
        <v>3092.4</v>
      </c>
      <c r="K69" s="109">
        <f t="shared" ref="K69:K78" si="617">+J69+I69</f>
        <v>6927.6</v>
      </c>
      <c r="L69" s="109">
        <f t="shared" ref="L69:L78" si="618">G69*1.2</f>
        <v>10870.8</v>
      </c>
      <c r="M69" s="109">
        <f t="shared" ref="M69:M78" si="619">+L69+K69</f>
        <v>17798.400000000001</v>
      </c>
      <c r="N69" s="109">
        <f t="shared" si="496"/>
        <v>4026.96</v>
      </c>
      <c r="O69" s="109">
        <f t="shared" si="496"/>
        <v>3247.02</v>
      </c>
      <c r="P69" s="109">
        <f t="shared" si="5"/>
        <v>7273.98</v>
      </c>
      <c r="Q69" s="109">
        <f t="shared" si="6"/>
        <v>11414.34</v>
      </c>
      <c r="R69" s="109">
        <f t="shared" si="7"/>
        <v>18688.32</v>
      </c>
      <c r="S69" s="109">
        <f t="shared" si="497"/>
        <v>4474.3999999999996</v>
      </c>
      <c r="T69" s="109">
        <f t="shared" si="497"/>
        <v>3607.8</v>
      </c>
      <c r="U69" s="109">
        <f t="shared" si="9"/>
        <v>8082.2</v>
      </c>
      <c r="V69" s="109">
        <f t="shared" si="10"/>
        <v>12682.6</v>
      </c>
      <c r="W69" s="109">
        <f t="shared" si="11"/>
        <v>20764.8</v>
      </c>
      <c r="X69" s="109">
        <v>4634.2</v>
      </c>
      <c r="Y69" s="109">
        <v>3736.65</v>
      </c>
      <c r="Z69" s="109">
        <v>8370.85</v>
      </c>
      <c r="AA69" s="109">
        <v>13135.55</v>
      </c>
      <c r="AB69" s="109">
        <v>21506.400000000001</v>
      </c>
      <c r="AC69" s="212">
        <f t="shared" ref="AC69:AD78" si="620">ROUND(S69*1.143,0)</f>
        <v>5114</v>
      </c>
      <c r="AD69" s="212">
        <f t="shared" si="620"/>
        <v>4124</v>
      </c>
      <c r="AE69" s="212">
        <f t="shared" ref="AE69:AE78" si="621">+AC69+AD69</f>
        <v>9238</v>
      </c>
      <c r="AF69" s="212">
        <f t="shared" ref="AF69:AF78" si="622">ROUND(V69*1.143,0)</f>
        <v>14496</v>
      </c>
      <c r="AG69" s="212">
        <f t="shared" ref="AG69:AG78" si="623">+AF69+AE69</f>
        <v>23734</v>
      </c>
      <c r="AH69" s="72">
        <f t="shared" si="498"/>
        <v>5434</v>
      </c>
      <c r="AI69" s="72">
        <f t="shared" si="498"/>
        <v>4382</v>
      </c>
      <c r="AJ69" s="72">
        <f t="shared" si="17"/>
        <v>9816</v>
      </c>
      <c r="AK69" s="72">
        <f t="shared" si="18"/>
        <v>15402</v>
      </c>
      <c r="AL69" s="72">
        <f t="shared" si="19"/>
        <v>25218</v>
      </c>
      <c r="AM69" s="72">
        <f t="shared" si="563"/>
        <v>5913</v>
      </c>
      <c r="AN69" s="72">
        <f t="shared" si="563"/>
        <v>4769</v>
      </c>
      <c r="AO69" s="72">
        <f t="shared" ref="AO69:AO78" si="624">+AM69+AN69</f>
        <v>10682</v>
      </c>
      <c r="AP69" s="72">
        <f t="shared" ref="AP69:AP78" si="625">ROUND(G69*0.15+AK69,0)</f>
        <v>16761</v>
      </c>
      <c r="AQ69" s="72">
        <f t="shared" ref="AQ69:AQ78" si="626">+AO69+AP69</f>
        <v>27443</v>
      </c>
      <c r="AR69" s="72">
        <f t="shared" ref="AR69:AS78" si="627">+ROUND(D69*0.28+AM69,0)</f>
        <v>6808</v>
      </c>
      <c r="AS69" s="72">
        <f t="shared" si="627"/>
        <v>5491</v>
      </c>
      <c r="AT69" s="72">
        <f t="shared" ref="AT69:AT78" si="628">+AR69+AS69</f>
        <v>12299</v>
      </c>
      <c r="AU69" s="72">
        <f t="shared" ref="AU69:AU78" si="629">+ROUND(G69*0.28+AP69,0)</f>
        <v>19298</v>
      </c>
      <c r="AV69" s="72">
        <f t="shared" ref="AV69:AV78" si="630">+AT69+AU69</f>
        <v>31597</v>
      </c>
      <c r="AW69" s="72">
        <f t="shared" ref="AW69:AX78" si="631">+ROUND(AR69*(1+0.25),0)</f>
        <v>8510</v>
      </c>
      <c r="AX69" s="72">
        <f t="shared" si="631"/>
        <v>6864</v>
      </c>
      <c r="AY69" s="72">
        <f t="shared" ref="AY69:AY78" si="632">+AW69+AX69</f>
        <v>15374</v>
      </c>
      <c r="AZ69" s="72">
        <f t="shared" ref="AZ69:AZ78" si="633">+ROUND(AU69*(1+0.25),0)</f>
        <v>24123</v>
      </c>
      <c r="BA69" s="72">
        <f t="shared" ref="BA69:BA78" si="634">+AY69+AZ69</f>
        <v>39497</v>
      </c>
      <c r="BB69" s="72">
        <f t="shared" ref="BB69:BC78" si="635">+ROUND(AW69+AR69*0.2,0)</f>
        <v>9872</v>
      </c>
      <c r="BC69" s="72">
        <f t="shared" si="635"/>
        <v>7962</v>
      </c>
      <c r="BD69" s="72">
        <f t="shared" ref="BD69:BD78" si="636">+BB69+BC69</f>
        <v>17834</v>
      </c>
      <c r="BE69" s="72">
        <f t="shared" ref="BE69:BE78" si="637">+ROUND(AZ69+AU69*0.2,0)</f>
        <v>27983</v>
      </c>
      <c r="BF69" s="72">
        <f t="shared" ref="BF69:BF78" si="638">+BD69+BE69</f>
        <v>45817</v>
      </c>
      <c r="BG69" s="72">
        <f t="shared" ref="BG69:BH78" si="639">BB69</f>
        <v>9872</v>
      </c>
      <c r="BH69" s="72">
        <f t="shared" si="639"/>
        <v>7962</v>
      </c>
      <c r="BI69" s="72">
        <v>2500</v>
      </c>
      <c r="BJ69" s="72">
        <f t="shared" ref="BJ69:BJ78" si="640">BG69+BH69+BI69</f>
        <v>20334</v>
      </c>
      <c r="BK69" s="72">
        <f t="shared" ref="BK69:BK78" si="641">BE69</f>
        <v>27983</v>
      </c>
      <c r="BL69" s="72">
        <f t="shared" ref="BL69:BL78" si="642">BJ69+BK69</f>
        <v>48317</v>
      </c>
      <c r="BM69" s="72">
        <f t="shared" ref="BM69:BM78" si="643">+ROUND(BG69*(1+$BP$1),0)</f>
        <v>10316</v>
      </c>
      <c r="BN69" s="72">
        <f t="shared" ref="BN69:BN78" si="644">+ROUND(BH69*(1+$BP$1)+(AS69*$BN$1),0)</f>
        <v>8869</v>
      </c>
      <c r="BO69" s="72">
        <v>2500</v>
      </c>
      <c r="BP69" s="72">
        <f t="shared" ref="BP69:BP78" si="645">BM69+BN69+BO69</f>
        <v>21685</v>
      </c>
      <c r="BQ69" s="72">
        <f t="shared" ref="BQ69:BQ78" si="646">+ROUND(BK69*(1+$BP$1)+(AU69*$BN$1),0)</f>
        <v>31172</v>
      </c>
      <c r="BR69" s="72">
        <f t="shared" ref="BR69:BR78" si="647">BP69+BQ69</f>
        <v>52857</v>
      </c>
      <c r="BS69" s="72">
        <f t="shared" ref="BS69:BT78" si="648">+ROUND(BM69+(BG69*$BU$2),0)</f>
        <v>10711</v>
      </c>
      <c r="BT69" s="72">
        <f t="shared" si="648"/>
        <v>9187</v>
      </c>
      <c r="BU69" s="72">
        <v>2500</v>
      </c>
      <c r="BV69" s="72">
        <f t="shared" ref="BV69:BV78" si="649">BS69+BT69+BU69</f>
        <v>22398</v>
      </c>
      <c r="BW69" s="72">
        <f t="shared" ref="BW69:BW78" si="650">+ROUND(BQ69+(BK69*$BU$2),0)</f>
        <v>32291</v>
      </c>
      <c r="BX69" s="72">
        <f t="shared" ref="BX69:BX78" si="651">BV69+BW69</f>
        <v>54689</v>
      </c>
      <c r="BY69" s="72">
        <f t="shared" ref="BY69:BY78" si="652">+ROUND(BS69+(BS69*$BY$3),0)</f>
        <v>11568</v>
      </c>
      <c r="BZ69" s="72">
        <f t="shared" ref="BZ69:BZ78" si="653">+ROUND(BT69+(BT69*$BZ$3),0)</f>
        <v>10381</v>
      </c>
      <c r="CA69" s="72">
        <v>2500</v>
      </c>
      <c r="CB69" s="72">
        <f t="shared" ref="CB69:CB78" si="654">BY69+BZ69+CA69</f>
        <v>24449</v>
      </c>
      <c r="CC69" s="72">
        <f t="shared" ref="CC69:CC78" si="655">+ROUND(BW69+(BW69*$CC$3),0)</f>
        <v>36489</v>
      </c>
      <c r="CD69" s="72">
        <f t="shared" ref="CD69:CD78" si="656">CB69+CC69</f>
        <v>60938</v>
      </c>
      <c r="CE69" s="72">
        <f t="shared" ref="CE69:CE78" si="657">+ROUND(BY69+BY69*$CE$3,0)</f>
        <v>12609</v>
      </c>
      <c r="CF69" s="72">
        <f t="shared" ref="CF69:CF78" si="658">+ROUND(BZ69+BZ69*$CF$3,0)</f>
        <v>11315</v>
      </c>
      <c r="CG69" s="72">
        <v>2500</v>
      </c>
      <c r="CH69" s="72">
        <f t="shared" ref="CH69:CH78" si="659">CE69+CF69+CG69</f>
        <v>26424</v>
      </c>
      <c r="CI69" s="72">
        <v>235721</v>
      </c>
      <c r="CJ69" s="72">
        <f t="shared" ref="CJ69:CJ78" si="660">CH69+CI69</f>
        <v>262145</v>
      </c>
      <c r="CK69" s="72">
        <f t="shared" ref="CK69:CK78" si="661">+ROUND(CE69+$BY69*CK$3,0)</f>
        <v>13187</v>
      </c>
      <c r="CL69" s="72">
        <f t="shared" ref="CL69:CL78" si="662">+ROUND(CF69+$BZ69*CL$3,0)</f>
        <v>11834</v>
      </c>
      <c r="CM69" s="72">
        <v>2500</v>
      </c>
      <c r="CN69" s="72">
        <f t="shared" ref="CN69:CN78" si="663">CK69+CL69+CM69</f>
        <v>27521</v>
      </c>
      <c r="CO69" s="72">
        <f t="shared" ref="CO69:CO78" si="664">+ROUND(CI69+$CC69*CO$3,0)</f>
        <v>237545</v>
      </c>
      <c r="CP69" s="72">
        <f t="shared" ref="CP69:CP78" si="665">CN69+CO69</f>
        <v>265066</v>
      </c>
      <c r="CQ69" s="72">
        <f t="shared" ref="CQ69:CQ78" si="666">+ROUND(CK69+$BY69*CQ$3,0)</f>
        <v>13765</v>
      </c>
      <c r="CR69" s="72">
        <f t="shared" ref="CR69:CR78" si="667">+ROUND(CL69+$BZ69*CR$3,0)</f>
        <v>12353</v>
      </c>
      <c r="CS69" s="72">
        <v>2500</v>
      </c>
      <c r="CT69" s="72">
        <f t="shared" ref="CT69:CT78" si="668">CQ69+CR69+CS69</f>
        <v>28618</v>
      </c>
      <c r="CU69" s="72">
        <f t="shared" ref="CU69:CU78" si="669">+ROUND(CO69+$CC69*CU$3,0)</f>
        <v>239369</v>
      </c>
      <c r="CV69" s="72">
        <f t="shared" ref="CV69:CV78" si="670">CT69+CU69</f>
        <v>267987</v>
      </c>
      <c r="CW69" s="72">
        <f t="shared" ref="CW69:CW78" si="671">+ROUND(CQ69+$BY69*CW$3,0)</f>
        <v>14112</v>
      </c>
      <c r="CX69" s="72">
        <v>12353</v>
      </c>
      <c r="CY69" s="72">
        <f t="shared" ref="CY69:CY78" si="672">+CS69</f>
        <v>2500</v>
      </c>
      <c r="CZ69" s="72">
        <f t="shared" ref="CZ69:CZ78" si="673">CW69+CX69+CY69</f>
        <v>28965</v>
      </c>
      <c r="DA69" s="72">
        <v>239369</v>
      </c>
      <c r="DB69" s="72">
        <f t="shared" ref="DB69:DB78" si="674">CZ69+DA69</f>
        <v>268334</v>
      </c>
      <c r="DC69" s="78"/>
      <c r="DD69" s="88">
        <f t="shared" si="72"/>
        <v>2.9996542185338867E-2</v>
      </c>
      <c r="DE69" s="88">
        <f t="shared" si="73"/>
        <v>0</v>
      </c>
      <c r="DF69" s="88">
        <f t="shared" si="74"/>
        <v>0</v>
      </c>
      <c r="DG69" s="88"/>
      <c r="DI69" s="56"/>
      <c r="DJ69" s="213"/>
    </row>
    <row r="70" spans="1:114" ht="30.75" x14ac:dyDescent="0.25">
      <c r="A70" s="216" t="s">
        <v>871</v>
      </c>
      <c r="B70" s="141" t="s">
        <v>872</v>
      </c>
      <c r="C70" s="210" t="s">
        <v>2486</v>
      </c>
      <c r="D70" s="211">
        <v>3196</v>
      </c>
      <c r="E70" s="211">
        <v>2577</v>
      </c>
      <c r="F70" s="211">
        <v>5773</v>
      </c>
      <c r="G70" s="211">
        <v>18334</v>
      </c>
      <c r="H70" s="211">
        <v>24107</v>
      </c>
      <c r="I70" s="109">
        <f t="shared" si="616"/>
        <v>3835.2</v>
      </c>
      <c r="J70" s="109">
        <f t="shared" si="616"/>
        <v>3092.4</v>
      </c>
      <c r="K70" s="109">
        <f t="shared" si="617"/>
        <v>6927.6</v>
      </c>
      <c r="L70" s="109">
        <f t="shared" si="618"/>
        <v>22000.799999999999</v>
      </c>
      <c r="M70" s="109">
        <f t="shared" si="619"/>
        <v>28928.400000000001</v>
      </c>
      <c r="N70" s="109">
        <f t="shared" si="496"/>
        <v>4026.96</v>
      </c>
      <c r="O70" s="109">
        <f t="shared" si="496"/>
        <v>3247.02</v>
      </c>
      <c r="P70" s="109">
        <f t="shared" si="5"/>
        <v>7273.98</v>
      </c>
      <c r="Q70" s="109">
        <f t="shared" si="6"/>
        <v>23100.84</v>
      </c>
      <c r="R70" s="109">
        <f t="shared" si="7"/>
        <v>30374.82</v>
      </c>
      <c r="S70" s="109">
        <f t="shared" si="497"/>
        <v>4474.3999999999996</v>
      </c>
      <c r="T70" s="109">
        <f t="shared" si="497"/>
        <v>3607.8</v>
      </c>
      <c r="U70" s="109">
        <f t="shared" si="9"/>
        <v>8082.2</v>
      </c>
      <c r="V70" s="109">
        <f t="shared" si="10"/>
        <v>25667.599999999999</v>
      </c>
      <c r="W70" s="109">
        <f t="shared" si="11"/>
        <v>33749.799999999996</v>
      </c>
      <c r="X70" s="109">
        <v>4634.2</v>
      </c>
      <c r="Y70" s="109">
        <v>3736.65</v>
      </c>
      <c r="Z70" s="109">
        <v>8370.85</v>
      </c>
      <c r="AA70" s="109">
        <v>26584.3</v>
      </c>
      <c r="AB70" s="109">
        <v>34955.15</v>
      </c>
      <c r="AC70" s="212">
        <f t="shared" si="620"/>
        <v>5114</v>
      </c>
      <c r="AD70" s="212">
        <f t="shared" si="620"/>
        <v>4124</v>
      </c>
      <c r="AE70" s="212">
        <f t="shared" si="621"/>
        <v>9238</v>
      </c>
      <c r="AF70" s="212">
        <f t="shared" si="622"/>
        <v>29338</v>
      </c>
      <c r="AG70" s="212">
        <f t="shared" si="623"/>
        <v>38576</v>
      </c>
      <c r="AH70" s="72">
        <f t="shared" si="498"/>
        <v>5434</v>
      </c>
      <c r="AI70" s="72">
        <f t="shared" si="498"/>
        <v>4382</v>
      </c>
      <c r="AJ70" s="72">
        <f t="shared" si="17"/>
        <v>9816</v>
      </c>
      <c r="AK70" s="72">
        <f t="shared" si="18"/>
        <v>31171</v>
      </c>
      <c r="AL70" s="72">
        <f t="shared" si="19"/>
        <v>40987</v>
      </c>
      <c r="AM70" s="72">
        <f t="shared" si="563"/>
        <v>5913</v>
      </c>
      <c r="AN70" s="72">
        <f t="shared" si="563"/>
        <v>4769</v>
      </c>
      <c r="AO70" s="72">
        <f t="shared" si="624"/>
        <v>10682</v>
      </c>
      <c r="AP70" s="72">
        <f t="shared" si="625"/>
        <v>33921</v>
      </c>
      <c r="AQ70" s="72">
        <f t="shared" si="626"/>
        <v>44603</v>
      </c>
      <c r="AR70" s="72">
        <f t="shared" si="627"/>
        <v>6808</v>
      </c>
      <c r="AS70" s="72">
        <f t="shared" si="627"/>
        <v>5491</v>
      </c>
      <c r="AT70" s="72">
        <f t="shared" si="628"/>
        <v>12299</v>
      </c>
      <c r="AU70" s="72">
        <f t="shared" si="629"/>
        <v>39055</v>
      </c>
      <c r="AV70" s="72">
        <f t="shared" si="630"/>
        <v>51354</v>
      </c>
      <c r="AW70" s="72">
        <f t="shared" si="631"/>
        <v>8510</v>
      </c>
      <c r="AX70" s="72">
        <f t="shared" si="631"/>
        <v>6864</v>
      </c>
      <c r="AY70" s="72">
        <f t="shared" si="632"/>
        <v>15374</v>
      </c>
      <c r="AZ70" s="72">
        <f t="shared" si="633"/>
        <v>48819</v>
      </c>
      <c r="BA70" s="72">
        <f t="shared" si="634"/>
        <v>64193</v>
      </c>
      <c r="BB70" s="72">
        <f t="shared" si="635"/>
        <v>9872</v>
      </c>
      <c r="BC70" s="72">
        <f t="shared" si="635"/>
        <v>7962</v>
      </c>
      <c r="BD70" s="72">
        <f t="shared" si="636"/>
        <v>17834</v>
      </c>
      <c r="BE70" s="72">
        <f t="shared" si="637"/>
        <v>56630</v>
      </c>
      <c r="BF70" s="72">
        <f t="shared" si="638"/>
        <v>74464</v>
      </c>
      <c r="BG70" s="72">
        <f t="shared" si="639"/>
        <v>9872</v>
      </c>
      <c r="BH70" s="72">
        <f t="shared" si="639"/>
        <v>7962</v>
      </c>
      <c r="BI70" s="72">
        <v>2500</v>
      </c>
      <c r="BJ70" s="72">
        <f t="shared" si="640"/>
        <v>20334</v>
      </c>
      <c r="BK70" s="72">
        <f t="shared" si="641"/>
        <v>56630</v>
      </c>
      <c r="BL70" s="72">
        <f t="shared" si="642"/>
        <v>76964</v>
      </c>
      <c r="BM70" s="72">
        <f t="shared" si="643"/>
        <v>10316</v>
      </c>
      <c r="BN70" s="72">
        <f t="shared" si="644"/>
        <v>8869</v>
      </c>
      <c r="BO70" s="72">
        <v>2500</v>
      </c>
      <c r="BP70" s="72">
        <f t="shared" si="645"/>
        <v>21685</v>
      </c>
      <c r="BQ70" s="72">
        <f t="shared" si="646"/>
        <v>63084</v>
      </c>
      <c r="BR70" s="72">
        <f t="shared" si="647"/>
        <v>84769</v>
      </c>
      <c r="BS70" s="72">
        <f t="shared" si="648"/>
        <v>10711</v>
      </c>
      <c r="BT70" s="72">
        <f t="shared" si="648"/>
        <v>9187</v>
      </c>
      <c r="BU70" s="72">
        <v>2500</v>
      </c>
      <c r="BV70" s="72">
        <f t="shared" si="649"/>
        <v>22398</v>
      </c>
      <c r="BW70" s="72">
        <f t="shared" si="650"/>
        <v>65349</v>
      </c>
      <c r="BX70" s="72">
        <f t="shared" si="651"/>
        <v>87747</v>
      </c>
      <c r="BY70" s="72">
        <f t="shared" si="652"/>
        <v>11568</v>
      </c>
      <c r="BZ70" s="72">
        <f t="shared" si="653"/>
        <v>10381</v>
      </c>
      <c r="CA70" s="72">
        <v>2500</v>
      </c>
      <c r="CB70" s="72">
        <f t="shared" si="654"/>
        <v>24449</v>
      </c>
      <c r="CC70" s="72">
        <f t="shared" si="655"/>
        <v>73844</v>
      </c>
      <c r="CD70" s="72">
        <f t="shared" si="656"/>
        <v>98293</v>
      </c>
      <c r="CE70" s="72">
        <f t="shared" si="657"/>
        <v>12609</v>
      </c>
      <c r="CF70" s="72">
        <f t="shared" si="658"/>
        <v>11315</v>
      </c>
      <c r="CG70" s="72">
        <v>2500</v>
      </c>
      <c r="CH70" s="72">
        <f t="shared" si="659"/>
        <v>26424</v>
      </c>
      <c r="CI70" s="72">
        <v>276010</v>
      </c>
      <c r="CJ70" s="72">
        <f t="shared" si="660"/>
        <v>302434</v>
      </c>
      <c r="CK70" s="72">
        <f t="shared" si="661"/>
        <v>13187</v>
      </c>
      <c r="CL70" s="72">
        <f t="shared" si="662"/>
        <v>11834</v>
      </c>
      <c r="CM70" s="72">
        <v>2500</v>
      </c>
      <c r="CN70" s="72">
        <f t="shared" si="663"/>
        <v>27521</v>
      </c>
      <c r="CO70" s="72">
        <f t="shared" si="664"/>
        <v>279702</v>
      </c>
      <c r="CP70" s="72">
        <f t="shared" si="665"/>
        <v>307223</v>
      </c>
      <c r="CQ70" s="72">
        <f t="shared" si="666"/>
        <v>13765</v>
      </c>
      <c r="CR70" s="72">
        <f t="shared" si="667"/>
        <v>12353</v>
      </c>
      <c r="CS70" s="72">
        <v>2500</v>
      </c>
      <c r="CT70" s="72">
        <f t="shared" si="668"/>
        <v>28618</v>
      </c>
      <c r="CU70" s="72">
        <f t="shared" si="669"/>
        <v>283394</v>
      </c>
      <c r="CV70" s="72">
        <f t="shared" si="670"/>
        <v>312012</v>
      </c>
      <c r="CW70" s="72">
        <f t="shared" si="671"/>
        <v>14112</v>
      </c>
      <c r="CX70" s="72">
        <v>12353</v>
      </c>
      <c r="CY70" s="72">
        <f t="shared" si="672"/>
        <v>2500</v>
      </c>
      <c r="CZ70" s="72">
        <f t="shared" si="673"/>
        <v>28965</v>
      </c>
      <c r="DA70" s="72">
        <v>283394</v>
      </c>
      <c r="DB70" s="72">
        <f t="shared" si="674"/>
        <v>312359</v>
      </c>
      <c r="DC70" s="78"/>
      <c r="DD70" s="88">
        <f t="shared" si="72"/>
        <v>2.9996542185338867E-2</v>
      </c>
      <c r="DE70" s="88">
        <f t="shared" si="73"/>
        <v>0</v>
      </c>
      <c r="DF70" s="88">
        <f t="shared" si="74"/>
        <v>0</v>
      </c>
      <c r="DG70" s="88"/>
      <c r="DI70" s="56"/>
      <c r="DJ70" s="213"/>
    </row>
    <row r="71" spans="1:114" ht="15.75" x14ac:dyDescent="0.25">
      <c r="A71" s="216" t="s">
        <v>873</v>
      </c>
      <c r="B71" s="141" t="s">
        <v>874</v>
      </c>
      <c r="C71" s="210" t="s">
        <v>2515</v>
      </c>
      <c r="D71" s="211">
        <v>3196</v>
      </c>
      <c r="E71" s="211">
        <v>2577</v>
      </c>
      <c r="F71" s="211">
        <v>5773</v>
      </c>
      <c r="G71" s="211">
        <v>9059</v>
      </c>
      <c r="H71" s="211">
        <v>14832</v>
      </c>
      <c r="I71" s="109">
        <f t="shared" si="616"/>
        <v>3835.2</v>
      </c>
      <c r="J71" s="109">
        <f t="shared" si="616"/>
        <v>3092.4</v>
      </c>
      <c r="K71" s="109">
        <f t="shared" si="617"/>
        <v>6927.6</v>
      </c>
      <c r="L71" s="109">
        <f t="shared" si="618"/>
        <v>10870.8</v>
      </c>
      <c r="M71" s="109">
        <f t="shared" si="619"/>
        <v>17798.400000000001</v>
      </c>
      <c r="N71" s="109">
        <f t="shared" si="496"/>
        <v>4026.96</v>
      </c>
      <c r="O71" s="109">
        <f t="shared" si="496"/>
        <v>3247.02</v>
      </c>
      <c r="P71" s="109">
        <f t="shared" si="5"/>
        <v>7273.98</v>
      </c>
      <c r="Q71" s="109">
        <f t="shared" si="6"/>
        <v>11414.34</v>
      </c>
      <c r="R71" s="109">
        <f t="shared" si="7"/>
        <v>18688.32</v>
      </c>
      <c r="S71" s="109">
        <f t="shared" si="497"/>
        <v>4474.3999999999996</v>
      </c>
      <c r="T71" s="109">
        <f t="shared" si="497"/>
        <v>3607.8</v>
      </c>
      <c r="U71" s="109">
        <f t="shared" si="9"/>
        <v>8082.2</v>
      </c>
      <c r="V71" s="109">
        <f t="shared" si="10"/>
        <v>12682.6</v>
      </c>
      <c r="W71" s="109">
        <f t="shared" si="11"/>
        <v>20764.8</v>
      </c>
      <c r="X71" s="109">
        <v>4634.2</v>
      </c>
      <c r="Y71" s="109">
        <v>3736.65</v>
      </c>
      <c r="Z71" s="109">
        <v>8370.85</v>
      </c>
      <c r="AA71" s="109">
        <v>13135.55</v>
      </c>
      <c r="AB71" s="109">
        <v>21506.400000000001</v>
      </c>
      <c r="AC71" s="212">
        <f t="shared" si="620"/>
        <v>5114</v>
      </c>
      <c r="AD71" s="212">
        <f t="shared" si="620"/>
        <v>4124</v>
      </c>
      <c r="AE71" s="212">
        <f t="shared" si="621"/>
        <v>9238</v>
      </c>
      <c r="AF71" s="212">
        <f t="shared" si="622"/>
        <v>14496</v>
      </c>
      <c r="AG71" s="212">
        <f t="shared" si="623"/>
        <v>23734</v>
      </c>
      <c r="AH71" s="72">
        <f t="shared" si="498"/>
        <v>5434</v>
      </c>
      <c r="AI71" s="72">
        <f t="shared" si="498"/>
        <v>4382</v>
      </c>
      <c r="AJ71" s="72">
        <f t="shared" si="17"/>
        <v>9816</v>
      </c>
      <c r="AK71" s="72">
        <f t="shared" si="18"/>
        <v>15402</v>
      </c>
      <c r="AL71" s="72">
        <f t="shared" si="19"/>
        <v>25218</v>
      </c>
      <c r="AM71" s="72">
        <f t="shared" si="563"/>
        <v>5913</v>
      </c>
      <c r="AN71" s="72">
        <f t="shared" si="563"/>
        <v>4769</v>
      </c>
      <c r="AO71" s="72">
        <f t="shared" si="624"/>
        <v>10682</v>
      </c>
      <c r="AP71" s="72">
        <f t="shared" si="625"/>
        <v>16761</v>
      </c>
      <c r="AQ71" s="72">
        <f t="shared" si="626"/>
        <v>27443</v>
      </c>
      <c r="AR71" s="72">
        <f t="shared" si="627"/>
        <v>6808</v>
      </c>
      <c r="AS71" s="72">
        <f t="shared" si="627"/>
        <v>5491</v>
      </c>
      <c r="AT71" s="72">
        <f t="shared" si="628"/>
        <v>12299</v>
      </c>
      <c r="AU71" s="72">
        <f t="shared" si="629"/>
        <v>19298</v>
      </c>
      <c r="AV71" s="72">
        <f t="shared" si="630"/>
        <v>31597</v>
      </c>
      <c r="AW71" s="72">
        <f t="shared" si="631"/>
        <v>8510</v>
      </c>
      <c r="AX71" s="72">
        <f t="shared" si="631"/>
        <v>6864</v>
      </c>
      <c r="AY71" s="72">
        <f t="shared" si="632"/>
        <v>15374</v>
      </c>
      <c r="AZ71" s="72">
        <f t="shared" si="633"/>
        <v>24123</v>
      </c>
      <c r="BA71" s="72">
        <f t="shared" si="634"/>
        <v>39497</v>
      </c>
      <c r="BB71" s="72">
        <f t="shared" si="635"/>
        <v>9872</v>
      </c>
      <c r="BC71" s="72">
        <f t="shared" si="635"/>
        <v>7962</v>
      </c>
      <c r="BD71" s="72">
        <f t="shared" si="636"/>
        <v>17834</v>
      </c>
      <c r="BE71" s="72">
        <f t="shared" si="637"/>
        <v>27983</v>
      </c>
      <c r="BF71" s="72">
        <f t="shared" si="638"/>
        <v>45817</v>
      </c>
      <c r="BG71" s="72">
        <f t="shared" si="639"/>
        <v>9872</v>
      </c>
      <c r="BH71" s="72">
        <f t="shared" si="639"/>
        <v>7962</v>
      </c>
      <c r="BI71" s="72">
        <v>2500</v>
      </c>
      <c r="BJ71" s="72">
        <f t="shared" si="640"/>
        <v>20334</v>
      </c>
      <c r="BK71" s="72">
        <f t="shared" si="641"/>
        <v>27983</v>
      </c>
      <c r="BL71" s="72">
        <f t="shared" si="642"/>
        <v>48317</v>
      </c>
      <c r="BM71" s="72">
        <f t="shared" si="643"/>
        <v>10316</v>
      </c>
      <c r="BN71" s="72">
        <f t="shared" si="644"/>
        <v>8869</v>
      </c>
      <c r="BO71" s="72">
        <v>2500</v>
      </c>
      <c r="BP71" s="72">
        <f t="shared" si="645"/>
        <v>21685</v>
      </c>
      <c r="BQ71" s="72">
        <f t="shared" si="646"/>
        <v>31172</v>
      </c>
      <c r="BR71" s="72">
        <f t="shared" si="647"/>
        <v>52857</v>
      </c>
      <c r="BS71" s="72">
        <f t="shared" si="648"/>
        <v>10711</v>
      </c>
      <c r="BT71" s="72">
        <f t="shared" si="648"/>
        <v>9187</v>
      </c>
      <c r="BU71" s="72">
        <v>2500</v>
      </c>
      <c r="BV71" s="72">
        <f t="shared" si="649"/>
        <v>22398</v>
      </c>
      <c r="BW71" s="72">
        <f t="shared" si="650"/>
        <v>32291</v>
      </c>
      <c r="BX71" s="72">
        <f t="shared" si="651"/>
        <v>54689</v>
      </c>
      <c r="BY71" s="72">
        <f t="shared" si="652"/>
        <v>11568</v>
      </c>
      <c r="BZ71" s="72">
        <f t="shared" si="653"/>
        <v>10381</v>
      </c>
      <c r="CA71" s="72">
        <v>2500</v>
      </c>
      <c r="CB71" s="72">
        <f t="shared" si="654"/>
        <v>24449</v>
      </c>
      <c r="CC71" s="72">
        <f t="shared" si="655"/>
        <v>36489</v>
      </c>
      <c r="CD71" s="72">
        <f t="shared" si="656"/>
        <v>60938</v>
      </c>
      <c r="CE71" s="72">
        <f t="shared" si="657"/>
        <v>12609</v>
      </c>
      <c r="CF71" s="72">
        <f t="shared" si="658"/>
        <v>11315</v>
      </c>
      <c r="CG71" s="72">
        <v>2500</v>
      </c>
      <c r="CH71" s="72">
        <f t="shared" si="659"/>
        <v>26424</v>
      </c>
      <c r="CI71" s="72">
        <v>235721</v>
      </c>
      <c r="CJ71" s="72">
        <f t="shared" si="660"/>
        <v>262145</v>
      </c>
      <c r="CK71" s="72">
        <f t="shared" si="661"/>
        <v>13187</v>
      </c>
      <c r="CL71" s="72">
        <f t="shared" si="662"/>
        <v>11834</v>
      </c>
      <c r="CM71" s="72">
        <v>2500</v>
      </c>
      <c r="CN71" s="72">
        <f t="shared" si="663"/>
        <v>27521</v>
      </c>
      <c r="CO71" s="72">
        <f t="shared" si="664"/>
        <v>237545</v>
      </c>
      <c r="CP71" s="72">
        <f t="shared" si="665"/>
        <v>265066</v>
      </c>
      <c r="CQ71" s="72">
        <f t="shared" si="666"/>
        <v>13765</v>
      </c>
      <c r="CR71" s="72">
        <f t="shared" si="667"/>
        <v>12353</v>
      </c>
      <c r="CS71" s="72">
        <v>2500</v>
      </c>
      <c r="CT71" s="72">
        <f t="shared" si="668"/>
        <v>28618</v>
      </c>
      <c r="CU71" s="72">
        <f t="shared" si="669"/>
        <v>239369</v>
      </c>
      <c r="CV71" s="72">
        <f t="shared" si="670"/>
        <v>267987</v>
      </c>
      <c r="CW71" s="72">
        <f t="shared" si="671"/>
        <v>14112</v>
      </c>
      <c r="CX71" s="72">
        <v>12353</v>
      </c>
      <c r="CY71" s="72">
        <f t="shared" si="672"/>
        <v>2500</v>
      </c>
      <c r="CZ71" s="72">
        <f t="shared" si="673"/>
        <v>28965</v>
      </c>
      <c r="DA71" s="72">
        <v>239369</v>
      </c>
      <c r="DB71" s="72">
        <f t="shared" si="674"/>
        <v>268334</v>
      </c>
      <c r="DC71" s="78"/>
      <c r="DD71" s="88">
        <f t="shared" si="72"/>
        <v>2.9996542185338867E-2</v>
      </c>
      <c r="DE71" s="88">
        <f t="shared" si="73"/>
        <v>0</v>
      </c>
      <c r="DF71" s="88">
        <f t="shared" si="74"/>
        <v>0</v>
      </c>
      <c r="DG71" s="88"/>
      <c r="DI71" s="56"/>
      <c r="DJ71" s="213"/>
    </row>
    <row r="72" spans="1:114" ht="30.75" x14ac:dyDescent="0.25">
      <c r="A72" s="216" t="s">
        <v>875</v>
      </c>
      <c r="B72" s="141" t="s">
        <v>876</v>
      </c>
      <c r="C72" s="210" t="s">
        <v>2515</v>
      </c>
      <c r="D72" s="211">
        <v>3196</v>
      </c>
      <c r="E72" s="211">
        <v>2577</v>
      </c>
      <c r="F72" s="211">
        <v>5773</v>
      </c>
      <c r="G72" s="211">
        <v>21420</v>
      </c>
      <c r="H72" s="211">
        <v>27193</v>
      </c>
      <c r="I72" s="109">
        <f t="shared" si="616"/>
        <v>3835.2</v>
      </c>
      <c r="J72" s="109">
        <f t="shared" si="616"/>
        <v>3092.4</v>
      </c>
      <c r="K72" s="109">
        <f t="shared" si="617"/>
        <v>6927.6</v>
      </c>
      <c r="L72" s="109">
        <f t="shared" si="618"/>
        <v>25704</v>
      </c>
      <c r="M72" s="109">
        <f t="shared" si="619"/>
        <v>32631.599999999999</v>
      </c>
      <c r="N72" s="109">
        <f t="shared" si="496"/>
        <v>4026.96</v>
      </c>
      <c r="O72" s="109">
        <f t="shared" si="496"/>
        <v>3247.02</v>
      </c>
      <c r="P72" s="109">
        <f t="shared" si="5"/>
        <v>7273.98</v>
      </c>
      <c r="Q72" s="109">
        <f t="shared" si="6"/>
        <v>26989.200000000001</v>
      </c>
      <c r="R72" s="109">
        <f t="shared" si="7"/>
        <v>34263.18</v>
      </c>
      <c r="S72" s="109">
        <f t="shared" si="497"/>
        <v>4474.3999999999996</v>
      </c>
      <c r="T72" s="109">
        <f t="shared" si="497"/>
        <v>3607.8</v>
      </c>
      <c r="U72" s="109">
        <f t="shared" si="9"/>
        <v>8082.2</v>
      </c>
      <c r="V72" s="109">
        <f t="shared" si="10"/>
        <v>29988</v>
      </c>
      <c r="W72" s="109">
        <f t="shared" si="11"/>
        <v>38070.199999999997</v>
      </c>
      <c r="X72" s="109">
        <v>4634.2</v>
      </c>
      <c r="Y72" s="109">
        <v>3736.65</v>
      </c>
      <c r="Z72" s="109">
        <v>8370.85</v>
      </c>
      <c r="AA72" s="109">
        <v>31059</v>
      </c>
      <c r="AB72" s="109">
        <v>39429.85</v>
      </c>
      <c r="AC72" s="212">
        <f t="shared" si="620"/>
        <v>5114</v>
      </c>
      <c r="AD72" s="212">
        <f t="shared" si="620"/>
        <v>4124</v>
      </c>
      <c r="AE72" s="212">
        <f t="shared" si="621"/>
        <v>9238</v>
      </c>
      <c r="AF72" s="212">
        <f t="shared" si="622"/>
        <v>34276</v>
      </c>
      <c r="AG72" s="212">
        <f t="shared" si="623"/>
        <v>43514</v>
      </c>
      <c r="AH72" s="72">
        <f t="shared" si="498"/>
        <v>5434</v>
      </c>
      <c r="AI72" s="72">
        <f t="shared" si="498"/>
        <v>4382</v>
      </c>
      <c r="AJ72" s="72">
        <f t="shared" si="17"/>
        <v>9816</v>
      </c>
      <c r="AK72" s="72">
        <f t="shared" si="18"/>
        <v>36418</v>
      </c>
      <c r="AL72" s="72">
        <f t="shared" si="19"/>
        <v>46234</v>
      </c>
      <c r="AM72" s="72">
        <f t="shared" si="563"/>
        <v>5913</v>
      </c>
      <c r="AN72" s="72">
        <f t="shared" si="563"/>
        <v>4769</v>
      </c>
      <c r="AO72" s="72">
        <f t="shared" si="624"/>
        <v>10682</v>
      </c>
      <c r="AP72" s="72">
        <f t="shared" si="625"/>
        <v>39631</v>
      </c>
      <c r="AQ72" s="72">
        <f t="shared" si="626"/>
        <v>50313</v>
      </c>
      <c r="AR72" s="72">
        <f t="shared" si="627"/>
        <v>6808</v>
      </c>
      <c r="AS72" s="72">
        <f t="shared" si="627"/>
        <v>5491</v>
      </c>
      <c r="AT72" s="72">
        <f t="shared" si="628"/>
        <v>12299</v>
      </c>
      <c r="AU72" s="72">
        <f t="shared" si="629"/>
        <v>45629</v>
      </c>
      <c r="AV72" s="72">
        <f t="shared" si="630"/>
        <v>57928</v>
      </c>
      <c r="AW72" s="72">
        <f t="shared" si="631"/>
        <v>8510</v>
      </c>
      <c r="AX72" s="72">
        <f t="shared" si="631"/>
        <v>6864</v>
      </c>
      <c r="AY72" s="72">
        <f t="shared" si="632"/>
        <v>15374</v>
      </c>
      <c r="AZ72" s="72">
        <f t="shared" si="633"/>
        <v>57036</v>
      </c>
      <c r="BA72" s="72">
        <f t="shared" si="634"/>
        <v>72410</v>
      </c>
      <c r="BB72" s="72">
        <f t="shared" si="635"/>
        <v>9872</v>
      </c>
      <c r="BC72" s="72">
        <f t="shared" si="635"/>
        <v>7962</v>
      </c>
      <c r="BD72" s="72">
        <f t="shared" si="636"/>
        <v>17834</v>
      </c>
      <c r="BE72" s="72">
        <f t="shared" si="637"/>
        <v>66162</v>
      </c>
      <c r="BF72" s="72">
        <f t="shared" si="638"/>
        <v>83996</v>
      </c>
      <c r="BG72" s="72">
        <f t="shared" si="639"/>
        <v>9872</v>
      </c>
      <c r="BH72" s="72">
        <f t="shared" si="639"/>
        <v>7962</v>
      </c>
      <c r="BI72" s="72">
        <v>2500</v>
      </c>
      <c r="BJ72" s="72">
        <f t="shared" si="640"/>
        <v>20334</v>
      </c>
      <c r="BK72" s="72">
        <f t="shared" si="641"/>
        <v>66162</v>
      </c>
      <c r="BL72" s="72">
        <f t="shared" si="642"/>
        <v>86496</v>
      </c>
      <c r="BM72" s="72">
        <f t="shared" si="643"/>
        <v>10316</v>
      </c>
      <c r="BN72" s="72">
        <f t="shared" si="644"/>
        <v>8869</v>
      </c>
      <c r="BO72" s="72">
        <v>2500</v>
      </c>
      <c r="BP72" s="72">
        <f t="shared" si="645"/>
        <v>21685</v>
      </c>
      <c r="BQ72" s="72">
        <f t="shared" si="646"/>
        <v>73702</v>
      </c>
      <c r="BR72" s="72">
        <f t="shared" si="647"/>
        <v>95387</v>
      </c>
      <c r="BS72" s="72">
        <f t="shared" si="648"/>
        <v>10711</v>
      </c>
      <c r="BT72" s="72">
        <f t="shared" si="648"/>
        <v>9187</v>
      </c>
      <c r="BU72" s="72">
        <v>2500</v>
      </c>
      <c r="BV72" s="72">
        <f t="shared" si="649"/>
        <v>22398</v>
      </c>
      <c r="BW72" s="72">
        <f t="shared" si="650"/>
        <v>76348</v>
      </c>
      <c r="BX72" s="72">
        <f t="shared" si="651"/>
        <v>98746</v>
      </c>
      <c r="BY72" s="72">
        <f t="shared" si="652"/>
        <v>11568</v>
      </c>
      <c r="BZ72" s="72">
        <f t="shared" si="653"/>
        <v>10381</v>
      </c>
      <c r="CA72" s="72">
        <v>2500</v>
      </c>
      <c r="CB72" s="72">
        <f t="shared" si="654"/>
        <v>24449</v>
      </c>
      <c r="CC72" s="72">
        <f t="shared" si="655"/>
        <v>86273</v>
      </c>
      <c r="CD72" s="72">
        <f t="shared" si="656"/>
        <v>110722</v>
      </c>
      <c r="CE72" s="72">
        <f t="shared" si="657"/>
        <v>12609</v>
      </c>
      <c r="CF72" s="72">
        <f t="shared" si="658"/>
        <v>11315</v>
      </c>
      <c r="CG72" s="72">
        <v>2500</v>
      </c>
      <c r="CH72" s="72">
        <f t="shared" si="659"/>
        <v>26424</v>
      </c>
      <c r="CI72" s="72">
        <v>235721</v>
      </c>
      <c r="CJ72" s="72">
        <f t="shared" si="660"/>
        <v>262145</v>
      </c>
      <c r="CK72" s="72">
        <f t="shared" si="661"/>
        <v>13187</v>
      </c>
      <c r="CL72" s="72">
        <f t="shared" si="662"/>
        <v>11834</v>
      </c>
      <c r="CM72" s="72">
        <v>2500</v>
      </c>
      <c r="CN72" s="72">
        <f t="shared" si="663"/>
        <v>27521</v>
      </c>
      <c r="CO72" s="72">
        <f t="shared" si="664"/>
        <v>240035</v>
      </c>
      <c r="CP72" s="72">
        <f t="shared" si="665"/>
        <v>267556</v>
      </c>
      <c r="CQ72" s="72">
        <f t="shared" si="666"/>
        <v>13765</v>
      </c>
      <c r="CR72" s="72">
        <f t="shared" si="667"/>
        <v>12353</v>
      </c>
      <c r="CS72" s="72">
        <v>2500</v>
      </c>
      <c r="CT72" s="72">
        <f t="shared" si="668"/>
        <v>28618</v>
      </c>
      <c r="CU72" s="72">
        <f t="shared" si="669"/>
        <v>244349</v>
      </c>
      <c r="CV72" s="72">
        <f t="shared" si="670"/>
        <v>272967</v>
      </c>
      <c r="CW72" s="72">
        <f t="shared" si="671"/>
        <v>14112</v>
      </c>
      <c r="CX72" s="72">
        <v>12353</v>
      </c>
      <c r="CY72" s="72">
        <f t="shared" si="672"/>
        <v>2500</v>
      </c>
      <c r="CZ72" s="72">
        <f t="shared" si="673"/>
        <v>28965</v>
      </c>
      <c r="DA72" s="72">
        <v>244349</v>
      </c>
      <c r="DB72" s="72">
        <f t="shared" si="674"/>
        <v>273314</v>
      </c>
      <c r="DC72" s="78"/>
      <c r="DD72" s="88">
        <f t="shared" si="72"/>
        <v>2.9996542185338867E-2</v>
      </c>
      <c r="DE72" s="88">
        <f t="shared" si="73"/>
        <v>0</v>
      </c>
      <c r="DF72" s="88">
        <f t="shared" si="74"/>
        <v>0</v>
      </c>
      <c r="DG72" s="88"/>
      <c r="DI72" s="56"/>
      <c r="DJ72" s="213"/>
    </row>
    <row r="73" spans="1:114" ht="30.75" x14ac:dyDescent="0.25">
      <c r="A73" s="216" t="s">
        <v>877</v>
      </c>
      <c r="B73" s="217" t="s">
        <v>878</v>
      </c>
      <c r="C73" s="218" t="s">
        <v>2515</v>
      </c>
      <c r="D73" s="219">
        <v>3196</v>
      </c>
      <c r="E73" s="219">
        <v>2577</v>
      </c>
      <c r="F73" s="211">
        <v>5773</v>
      </c>
      <c r="G73" s="219">
        <v>25305</v>
      </c>
      <c r="H73" s="219">
        <v>31078</v>
      </c>
      <c r="I73" s="109">
        <f t="shared" si="616"/>
        <v>3835.2</v>
      </c>
      <c r="J73" s="109">
        <f t="shared" si="616"/>
        <v>3092.4</v>
      </c>
      <c r="K73" s="109">
        <f t="shared" si="617"/>
        <v>6927.6</v>
      </c>
      <c r="L73" s="109">
        <f t="shared" si="618"/>
        <v>30366</v>
      </c>
      <c r="M73" s="109">
        <f t="shared" si="619"/>
        <v>37293.599999999999</v>
      </c>
      <c r="N73" s="109">
        <f t="shared" si="496"/>
        <v>4026.96</v>
      </c>
      <c r="O73" s="109">
        <f t="shared" si="496"/>
        <v>3247.02</v>
      </c>
      <c r="P73" s="109">
        <f t="shared" si="5"/>
        <v>7273.98</v>
      </c>
      <c r="Q73" s="109">
        <f t="shared" si="6"/>
        <v>31884.3</v>
      </c>
      <c r="R73" s="109">
        <f t="shared" si="7"/>
        <v>39158.28</v>
      </c>
      <c r="S73" s="109">
        <f t="shared" si="497"/>
        <v>4474.3999999999996</v>
      </c>
      <c r="T73" s="109">
        <f t="shared" si="497"/>
        <v>3607.8</v>
      </c>
      <c r="U73" s="109">
        <f t="shared" si="9"/>
        <v>8082.2</v>
      </c>
      <c r="V73" s="109">
        <f t="shared" si="10"/>
        <v>35427</v>
      </c>
      <c r="W73" s="109">
        <f t="shared" si="11"/>
        <v>43509.2</v>
      </c>
      <c r="X73" s="109">
        <v>4634.2</v>
      </c>
      <c r="Y73" s="109">
        <v>3736.65</v>
      </c>
      <c r="Z73" s="109">
        <v>8370.85</v>
      </c>
      <c r="AA73" s="109">
        <v>36692.25</v>
      </c>
      <c r="AB73" s="109">
        <v>45063.1</v>
      </c>
      <c r="AC73" s="212">
        <f t="shared" si="620"/>
        <v>5114</v>
      </c>
      <c r="AD73" s="212">
        <f t="shared" si="620"/>
        <v>4124</v>
      </c>
      <c r="AE73" s="212">
        <f t="shared" si="621"/>
        <v>9238</v>
      </c>
      <c r="AF73" s="212">
        <f t="shared" si="622"/>
        <v>40493</v>
      </c>
      <c r="AG73" s="212">
        <f t="shared" si="623"/>
        <v>49731</v>
      </c>
      <c r="AH73" s="72">
        <f t="shared" si="498"/>
        <v>5434</v>
      </c>
      <c r="AI73" s="72">
        <f t="shared" si="498"/>
        <v>4382</v>
      </c>
      <c r="AJ73" s="72">
        <f t="shared" si="17"/>
        <v>9816</v>
      </c>
      <c r="AK73" s="72">
        <f t="shared" si="18"/>
        <v>43024</v>
      </c>
      <c r="AL73" s="72">
        <f t="shared" si="19"/>
        <v>52840</v>
      </c>
      <c r="AM73" s="72">
        <f t="shared" si="563"/>
        <v>5913</v>
      </c>
      <c r="AN73" s="72">
        <f t="shared" si="563"/>
        <v>4769</v>
      </c>
      <c r="AO73" s="72">
        <f t="shared" si="624"/>
        <v>10682</v>
      </c>
      <c r="AP73" s="72">
        <f t="shared" si="625"/>
        <v>46820</v>
      </c>
      <c r="AQ73" s="72">
        <f t="shared" si="626"/>
        <v>57502</v>
      </c>
      <c r="AR73" s="72">
        <f t="shared" si="627"/>
        <v>6808</v>
      </c>
      <c r="AS73" s="72">
        <f t="shared" si="627"/>
        <v>5491</v>
      </c>
      <c r="AT73" s="72">
        <f t="shared" si="628"/>
        <v>12299</v>
      </c>
      <c r="AU73" s="72">
        <f t="shared" si="629"/>
        <v>53905</v>
      </c>
      <c r="AV73" s="72">
        <f t="shared" si="630"/>
        <v>66204</v>
      </c>
      <c r="AW73" s="72">
        <f t="shared" si="631"/>
        <v>8510</v>
      </c>
      <c r="AX73" s="72">
        <f t="shared" si="631"/>
        <v>6864</v>
      </c>
      <c r="AY73" s="72">
        <f t="shared" si="632"/>
        <v>15374</v>
      </c>
      <c r="AZ73" s="72">
        <f t="shared" si="633"/>
        <v>67381</v>
      </c>
      <c r="BA73" s="72">
        <f t="shared" si="634"/>
        <v>82755</v>
      </c>
      <c r="BB73" s="72">
        <f t="shared" si="635"/>
        <v>9872</v>
      </c>
      <c r="BC73" s="72">
        <f t="shared" si="635"/>
        <v>7962</v>
      </c>
      <c r="BD73" s="72">
        <f t="shared" si="636"/>
        <v>17834</v>
      </c>
      <c r="BE73" s="72">
        <f t="shared" si="637"/>
        <v>78162</v>
      </c>
      <c r="BF73" s="72">
        <f t="shared" si="638"/>
        <v>95996</v>
      </c>
      <c r="BG73" s="72">
        <f t="shared" si="639"/>
        <v>9872</v>
      </c>
      <c r="BH73" s="72">
        <f t="shared" si="639"/>
        <v>7962</v>
      </c>
      <c r="BI73" s="72">
        <v>2500</v>
      </c>
      <c r="BJ73" s="72">
        <f t="shared" si="640"/>
        <v>20334</v>
      </c>
      <c r="BK73" s="72">
        <f t="shared" si="641"/>
        <v>78162</v>
      </c>
      <c r="BL73" s="72">
        <f t="shared" si="642"/>
        <v>98496</v>
      </c>
      <c r="BM73" s="72">
        <f t="shared" si="643"/>
        <v>10316</v>
      </c>
      <c r="BN73" s="72">
        <f t="shared" si="644"/>
        <v>8869</v>
      </c>
      <c r="BO73" s="72">
        <v>2500</v>
      </c>
      <c r="BP73" s="72">
        <f t="shared" si="645"/>
        <v>21685</v>
      </c>
      <c r="BQ73" s="72">
        <f t="shared" si="646"/>
        <v>87070</v>
      </c>
      <c r="BR73" s="72">
        <f t="shared" si="647"/>
        <v>108755</v>
      </c>
      <c r="BS73" s="72">
        <f t="shared" si="648"/>
        <v>10711</v>
      </c>
      <c r="BT73" s="72">
        <f t="shared" si="648"/>
        <v>9187</v>
      </c>
      <c r="BU73" s="72">
        <v>2500</v>
      </c>
      <c r="BV73" s="72">
        <f t="shared" si="649"/>
        <v>22398</v>
      </c>
      <c r="BW73" s="72">
        <f t="shared" si="650"/>
        <v>90196</v>
      </c>
      <c r="BX73" s="72">
        <f t="shared" si="651"/>
        <v>112594</v>
      </c>
      <c r="BY73" s="72">
        <f t="shared" si="652"/>
        <v>11568</v>
      </c>
      <c r="BZ73" s="72">
        <f t="shared" si="653"/>
        <v>10381</v>
      </c>
      <c r="CA73" s="72">
        <v>2500</v>
      </c>
      <c r="CB73" s="72">
        <f t="shared" si="654"/>
        <v>24449</v>
      </c>
      <c r="CC73" s="72">
        <f t="shared" si="655"/>
        <v>101921</v>
      </c>
      <c r="CD73" s="72">
        <f t="shared" si="656"/>
        <v>126370</v>
      </c>
      <c r="CE73" s="72">
        <f t="shared" si="657"/>
        <v>12609</v>
      </c>
      <c r="CF73" s="72">
        <f t="shared" si="658"/>
        <v>11315</v>
      </c>
      <c r="CG73" s="72">
        <v>2500</v>
      </c>
      <c r="CH73" s="72">
        <f t="shared" si="659"/>
        <v>26424</v>
      </c>
      <c r="CI73" s="72">
        <v>235721</v>
      </c>
      <c r="CJ73" s="72">
        <f t="shared" si="660"/>
        <v>262145</v>
      </c>
      <c r="CK73" s="72">
        <f t="shared" si="661"/>
        <v>13187</v>
      </c>
      <c r="CL73" s="72">
        <f t="shared" si="662"/>
        <v>11834</v>
      </c>
      <c r="CM73" s="72">
        <v>2500</v>
      </c>
      <c r="CN73" s="72">
        <f t="shared" si="663"/>
        <v>27521</v>
      </c>
      <c r="CO73" s="72">
        <f t="shared" si="664"/>
        <v>240817</v>
      </c>
      <c r="CP73" s="72">
        <f t="shared" si="665"/>
        <v>268338</v>
      </c>
      <c r="CQ73" s="72">
        <f t="shared" si="666"/>
        <v>13765</v>
      </c>
      <c r="CR73" s="72">
        <f t="shared" si="667"/>
        <v>12353</v>
      </c>
      <c r="CS73" s="72">
        <v>2500</v>
      </c>
      <c r="CT73" s="72">
        <f t="shared" si="668"/>
        <v>28618</v>
      </c>
      <c r="CU73" s="72">
        <f t="shared" si="669"/>
        <v>245913</v>
      </c>
      <c r="CV73" s="72">
        <f t="shared" si="670"/>
        <v>274531</v>
      </c>
      <c r="CW73" s="72">
        <f t="shared" si="671"/>
        <v>14112</v>
      </c>
      <c r="CX73" s="72">
        <v>12353</v>
      </c>
      <c r="CY73" s="72">
        <f t="shared" si="672"/>
        <v>2500</v>
      </c>
      <c r="CZ73" s="72">
        <f t="shared" si="673"/>
        <v>28965</v>
      </c>
      <c r="DA73" s="72">
        <v>245913</v>
      </c>
      <c r="DB73" s="72">
        <f t="shared" si="674"/>
        <v>274878</v>
      </c>
      <c r="DC73" s="78"/>
      <c r="DD73" s="88">
        <f t="shared" si="72"/>
        <v>2.9996542185338867E-2</v>
      </c>
      <c r="DE73" s="88">
        <f t="shared" si="73"/>
        <v>0</v>
      </c>
      <c r="DF73" s="88">
        <f t="shared" si="74"/>
        <v>0</v>
      </c>
      <c r="DG73" s="88"/>
      <c r="DI73" s="56"/>
      <c r="DJ73" s="213"/>
    </row>
    <row r="74" spans="1:114" ht="15.75" x14ac:dyDescent="0.25">
      <c r="A74" s="216" t="s">
        <v>879</v>
      </c>
      <c r="B74" s="141" t="s">
        <v>880</v>
      </c>
      <c r="C74" s="210" t="s">
        <v>2515</v>
      </c>
      <c r="D74" s="211">
        <v>3196</v>
      </c>
      <c r="E74" s="211">
        <v>2577</v>
      </c>
      <c r="F74" s="211">
        <v>5773</v>
      </c>
      <c r="G74" s="211">
        <v>9059</v>
      </c>
      <c r="H74" s="211">
        <v>14832</v>
      </c>
      <c r="I74" s="109">
        <f t="shared" si="616"/>
        <v>3835.2</v>
      </c>
      <c r="J74" s="109">
        <f t="shared" si="616"/>
        <v>3092.4</v>
      </c>
      <c r="K74" s="109">
        <f t="shared" si="617"/>
        <v>6927.6</v>
      </c>
      <c r="L74" s="109">
        <f t="shared" si="618"/>
        <v>10870.8</v>
      </c>
      <c r="M74" s="109">
        <f t="shared" si="619"/>
        <v>17798.400000000001</v>
      </c>
      <c r="N74" s="109">
        <f t="shared" si="496"/>
        <v>4026.96</v>
      </c>
      <c r="O74" s="109">
        <f t="shared" si="496"/>
        <v>3247.02</v>
      </c>
      <c r="P74" s="109">
        <f t="shared" si="5"/>
        <v>7273.98</v>
      </c>
      <c r="Q74" s="109">
        <f t="shared" si="6"/>
        <v>11414.34</v>
      </c>
      <c r="R74" s="109">
        <f t="shared" si="7"/>
        <v>18688.32</v>
      </c>
      <c r="S74" s="109">
        <f t="shared" si="497"/>
        <v>4474.3999999999996</v>
      </c>
      <c r="T74" s="109">
        <f t="shared" si="497"/>
        <v>3607.8</v>
      </c>
      <c r="U74" s="109">
        <f t="shared" si="9"/>
        <v>8082.2</v>
      </c>
      <c r="V74" s="109">
        <f t="shared" si="10"/>
        <v>12682.6</v>
      </c>
      <c r="W74" s="109">
        <f t="shared" si="11"/>
        <v>20764.8</v>
      </c>
      <c r="X74" s="109">
        <v>4634.2</v>
      </c>
      <c r="Y74" s="109">
        <v>3736.65</v>
      </c>
      <c r="Z74" s="109">
        <v>8370.85</v>
      </c>
      <c r="AA74" s="109">
        <v>13135.55</v>
      </c>
      <c r="AB74" s="109">
        <v>21506.400000000001</v>
      </c>
      <c r="AC74" s="212">
        <f t="shared" si="620"/>
        <v>5114</v>
      </c>
      <c r="AD74" s="212">
        <f t="shared" si="620"/>
        <v>4124</v>
      </c>
      <c r="AE74" s="212">
        <f t="shared" si="621"/>
        <v>9238</v>
      </c>
      <c r="AF74" s="212">
        <f t="shared" si="622"/>
        <v>14496</v>
      </c>
      <c r="AG74" s="212">
        <f t="shared" si="623"/>
        <v>23734</v>
      </c>
      <c r="AH74" s="72">
        <f t="shared" si="498"/>
        <v>5434</v>
      </c>
      <c r="AI74" s="72">
        <f t="shared" si="498"/>
        <v>4382</v>
      </c>
      <c r="AJ74" s="72">
        <f t="shared" si="17"/>
        <v>9816</v>
      </c>
      <c r="AK74" s="72">
        <f t="shared" si="18"/>
        <v>15402</v>
      </c>
      <c r="AL74" s="72">
        <f t="shared" si="19"/>
        <v>25218</v>
      </c>
      <c r="AM74" s="72">
        <f t="shared" si="563"/>
        <v>5913</v>
      </c>
      <c r="AN74" s="72">
        <f t="shared" si="563"/>
        <v>4769</v>
      </c>
      <c r="AO74" s="72">
        <f t="shared" si="624"/>
        <v>10682</v>
      </c>
      <c r="AP74" s="72">
        <f t="shared" si="625"/>
        <v>16761</v>
      </c>
      <c r="AQ74" s="72">
        <f t="shared" si="626"/>
        <v>27443</v>
      </c>
      <c r="AR74" s="72">
        <f t="shared" si="627"/>
        <v>6808</v>
      </c>
      <c r="AS74" s="72">
        <f t="shared" si="627"/>
        <v>5491</v>
      </c>
      <c r="AT74" s="72">
        <f t="shared" si="628"/>
        <v>12299</v>
      </c>
      <c r="AU74" s="72">
        <f t="shared" si="629"/>
        <v>19298</v>
      </c>
      <c r="AV74" s="72">
        <f t="shared" si="630"/>
        <v>31597</v>
      </c>
      <c r="AW74" s="72">
        <f t="shared" si="631"/>
        <v>8510</v>
      </c>
      <c r="AX74" s="72">
        <f t="shared" si="631"/>
        <v>6864</v>
      </c>
      <c r="AY74" s="72">
        <f t="shared" si="632"/>
        <v>15374</v>
      </c>
      <c r="AZ74" s="72">
        <f t="shared" si="633"/>
        <v>24123</v>
      </c>
      <c r="BA74" s="72">
        <f t="shared" si="634"/>
        <v>39497</v>
      </c>
      <c r="BB74" s="72">
        <f t="shared" si="635"/>
        <v>9872</v>
      </c>
      <c r="BC74" s="72">
        <f t="shared" si="635"/>
        <v>7962</v>
      </c>
      <c r="BD74" s="72">
        <f t="shared" si="636"/>
        <v>17834</v>
      </c>
      <c r="BE74" s="72">
        <f t="shared" si="637"/>
        <v>27983</v>
      </c>
      <c r="BF74" s="72">
        <f t="shared" si="638"/>
        <v>45817</v>
      </c>
      <c r="BG74" s="72">
        <f t="shared" si="639"/>
        <v>9872</v>
      </c>
      <c r="BH74" s="72">
        <f t="shared" si="639"/>
        <v>7962</v>
      </c>
      <c r="BI74" s="72">
        <v>2500</v>
      </c>
      <c r="BJ74" s="72">
        <f t="shared" si="640"/>
        <v>20334</v>
      </c>
      <c r="BK74" s="72">
        <f t="shared" si="641"/>
        <v>27983</v>
      </c>
      <c r="BL74" s="72">
        <f t="shared" si="642"/>
        <v>48317</v>
      </c>
      <c r="BM74" s="72">
        <f t="shared" si="643"/>
        <v>10316</v>
      </c>
      <c r="BN74" s="72">
        <f t="shared" si="644"/>
        <v>8869</v>
      </c>
      <c r="BO74" s="72">
        <v>2500</v>
      </c>
      <c r="BP74" s="72">
        <f t="shared" si="645"/>
        <v>21685</v>
      </c>
      <c r="BQ74" s="72">
        <f t="shared" si="646"/>
        <v>31172</v>
      </c>
      <c r="BR74" s="72">
        <f t="shared" si="647"/>
        <v>52857</v>
      </c>
      <c r="BS74" s="72">
        <f t="shared" si="648"/>
        <v>10711</v>
      </c>
      <c r="BT74" s="72">
        <f t="shared" si="648"/>
        <v>9187</v>
      </c>
      <c r="BU74" s="72">
        <v>2500</v>
      </c>
      <c r="BV74" s="72">
        <f t="shared" si="649"/>
        <v>22398</v>
      </c>
      <c r="BW74" s="72">
        <f t="shared" si="650"/>
        <v>32291</v>
      </c>
      <c r="BX74" s="72">
        <f t="shared" si="651"/>
        <v>54689</v>
      </c>
      <c r="BY74" s="72">
        <f t="shared" si="652"/>
        <v>11568</v>
      </c>
      <c r="BZ74" s="72">
        <f t="shared" si="653"/>
        <v>10381</v>
      </c>
      <c r="CA74" s="72">
        <v>2500</v>
      </c>
      <c r="CB74" s="72">
        <f t="shared" si="654"/>
        <v>24449</v>
      </c>
      <c r="CC74" s="72">
        <f t="shared" si="655"/>
        <v>36489</v>
      </c>
      <c r="CD74" s="72">
        <f t="shared" si="656"/>
        <v>60938</v>
      </c>
      <c r="CE74" s="72">
        <f t="shared" si="657"/>
        <v>12609</v>
      </c>
      <c r="CF74" s="72">
        <f t="shared" si="658"/>
        <v>11315</v>
      </c>
      <c r="CG74" s="72">
        <v>2500</v>
      </c>
      <c r="CH74" s="72">
        <f t="shared" si="659"/>
        <v>26424</v>
      </c>
      <c r="CI74" s="72">
        <v>235721</v>
      </c>
      <c r="CJ74" s="72">
        <f t="shared" si="660"/>
        <v>262145</v>
      </c>
      <c r="CK74" s="72">
        <f t="shared" si="661"/>
        <v>13187</v>
      </c>
      <c r="CL74" s="72">
        <f t="shared" si="662"/>
        <v>11834</v>
      </c>
      <c r="CM74" s="72">
        <v>2500</v>
      </c>
      <c r="CN74" s="72">
        <f t="shared" si="663"/>
        <v>27521</v>
      </c>
      <c r="CO74" s="72">
        <f t="shared" si="664"/>
        <v>237545</v>
      </c>
      <c r="CP74" s="72">
        <f t="shared" si="665"/>
        <v>265066</v>
      </c>
      <c r="CQ74" s="72">
        <f t="shared" si="666"/>
        <v>13765</v>
      </c>
      <c r="CR74" s="72">
        <f t="shared" si="667"/>
        <v>12353</v>
      </c>
      <c r="CS74" s="72">
        <v>2500</v>
      </c>
      <c r="CT74" s="72">
        <f t="shared" si="668"/>
        <v>28618</v>
      </c>
      <c r="CU74" s="72">
        <f t="shared" si="669"/>
        <v>239369</v>
      </c>
      <c r="CV74" s="72">
        <f t="shared" si="670"/>
        <v>267987</v>
      </c>
      <c r="CW74" s="72">
        <f t="shared" si="671"/>
        <v>14112</v>
      </c>
      <c r="CX74" s="72">
        <v>12353</v>
      </c>
      <c r="CY74" s="72">
        <f t="shared" si="672"/>
        <v>2500</v>
      </c>
      <c r="CZ74" s="72">
        <f t="shared" si="673"/>
        <v>28965</v>
      </c>
      <c r="DA74" s="72">
        <v>239369</v>
      </c>
      <c r="DB74" s="72">
        <f t="shared" si="674"/>
        <v>268334</v>
      </c>
      <c r="DC74" s="78"/>
      <c r="DD74" s="88">
        <f t="shared" si="72"/>
        <v>2.9996542185338867E-2</v>
      </c>
      <c r="DE74" s="88">
        <f t="shared" si="73"/>
        <v>0</v>
      </c>
      <c r="DF74" s="88">
        <f t="shared" si="74"/>
        <v>0</v>
      </c>
      <c r="DG74" s="88"/>
      <c r="DI74" s="56"/>
      <c r="DJ74" s="213"/>
    </row>
    <row r="75" spans="1:114" ht="15.75" x14ac:dyDescent="0.25">
      <c r="A75" s="216" t="s">
        <v>881</v>
      </c>
      <c r="B75" s="141" t="s">
        <v>882</v>
      </c>
      <c r="C75" s="210" t="s">
        <v>2515</v>
      </c>
      <c r="D75" s="211">
        <v>3196</v>
      </c>
      <c r="E75" s="211">
        <v>2577</v>
      </c>
      <c r="F75" s="211">
        <v>5773</v>
      </c>
      <c r="G75" s="211">
        <v>9059</v>
      </c>
      <c r="H75" s="211">
        <v>14832</v>
      </c>
      <c r="I75" s="109">
        <f t="shared" si="616"/>
        <v>3835.2</v>
      </c>
      <c r="J75" s="109">
        <f t="shared" si="616"/>
        <v>3092.4</v>
      </c>
      <c r="K75" s="109">
        <f t="shared" si="617"/>
        <v>6927.6</v>
      </c>
      <c r="L75" s="109">
        <f t="shared" si="618"/>
        <v>10870.8</v>
      </c>
      <c r="M75" s="109">
        <f t="shared" si="619"/>
        <v>17798.400000000001</v>
      </c>
      <c r="N75" s="109">
        <f t="shared" ref="N75:O85" si="675">+I75+D75*0.06</f>
        <v>4026.96</v>
      </c>
      <c r="O75" s="109">
        <f t="shared" si="675"/>
        <v>3247.02</v>
      </c>
      <c r="P75" s="109">
        <f t="shared" si="5"/>
        <v>7273.98</v>
      </c>
      <c r="Q75" s="109">
        <f t="shared" si="6"/>
        <v>11414.34</v>
      </c>
      <c r="R75" s="109">
        <f t="shared" si="7"/>
        <v>18688.32</v>
      </c>
      <c r="S75" s="109">
        <f t="shared" ref="S75:T85" si="676">+N75+D75*0.14</f>
        <v>4474.3999999999996</v>
      </c>
      <c r="T75" s="109">
        <f t="shared" si="676"/>
        <v>3607.8</v>
      </c>
      <c r="U75" s="109">
        <f t="shared" si="9"/>
        <v>8082.2</v>
      </c>
      <c r="V75" s="109">
        <f t="shared" si="10"/>
        <v>12682.6</v>
      </c>
      <c r="W75" s="109">
        <f t="shared" si="11"/>
        <v>20764.8</v>
      </c>
      <c r="X75" s="109">
        <v>4634.2</v>
      </c>
      <c r="Y75" s="109">
        <v>3736.65</v>
      </c>
      <c r="Z75" s="109">
        <v>8370.85</v>
      </c>
      <c r="AA75" s="109">
        <v>13135.55</v>
      </c>
      <c r="AB75" s="109">
        <v>21506.400000000001</v>
      </c>
      <c r="AC75" s="212">
        <f t="shared" si="620"/>
        <v>5114</v>
      </c>
      <c r="AD75" s="212">
        <f t="shared" si="620"/>
        <v>4124</v>
      </c>
      <c r="AE75" s="212">
        <f t="shared" si="621"/>
        <v>9238</v>
      </c>
      <c r="AF75" s="212">
        <f t="shared" si="622"/>
        <v>14496</v>
      </c>
      <c r="AG75" s="212">
        <f t="shared" si="623"/>
        <v>23734</v>
      </c>
      <c r="AH75" s="72">
        <f t="shared" ref="AH75:AI85" si="677">ROUND(AC75+(D75*0.1),0)</f>
        <v>5434</v>
      </c>
      <c r="AI75" s="72">
        <f t="shared" si="677"/>
        <v>4382</v>
      </c>
      <c r="AJ75" s="72">
        <f t="shared" si="17"/>
        <v>9816</v>
      </c>
      <c r="AK75" s="72">
        <f t="shared" si="18"/>
        <v>15402</v>
      </c>
      <c r="AL75" s="72">
        <f t="shared" si="19"/>
        <v>25218</v>
      </c>
      <c r="AM75" s="72">
        <f t="shared" si="563"/>
        <v>5913</v>
      </c>
      <c r="AN75" s="72">
        <f t="shared" si="563"/>
        <v>4769</v>
      </c>
      <c r="AO75" s="72">
        <f t="shared" si="624"/>
        <v>10682</v>
      </c>
      <c r="AP75" s="72">
        <f t="shared" si="625"/>
        <v>16761</v>
      </c>
      <c r="AQ75" s="72">
        <f t="shared" si="626"/>
        <v>27443</v>
      </c>
      <c r="AR75" s="72">
        <f t="shared" si="627"/>
        <v>6808</v>
      </c>
      <c r="AS75" s="72">
        <f t="shared" si="627"/>
        <v>5491</v>
      </c>
      <c r="AT75" s="72">
        <f t="shared" si="628"/>
        <v>12299</v>
      </c>
      <c r="AU75" s="72">
        <f t="shared" si="629"/>
        <v>19298</v>
      </c>
      <c r="AV75" s="72">
        <f t="shared" si="630"/>
        <v>31597</v>
      </c>
      <c r="AW75" s="72">
        <f t="shared" si="631"/>
        <v>8510</v>
      </c>
      <c r="AX75" s="72">
        <f t="shared" si="631"/>
        <v>6864</v>
      </c>
      <c r="AY75" s="72">
        <f t="shared" si="632"/>
        <v>15374</v>
      </c>
      <c r="AZ75" s="72">
        <f t="shared" si="633"/>
        <v>24123</v>
      </c>
      <c r="BA75" s="72">
        <f t="shared" si="634"/>
        <v>39497</v>
      </c>
      <c r="BB75" s="72">
        <f t="shared" si="635"/>
        <v>9872</v>
      </c>
      <c r="BC75" s="72">
        <f t="shared" si="635"/>
        <v>7962</v>
      </c>
      <c r="BD75" s="72">
        <f t="shared" si="636"/>
        <v>17834</v>
      </c>
      <c r="BE75" s="72">
        <f t="shared" si="637"/>
        <v>27983</v>
      </c>
      <c r="BF75" s="72">
        <f t="shared" si="638"/>
        <v>45817</v>
      </c>
      <c r="BG75" s="72">
        <f t="shared" si="639"/>
        <v>9872</v>
      </c>
      <c r="BH75" s="72">
        <f t="shared" si="639"/>
        <v>7962</v>
      </c>
      <c r="BI75" s="72">
        <v>2500</v>
      </c>
      <c r="BJ75" s="72">
        <f t="shared" si="640"/>
        <v>20334</v>
      </c>
      <c r="BK75" s="72">
        <f t="shared" si="641"/>
        <v>27983</v>
      </c>
      <c r="BL75" s="72">
        <f t="shared" si="642"/>
        <v>48317</v>
      </c>
      <c r="BM75" s="72">
        <f t="shared" si="643"/>
        <v>10316</v>
      </c>
      <c r="BN75" s="72">
        <f t="shared" si="644"/>
        <v>8869</v>
      </c>
      <c r="BO75" s="72">
        <v>2500</v>
      </c>
      <c r="BP75" s="72">
        <f t="shared" si="645"/>
        <v>21685</v>
      </c>
      <c r="BQ75" s="72">
        <f t="shared" si="646"/>
        <v>31172</v>
      </c>
      <c r="BR75" s="72">
        <f t="shared" si="647"/>
        <v>52857</v>
      </c>
      <c r="BS75" s="72">
        <f t="shared" si="648"/>
        <v>10711</v>
      </c>
      <c r="BT75" s="72">
        <f t="shared" si="648"/>
        <v>9187</v>
      </c>
      <c r="BU75" s="72">
        <v>2500</v>
      </c>
      <c r="BV75" s="72">
        <f t="shared" si="649"/>
        <v>22398</v>
      </c>
      <c r="BW75" s="72">
        <f t="shared" si="650"/>
        <v>32291</v>
      </c>
      <c r="BX75" s="72">
        <f t="shared" si="651"/>
        <v>54689</v>
      </c>
      <c r="BY75" s="72">
        <f t="shared" si="652"/>
        <v>11568</v>
      </c>
      <c r="BZ75" s="72">
        <f t="shared" si="653"/>
        <v>10381</v>
      </c>
      <c r="CA75" s="72">
        <v>2500</v>
      </c>
      <c r="CB75" s="72">
        <f t="shared" si="654"/>
        <v>24449</v>
      </c>
      <c r="CC75" s="72">
        <f t="shared" si="655"/>
        <v>36489</v>
      </c>
      <c r="CD75" s="72">
        <f t="shared" si="656"/>
        <v>60938</v>
      </c>
      <c r="CE75" s="72">
        <f t="shared" si="657"/>
        <v>12609</v>
      </c>
      <c r="CF75" s="72">
        <f t="shared" si="658"/>
        <v>11315</v>
      </c>
      <c r="CG75" s="72">
        <v>2500</v>
      </c>
      <c r="CH75" s="72">
        <f t="shared" si="659"/>
        <v>26424</v>
      </c>
      <c r="CI75" s="72">
        <v>235721</v>
      </c>
      <c r="CJ75" s="72">
        <f t="shared" si="660"/>
        <v>262145</v>
      </c>
      <c r="CK75" s="72">
        <f t="shared" si="661"/>
        <v>13187</v>
      </c>
      <c r="CL75" s="72">
        <f t="shared" si="662"/>
        <v>11834</v>
      </c>
      <c r="CM75" s="72">
        <v>2500</v>
      </c>
      <c r="CN75" s="72">
        <f t="shared" si="663"/>
        <v>27521</v>
      </c>
      <c r="CO75" s="72">
        <f t="shared" si="664"/>
        <v>237545</v>
      </c>
      <c r="CP75" s="72">
        <f t="shared" si="665"/>
        <v>265066</v>
      </c>
      <c r="CQ75" s="72">
        <f t="shared" si="666"/>
        <v>13765</v>
      </c>
      <c r="CR75" s="72">
        <f t="shared" si="667"/>
        <v>12353</v>
      </c>
      <c r="CS75" s="72">
        <v>2500</v>
      </c>
      <c r="CT75" s="72">
        <f t="shared" si="668"/>
        <v>28618</v>
      </c>
      <c r="CU75" s="72">
        <f t="shared" si="669"/>
        <v>239369</v>
      </c>
      <c r="CV75" s="72">
        <f t="shared" si="670"/>
        <v>267987</v>
      </c>
      <c r="CW75" s="72">
        <f t="shared" si="671"/>
        <v>14112</v>
      </c>
      <c r="CX75" s="72">
        <v>12353</v>
      </c>
      <c r="CY75" s="72">
        <f t="shared" si="672"/>
        <v>2500</v>
      </c>
      <c r="CZ75" s="72">
        <f t="shared" si="673"/>
        <v>28965</v>
      </c>
      <c r="DA75" s="72">
        <v>239369</v>
      </c>
      <c r="DB75" s="72">
        <f t="shared" si="674"/>
        <v>268334</v>
      </c>
      <c r="DC75" s="78"/>
      <c r="DD75" s="88">
        <f t="shared" si="72"/>
        <v>2.9996542185338867E-2</v>
      </c>
      <c r="DE75" s="88">
        <f t="shared" si="73"/>
        <v>0</v>
      </c>
      <c r="DF75" s="88">
        <f t="shared" si="74"/>
        <v>0</v>
      </c>
      <c r="DG75" s="88"/>
      <c r="DI75" s="56"/>
      <c r="DJ75" s="213"/>
    </row>
    <row r="76" spans="1:114" ht="15.75" x14ac:dyDescent="0.25">
      <c r="A76" s="216" t="s">
        <v>883</v>
      </c>
      <c r="B76" s="141" t="s">
        <v>884</v>
      </c>
      <c r="C76" s="210" t="s">
        <v>2515</v>
      </c>
      <c r="D76" s="211">
        <v>3196</v>
      </c>
      <c r="E76" s="211">
        <v>2577</v>
      </c>
      <c r="F76" s="211">
        <v>5773</v>
      </c>
      <c r="G76" s="211">
        <v>9059</v>
      </c>
      <c r="H76" s="211">
        <v>14832</v>
      </c>
      <c r="I76" s="109">
        <f t="shared" si="616"/>
        <v>3835.2</v>
      </c>
      <c r="J76" s="109">
        <f t="shared" si="616"/>
        <v>3092.4</v>
      </c>
      <c r="K76" s="109">
        <f t="shared" si="617"/>
        <v>6927.6</v>
      </c>
      <c r="L76" s="109">
        <f t="shared" si="618"/>
        <v>10870.8</v>
      </c>
      <c r="M76" s="109">
        <f t="shared" si="619"/>
        <v>17798.400000000001</v>
      </c>
      <c r="N76" s="109">
        <f t="shared" si="675"/>
        <v>4026.96</v>
      </c>
      <c r="O76" s="109">
        <f t="shared" si="675"/>
        <v>3247.02</v>
      </c>
      <c r="P76" s="109">
        <f t="shared" si="5"/>
        <v>7273.98</v>
      </c>
      <c r="Q76" s="109">
        <f t="shared" si="6"/>
        <v>11414.34</v>
      </c>
      <c r="R76" s="109">
        <f t="shared" si="7"/>
        <v>18688.32</v>
      </c>
      <c r="S76" s="109">
        <f t="shared" si="676"/>
        <v>4474.3999999999996</v>
      </c>
      <c r="T76" s="109">
        <f t="shared" si="676"/>
        <v>3607.8</v>
      </c>
      <c r="U76" s="109">
        <f t="shared" si="9"/>
        <v>8082.2</v>
      </c>
      <c r="V76" s="109">
        <f t="shared" si="10"/>
        <v>12682.6</v>
      </c>
      <c r="W76" s="109">
        <f t="shared" si="11"/>
        <v>20764.8</v>
      </c>
      <c r="X76" s="109">
        <v>4634.2</v>
      </c>
      <c r="Y76" s="109">
        <v>3736.65</v>
      </c>
      <c r="Z76" s="109">
        <v>8370.85</v>
      </c>
      <c r="AA76" s="109">
        <v>13135.55</v>
      </c>
      <c r="AB76" s="109">
        <v>21506.400000000001</v>
      </c>
      <c r="AC76" s="212">
        <f t="shared" si="620"/>
        <v>5114</v>
      </c>
      <c r="AD76" s="212">
        <f t="shared" si="620"/>
        <v>4124</v>
      </c>
      <c r="AE76" s="212">
        <f t="shared" si="621"/>
        <v>9238</v>
      </c>
      <c r="AF76" s="212">
        <f t="shared" si="622"/>
        <v>14496</v>
      </c>
      <c r="AG76" s="212">
        <f t="shared" si="623"/>
        <v>23734</v>
      </c>
      <c r="AH76" s="72">
        <f t="shared" si="677"/>
        <v>5434</v>
      </c>
      <c r="AI76" s="72">
        <f t="shared" si="677"/>
        <v>4382</v>
      </c>
      <c r="AJ76" s="72">
        <f t="shared" si="17"/>
        <v>9816</v>
      </c>
      <c r="AK76" s="72">
        <f t="shared" si="18"/>
        <v>15402</v>
      </c>
      <c r="AL76" s="72">
        <f t="shared" si="19"/>
        <v>25218</v>
      </c>
      <c r="AM76" s="72">
        <f t="shared" si="563"/>
        <v>5913</v>
      </c>
      <c r="AN76" s="72">
        <f t="shared" si="563"/>
        <v>4769</v>
      </c>
      <c r="AO76" s="72">
        <f t="shared" si="624"/>
        <v>10682</v>
      </c>
      <c r="AP76" s="72">
        <f t="shared" si="625"/>
        <v>16761</v>
      </c>
      <c r="AQ76" s="72">
        <f t="shared" si="626"/>
        <v>27443</v>
      </c>
      <c r="AR76" s="72">
        <f t="shared" si="627"/>
        <v>6808</v>
      </c>
      <c r="AS76" s="72">
        <f t="shared" si="627"/>
        <v>5491</v>
      </c>
      <c r="AT76" s="72">
        <f t="shared" si="628"/>
        <v>12299</v>
      </c>
      <c r="AU76" s="72">
        <f t="shared" si="629"/>
        <v>19298</v>
      </c>
      <c r="AV76" s="72">
        <f t="shared" si="630"/>
        <v>31597</v>
      </c>
      <c r="AW76" s="72">
        <f t="shared" si="631"/>
        <v>8510</v>
      </c>
      <c r="AX76" s="72">
        <f t="shared" si="631"/>
        <v>6864</v>
      </c>
      <c r="AY76" s="72">
        <f t="shared" si="632"/>
        <v>15374</v>
      </c>
      <c r="AZ76" s="72">
        <f t="shared" si="633"/>
        <v>24123</v>
      </c>
      <c r="BA76" s="72">
        <f t="shared" si="634"/>
        <v>39497</v>
      </c>
      <c r="BB76" s="72">
        <f t="shared" si="635"/>
        <v>9872</v>
      </c>
      <c r="BC76" s="72">
        <f t="shared" si="635"/>
        <v>7962</v>
      </c>
      <c r="BD76" s="72">
        <f t="shared" si="636"/>
        <v>17834</v>
      </c>
      <c r="BE76" s="72">
        <f t="shared" si="637"/>
        <v>27983</v>
      </c>
      <c r="BF76" s="72">
        <f t="shared" si="638"/>
        <v>45817</v>
      </c>
      <c r="BG76" s="72">
        <f t="shared" si="639"/>
        <v>9872</v>
      </c>
      <c r="BH76" s="72">
        <f t="shared" si="639"/>
        <v>7962</v>
      </c>
      <c r="BI76" s="72">
        <v>2500</v>
      </c>
      <c r="BJ76" s="72">
        <f t="shared" si="640"/>
        <v>20334</v>
      </c>
      <c r="BK76" s="72">
        <f t="shared" si="641"/>
        <v>27983</v>
      </c>
      <c r="BL76" s="72">
        <f t="shared" si="642"/>
        <v>48317</v>
      </c>
      <c r="BM76" s="72">
        <f t="shared" si="643"/>
        <v>10316</v>
      </c>
      <c r="BN76" s="72">
        <f t="shared" si="644"/>
        <v>8869</v>
      </c>
      <c r="BO76" s="72">
        <v>2500</v>
      </c>
      <c r="BP76" s="72">
        <f t="shared" si="645"/>
        <v>21685</v>
      </c>
      <c r="BQ76" s="72">
        <f t="shared" si="646"/>
        <v>31172</v>
      </c>
      <c r="BR76" s="72">
        <f t="shared" si="647"/>
        <v>52857</v>
      </c>
      <c r="BS76" s="72">
        <f t="shared" si="648"/>
        <v>10711</v>
      </c>
      <c r="BT76" s="72">
        <f t="shared" si="648"/>
        <v>9187</v>
      </c>
      <c r="BU76" s="72">
        <v>2500</v>
      </c>
      <c r="BV76" s="72">
        <f t="shared" si="649"/>
        <v>22398</v>
      </c>
      <c r="BW76" s="72">
        <f t="shared" si="650"/>
        <v>32291</v>
      </c>
      <c r="BX76" s="72">
        <f t="shared" si="651"/>
        <v>54689</v>
      </c>
      <c r="BY76" s="72">
        <f t="shared" si="652"/>
        <v>11568</v>
      </c>
      <c r="BZ76" s="72">
        <f t="shared" si="653"/>
        <v>10381</v>
      </c>
      <c r="CA76" s="72">
        <v>2500</v>
      </c>
      <c r="CB76" s="72">
        <f t="shared" si="654"/>
        <v>24449</v>
      </c>
      <c r="CC76" s="72">
        <f t="shared" si="655"/>
        <v>36489</v>
      </c>
      <c r="CD76" s="72">
        <f t="shared" si="656"/>
        <v>60938</v>
      </c>
      <c r="CE76" s="72">
        <f t="shared" si="657"/>
        <v>12609</v>
      </c>
      <c r="CF76" s="72">
        <f t="shared" si="658"/>
        <v>11315</v>
      </c>
      <c r="CG76" s="72">
        <v>2500</v>
      </c>
      <c r="CH76" s="72">
        <f t="shared" si="659"/>
        <v>26424</v>
      </c>
      <c r="CI76" s="72">
        <v>235721</v>
      </c>
      <c r="CJ76" s="72">
        <f t="shared" si="660"/>
        <v>262145</v>
      </c>
      <c r="CK76" s="72">
        <f t="shared" si="661"/>
        <v>13187</v>
      </c>
      <c r="CL76" s="72">
        <f t="shared" si="662"/>
        <v>11834</v>
      </c>
      <c r="CM76" s="72">
        <v>2500</v>
      </c>
      <c r="CN76" s="72">
        <f t="shared" si="663"/>
        <v>27521</v>
      </c>
      <c r="CO76" s="72">
        <f t="shared" si="664"/>
        <v>237545</v>
      </c>
      <c r="CP76" s="72">
        <f t="shared" si="665"/>
        <v>265066</v>
      </c>
      <c r="CQ76" s="72">
        <f t="shared" si="666"/>
        <v>13765</v>
      </c>
      <c r="CR76" s="72">
        <f t="shared" si="667"/>
        <v>12353</v>
      </c>
      <c r="CS76" s="72">
        <v>2500</v>
      </c>
      <c r="CT76" s="72">
        <f t="shared" si="668"/>
        <v>28618</v>
      </c>
      <c r="CU76" s="72">
        <f t="shared" si="669"/>
        <v>239369</v>
      </c>
      <c r="CV76" s="72">
        <f t="shared" si="670"/>
        <v>267987</v>
      </c>
      <c r="CW76" s="72">
        <f t="shared" si="671"/>
        <v>14112</v>
      </c>
      <c r="CX76" s="72">
        <v>12353</v>
      </c>
      <c r="CY76" s="72">
        <f t="shared" si="672"/>
        <v>2500</v>
      </c>
      <c r="CZ76" s="72">
        <f t="shared" si="673"/>
        <v>28965</v>
      </c>
      <c r="DA76" s="72">
        <v>239369</v>
      </c>
      <c r="DB76" s="72">
        <f t="shared" si="674"/>
        <v>268334</v>
      </c>
      <c r="DC76" s="78"/>
      <c r="DD76" s="88">
        <f t="shared" si="72"/>
        <v>2.9996542185338867E-2</v>
      </c>
      <c r="DE76" s="88">
        <f t="shared" si="73"/>
        <v>0</v>
      </c>
      <c r="DF76" s="88">
        <f t="shared" si="74"/>
        <v>0</v>
      </c>
      <c r="DG76" s="88"/>
      <c r="DI76" s="56"/>
      <c r="DJ76" s="213"/>
    </row>
    <row r="77" spans="1:114" ht="15.75" x14ac:dyDescent="0.25">
      <c r="A77" s="216" t="s">
        <v>885</v>
      </c>
      <c r="B77" s="141" t="s">
        <v>886</v>
      </c>
      <c r="C77" s="210" t="s">
        <v>2486</v>
      </c>
      <c r="D77" s="211">
        <v>3196</v>
      </c>
      <c r="E77" s="211">
        <v>2577</v>
      </c>
      <c r="F77" s="211">
        <v>5773</v>
      </c>
      <c r="G77" s="211">
        <v>18334</v>
      </c>
      <c r="H77" s="211">
        <v>24107</v>
      </c>
      <c r="I77" s="109">
        <f t="shared" si="616"/>
        <v>3835.2</v>
      </c>
      <c r="J77" s="109">
        <f t="shared" si="616"/>
        <v>3092.4</v>
      </c>
      <c r="K77" s="109">
        <f t="shared" si="617"/>
        <v>6927.6</v>
      </c>
      <c r="L77" s="109">
        <f t="shared" si="618"/>
        <v>22000.799999999999</v>
      </c>
      <c r="M77" s="109">
        <f t="shared" si="619"/>
        <v>28928.400000000001</v>
      </c>
      <c r="N77" s="109">
        <f t="shared" si="675"/>
        <v>4026.96</v>
      </c>
      <c r="O77" s="109">
        <f t="shared" si="675"/>
        <v>3247.02</v>
      </c>
      <c r="P77" s="109">
        <f t="shared" si="5"/>
        <v>7273.98</v>
      </c>
      <c r="Q77" s="109">
        <f t="shared" si="6"/>
        <v>23100.84</v>
      </c>
      <c r="R77" s="109">
        <f t="shared" si="7"/>
        <v>30374.82</v>
      </c>
      <c r="S77" s="109">
        <f t="shared" si="676"/>
        <v>4474.3999999999996</v>
      </c>
      <c r="T77" s="109">
        <f t="shared" si="676"/>
        <v>3607.8</v>
      </c>
      <c r="U77" s="109">
        <f t="shared" si="9"/>
        <v>8082.2</v>
      </c>
      <c r="V77" s="109">
        <f t="shared" si="10"/>
        <v>25667.599999999999</v>
      </c>
      <c r="W77" s="109">
        <f t="shared" si="11"/>
        <v>33749.799999999996</v>
      </c>
      <c r="X77" s="109">
        <v>4634.2</v>
      </c>
      <c r="Y77" s="109">
        <v>3736.65</v>
      </c>
      <c r="Z77" s="109">
        <v>8370.85</v>
      </c>
      <c r="AA77" s="109">
        <v>26584.3</v>
      </c>
      <c r="AB77" s="109">
        <v>34955.15</v>
      </c>
      <c r="AC77" s="212">
        <f t="shared" si="620"/>
        <v>5114</v>
      </c>
      <c r="AD77" s="212">
        <f t="shared" si="620"/>
        <v>4124</v>
      </c>
      <c r="AE77" s="212">
        <f t="shared" si="621"/>
        <v>9238</v>
      </c>
      <c r="AF77" s="212">
        <f t="shared" si="622"/>
        <v>29338</v>
      </c>
      <c r="AG77" s="212">
        <f t="shared" si="623"/>
        <v>38576</v>
      </c>
      <c r="AH77" s="72">
        <f t="shared" si="677"/>
        <v>5434</v>
      </c>
      <c r="AI77" s="72">
        <f t="shared" si="677"/>
        <v>4382</v>
      </c>
      <c r="AJ77" s="72">
        <f t="shared" si="17"/>
        <v>9816</v>
      </c>
      <c r="AK77" s="72">
        <f t="shared" si="18"/>
        <v>31171</v>
      </c>
      <c r="AL77" s="72">
        <f t="shared" si="19"/>
        <v>40987</v>
      </c>
      <c r="AM77" s="72">
        <f t="shared" si="563"/>
        <v>5913</v>
      </c>
      <c r="AN77" s="72">
        <f t="shared" si="563"/>
        <v>4769</v>
      </c>
      <c r="AO77" s="72">
        <f t="shared" si="624"/>
        <v>10682</v>
      </c>
      <c r="AP77" s="72">
        <f t="shared" si="625"/>
        <v>33921</v>
      </c>
      <c r="AQ77" s="72">
        <f t="shared" si="626"/>
        <v>44603</v>
      </c>
      <c r="AR77" s="72">
        <f t="shared" si="627"/>
        <v>6808</v>
      </c>
      <c r="AS77" s="72">
        <f t="shared" si="627"/>
        <v>5491</v>
      </c>
      <c r="AT77" s="72">
        <f t="shared" si="628"/>
        <v>12299</v>
      </c>
      <c r="AU77" s="72">
        <f t="shared" si="629"/>
        <v>39055</v>
      </c>
      <c r="AV77" s="72">
        <f t="shared" si="630"/>
        <v>51354</v>
      </c>
      <c r="AW77" s="72">
        <f t="shared" si="631"/>
        <v>8510</v>
      </c>
      <c r="AX77" s="72">
        <f t="shared" si="631"/>
        <v>6864</v>
      </c>
      <c r="AY77" s="72">
        <f t="shared" si="632"/>
        <v>15374</v>
      </c>
      <c r="AZ77" s="72">
        <f t="shared" si="633"/>
        <v>48819</v>
      </c>
      <c r="BA77" s="72">
        <f t="shared" si="634"/>
        <v>64193</v>
      </c>
      <c r="BB77" s="72">
        <f t="shared" si="635"/>
        <v>9872</v>
      </c>
      <c r="BC77" s="72">
        <f t="shared" si="635"/>
        <v>7962</v>
      </c>
      <c r="BD77" s="72">
        <f t="shared" si="636"/>
        <v>17834</v>
      </c>
      <c r="BE77" s="72">
        <f t="shared" si="637"/>
        <v>56630</v>
      </c>
      <c r="BF77" s="72">
        <f t="shared" si="638"/>
        <v>74464</v>
      </c>
      <c r="BG77" s="72">
        <f t="shared" si="639"/>
        <v>9872</v>
      </c>
      <c r="BH77" s="72">
        <f t="shared" si="639"/>
        <v>7962</v>
      </c>
      <c r="BI77" s="72">
        <v>2500</v>
      </c>
      <c r="BJ77" s="72">
        <f t="shared" si="640"/>
        <v>20334</v>
      </c>
      <c r="BK77" s="72">
        <f t="shared" si="641"/>
        <v>56630</v>
      </c>
      <c r="BL77" s="72">
        <f t="shared" si="642"/>
        <v>76964</v>
      </c>
      <c r="BM77" s="72">
        <f t="shared" si="643"/>
        <v>10316</v>
      </c>
      <c r="BN77" s="72">
        <f t="shared" si="644"/>
        <v>8869</v>
      </c>
      <c r="BO77" s="72">
        <v>2500</v>
      </c>
      <c r="BP77" s="72">
        <f t="shared" si="645"/>
        <v>21685</v>
      </c>
      <c r="BQ77" s="72">
        <f t="shared" si="646"/>
        <v>63084</v>
      </c>
      <c r="BR77" s="72">
        <f t="shared" si="647"/>
        <v>84769</v>
      </c>
      <c r="BS77" s="72">
        <f t="shared" si="648"/>
        <v>10711</v>
      </c>
      <c r="BT77" s="72">
        <f t="shared" si="648"/>
        <v>9187</v>
      </c>
      <c r="BU77" s="72">
        <v>2500</v>
      </c>
      <c r="BV77" s="72">
        <f t="shared" si="649"/>
        <v>22398</v>
      </c>
      <c r="BW77" s="72">
        <f t="shared" si="650"/>
        <v>65349</v>
      </c>
      <c r="BX77" s="72">
        <f t="shared" si="651"/>
        <v>87747</v>
      </c>
      <c r="BY77" s="72">
        <f t="shared" si="652"/>
        <v>11568</v>
      </c>
      <c r="BZ77" s="72">
        <f t="shared" si="653"/>
        <v>10381</v>
      </c>
      <c r="CA77" s="72">
        <v>2500</v>
      </c>
      <c r="CB77" s="72">
        <f t="shared" si="654"/>
        <v>24449</v>
      </c>
      <c r="CC77" s="72">
        <f t="shared" si="655"/>
        <v>73844</v>
      </c>
      <c r="CD77" s="72">
        <f t="shared" si="656"/>
        <v>98293</v>
      </c>
      <c r="CE77" s="72">
        <f t="shared" si="657"/>
        <v>12609</v>
      </c>
      <c r="CF77" s="72">
        <f t="shared" si="658"/>
        <v>11315</v>
      </c>
      <c r="CG77" s="72">
        <v>2500</v>
      </c>
      <c r="CH77" s="72">
        <f t="shared" si="659"/>
        <v>26424</v>
      </c>
      <c r="CI77" s="72">
        <v>276010</v>
      </c>
      <c r="CJ77" s="72">
        <f t="shared" si="660"/>
        <v>302434</v>
      </c>
      <c r="CK77" s="72">
        <f t="shared" si="661"/>
        <v>13187</v>
      </c>
      <c r="CL77" s="72">
        <f t="shared" si="662"/>
        <v>11834</v>
      </c>
      <c r="CM77" s="72">
        <v>2500</v>
      </c>
      <c r="CN77" s="72">
        <f t="shared" si="663"/>
        <v>27521</v>
      </c>
      <c r="CO77" s="72">
        <f t="shared" si="664"/>
        <v>279702</v>
      </c>
      <c r="CP77" s="72">
        <f t="shared" si="665"/>
        <v>307223</v>
      </c>
      <c r="CQ77" s="72">
        <f t="shared" si="666"/>
        <v>13765</v>
      </c>
      <c r="CR77" s="72">
        <f t="shared" si="667"/>
        <v>12353</v>
      </c>
      <c r="CS77" s="72">
        <v>2500</v>
      </c>
      <c r="CT77" s="72">
        <f t="shared" si="668"/>
        <v>28618</v>
      </c>
      <c r="CU77" s="72">
        <f t="shared" si="669"/>
        <v>283394</v>
      </c>
      <c r="CV77" s="72">
        <f t="shared" si="670"/>
        <v>312012</v>
      </c>
      <c r="CW77" s="72">
        <f t="shared" si="671"/>
        <v>14112</v>
      </c>
      <c r="CX77" s="72">
        <v>12353</v>
      </c>
      <c r="CY77" s="72">
        <f t="shared" si="672"/>
        <v>2500</v>
      </c>
      <c r="CZ77" s="72">
        <f t="shared" si="673"/>
        <v>28965</v>
      </c>
      <c r="DA77" s="72">
        <v>283394</v>
      </c>
      <c r="DB77" s="72">
        <f t="shared" si="674"/>
        <v>312359</v>
      </c>
      <c r="DC77" s="78"/>
      <c r="DD77" s="88">
        <f t="shared" si="72"/>
        <v>2.9996542185338867E-2</v>
      </c>
      <c r="DE77" s="88">
        <f t="shared" si="73"/>
        <v>0</v>
      </c>
      <c r="DF77" s="88">
        <f t="shared" si="74"/>
        <v>0</v>
      </c>
      <c r="DG77" s="88"/>
      <c r="DI77" s="56"/>
      <c r="DJ77" s="213"/>
    </row>
    <row r="78" spans="1:114" ht="30.75" x14ac:dyDescent="0.25">
      <c r="A78" s="216" t="s">
        <v>887</v>
      </c>
      <c r="B78" s="141" t="s">
        <v>888</v>
      </c>
      <c r="C78" s="210" t="s">
        <v>2516</v>
      </c>
      <c r="D78" s="211">
        <v>3196</v>
      </c>
      <c r="E78" s="211">
        <v>2577</v>
      </c>
      <c r="F78" s="211">
        <v>5773</v>
      </c>
      <c r="G78" s="211">
        <v>18334</v>
      </c>
      <c r="H78" s="211">
        <v>24107</v>
      </c>
      <c r="I78" s="109">
        <f t="shared" si="616"/>
        <v>3835.2</v>
      </c>
      <c r="J78" s="109">
        <f t="shared" si="616"/>
        <v>3092.4</v>
      </c>
      <c r="K78" s="109">
        <f t="shared" si="617"/>
        <v>6927.6</v>
      </c>
      <c r="L78" s="109">
        <f t="shared" si="618"/>
        <v>22000.799999999999</v>
      </c>
      <c r="M78" s="109">
        <f t="shared" si="619"/>
        <v>28928.400000000001</v>
      </c>
      <c r="N78" s="109">
        <f t="shared" si="675"/>
        <v>4026.96</v>
      </c>
      <c r="O78" s="109">
        <f t="shared" si="675"/>
        <v>3247.02</v>
      </c>
      <c r="P78" s="109">
        <f t="shared" si="5"/>
        <v>7273.98</v>
      </c>
      <c r="Q78" s="109">
        <f t="shared" si="6"/>
        <v>23100.84</v>
      </c>
      <c r="R78" s="109">
        <f t="shared" si="7"/>
        <v>30374.82</v>
      </c>
      <c r="S78" s="109">
        <f t="shared" si="676"/>
        <v>4474.3999999999996</v>
      </c>
      <c r="T78" s="109">
        <f t="shared" si="676"/>
        <v>3607.8</v>
      </c>
      <c r="U78" s="109">
        <f t="shared" si="9"/>
        <v>8082.2</v>
      </c>
      <c r="V78" s="109">
        <f t="shared" si="10"/>
        <v>25667.599999999999</v>
      </c>
      <c r="W78" s="109">
        <f t="shared" si="11"/>
        <v>33749.799999999996</v>
      </c>
      <c r="X78" s="109">
        <v>4634.2</v>
      </c>
      <c r="Y78" s="109">
        <v>3736.65</v>
      </c>
      <c r="Z78" s="109">
        <v>8370.85</v>
      </c>
      <c r="AA78" s="109">
        <v>26584.3</v>
      </c>
      <c r="AB78" s="109">
        <v>34955.15</v>
      </c>
      <c r="AC78" s="212">
        <f t="shared" si="620"/>
        <v>5114</v>
      </c>
      <c r="AD78" s="212">
        <f t="shared" si="620"/>
        <v>4124</v>
      </c>
      <c r="AE78" s="212">
        <f t="shared" si="621"/>
        <v>9238</v>
      </c>
      <c r="AF78" s="212">
        <f t="shared" si="622"/>
        <v>29338</v>
      </c>
      <c r="AG78" s="212">
        <f t="shared" si="623"/>
        <v>38576</v>
      </c>
      <c r="AH78" s="72">
        <f t="shared" si="677"/>
        <v>5434</v>
      </c>
      <c r="AI78" s="72">
        <f t="shared" si="677"/>
        <v>4382</v>
      </c>
      <c r="AJ78" s="72">
        <f t="shared" si="17"/>
        <v>9816</v>
      </c>
      <c r="AK78" s="72">
        <f t="shared" si="18"/>
        <v>31171</v>
      </c>
      <c r="AL78" s="72">
        <f t="shared" si="19"/>
        <v>40987</v>
      </c>
      <c r="AM78" s="72">
        <f t="shared" si="563"/>
        <v>5913</v>
      </c>
      <c r="AN78" s="72">
        <f t="shared" si="563"/>
        <v>4769</v>
      </c>
      <c r="AO78" s="72">
        <f t="shared" si="624"/>
        <v>10682</v>
      </c>
      <c r="AP78" s="72">
        <f t="shared" si="625"/>
        <v>33921</v>
      </c>
      <c r="AQ78" s="72">
        <f t="shared" si="626"/>
        <v>44603</v>
      </c>
      <c r="AR78" s="72">
        <f t="shared" si="627"/>
        <v>6808</v>
      </c>
      <c r="AS78" s="72">
        <f t="shared" si="627"/>
        <v>5491</v>
      </c>
      <c r="AT78" s="72">
        <f t="shared" si="628"/>
        <v>12299</v>
      </c>
      <c r="AU78" s="72">
        <f t="shared" si="629"/>
        <v>39055</v>
      </c>
      <c r="AV78" s="72">
        <f t="shared" si="630"/>
        <v>51354</v>
      </c>
      <c r="AW78" s="72">
        <f t="shared" si="631"/>
        <v>8510</v>
      </c>
      <c r="AX78" s="72">
        <f t="shared" si="631"/>
        <v>6864</v>
      </c>
      <c r="AY78" s="72">
        <f t="shared" si="632"/>
        <v>15374</v>
      </c>
      <c r="AZ78" s="72">
        <f t="shared" si="633"/>
        <v>48819</v>
      </c>
      <c r="BA78" s="72">
        <f t="shared" si="634"/>
        <v>64193</v>
      </c>
      <c r="BB78" s="72">
        <f t="shared" si="635"/>
        <v>9872</v>
      </c>
      <c r="BC78" s="72">
        <f t="shared" si="635"/>
        <v>7962</v>
      </c>
      <c r="BD78" s="72">
        <f t="shared" si="636"/>
        <v>17834</v>
      </c>
      <c r="BE78" s="72">
        <f t="shared" si="637"/>
        <v>56630</v>
      </c>
      <c r="BF78" s="72">
        <f t="shared" si="638"/>
        <v>74464</v>
      </c>
      <c r="BG78" s="72">
        <f t="shared" si="639"/>
        <v>9872</v>
      </c>
      <c r="BH78" s="72">
        <f t="shared" si="639"/>
        <v>7962</v>
      </c>
      <c r="BI78" s="72">
        <v>2500</v>
      </c>
      <c r="BJ78" s="72">
        <f t="shared" si="640"/>
        <v>20334</v>
      </c>
      <c r="BK78" s="72">
        <f t="shared" si="641"/>
        <v>56630</v>
      </c>
      <c r="BL78" s="72">
        <f t="shared" si="642"/>
        <v>76964</v>
      </c>
      <c r="BM78" s="72">
        <f t="shared" si="643"/>
        <v>10316</v>
      </c>
      <c r="BN78" s="72">
        <f t="shared" si="644"/>
        <v>8869</v>
      </c>
      <c r="BO78" s="72">
        <v>2500</v>
      </c>
      <c r="BP78" s="72">
        <f t="shared" si="645"/>
        <v>21685</v>
      </c>
      <c r="BQ78" s="72">
        <f t="shared" si="646"/>
        <v>63084</v>
      </c>
      <c r="BR78" s="72">
        <f t="shared" si="647"/>
        <v>84769</v>
      </c>
      <c r="BS78" s="72">
        <f t="shared" si="648"/>
        <v>10711</v>
      </c>
      <c r="BT78" s="72">
        <f t="shared" si="648"/>
        <v>9187</v>
      </c>
      <c r="BU78" s="72">
        <v>2500</v>
      </c>
      <c r="BV78" s="72">
        <f t="shared" si="649"/>
        <v>22398</v>
      </c>
      <c r="BW78" s="72">
        <f t="shared" si="650"/>
        <v>65349</v>
      </c>
      <c r="BX78" s="72">
        <f t="shared" si="651"/>
        <v>87747</v>
      </c>
      <c r="BY78" s="72">
        <f t="shared" si="652"/>
        <v>11568</v>
      </c>
      <c r="BZ78" s="72">
        <f t="shared" si="653"/>
        <v>10381</v>
      </c>
      <c r="CA78" s="72">
        <v>2500</v>
      </c>
      <c r="CB78" s="72">
        <f t="shared" si="654"/>
        <v>24449</v>
      </c>
      <c r="CC78" s="72">
        <f t="shared" si="655"/>
        <v>73844</v>
      </c>
      <c r="CD78" s="72">
        <f t="shared" si="656"/>
        <v>98293</v>
      </c>
      <c r="CE78" s="72">
        <f t="shared" si="657"/>
        <v>12609</v>
      </c>
      <c r="CF78" s="72">
        <f t="shared" si="658"/>
        <v>11315</v>
      </c>
      <c r="CG78" s="72">
        <v>2500</v>
      </c>
      <c r="CH78" s="72">
        <f t="shared" si="659"/>
        <v>26424</v>
      </c>
      <c r="CI78" s="72">
        <v>276010</v>
      </c>
      <c r="CJ78" s="72">
        <f t="shared" si="660"/>
        <v>302434</v>
      </c>
      <c r="CK78" s="72">
        <f t="shared" si="661"/>
        <v>13187</v>
      </c>
      <c r="CL78" s="72">
        <f t="shared" si="662"/>
        <v>11834</v>
      </c>
      <c r="CM78" s="72">
        <v>2500</v>
      </c>
      <c r="CN78" s="72">
        <f t="shared" si="663"/>
        <v>27521</v>
      </c>
      <c r="CO78" s="72">
        <f t="shared" si="664"/>
        <v>279702</v>
      </c>
      <c r="CP78" s="72">
        <f t="shared" si="665"/>
        <v>307223</v>
      </c>
      <c r="CQ78" s="72">
        <f t="shared" si="666"/>
        <v>13765</v>
      </c>
      <c r="CR78" s="72">
        <f t="shared" si="667"/>
        <v>12353</v>
      </c>
      <c r="CS78" s="72">
        <v>2500</v>
      </c>
      <c r="CT78" s="72">
        <f t="shared" si="668"/>
        <v>28618</v>
      </c>
      <c r="CU78" s="72">
        <f t="shared" si="669"/>
        <v>283394</v>
      </c>
      <c r="CV78" s="72">
        <f t="shared" si="670"/>
        <v>312012</v>
      </c>
      <c r="CW78" s="72">
        <f t="shared" si="671"/>
        <v>14112</v>
      </c>
      <c r="CX78" s="72">
        <v>12353</v>
      </c>
      <c r="CY78" s="72">
        <f t="shared" si="672"/>
        <v>2500</v>
      </c>
      <c r="CZ78" s="72">
        <f t="shared" si="673"/>
        <v>28965</v>
      </c>
      <c r="DA78" s="72">
        <v>283394</v>
      </c>
      <c r="DB78" s="72">
        <f t="shared" si="674"/>
        <v>312359</v>
      </c>
      <c r="DC78" s="78"/>
      <c r="DD78" s="88">
        <f t="shared" si="72"/>
        <v>2.9996542185338867E-2</v>
      </c>
      <c r="DE78" s="88">
        <f t="shared" si="73"/>
        <v>0</v>
      </c>
      <c r="DF78" s="88">
        <f t="shared" si="74"/>
        <v>0</v>
      </c>
      <c r="DG78" s="88"/>
      <c r="DI78" s="56"/>
      <c r="DJ78" s="213"/>
    </row>
    <row r="79" spans="1:114" ht="15.75" x14ac:dyDescent="0.25">
      <c r="A79" s="207" t="s">
        <v>2517</v>
      </c>
      <c r="B79" s="207" t="s">
        <v>2518</v>
      </c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>
        <f t="shared" si="675"/>
        <v>0</v>
      </c>
      <c r="O79" s="207">
        <f t="shared" si="675"/>
        <v>0</v>
      </c>
      <c r="P79" s="207">
        <f t="shared" si="5"/>
        <v>0</v>
      </c>
      <c r="Q79" s="207">
        <f t="shared" si="6"/>
        <v>0</v>
      </c>
      <c r="R79" s="207">
        <f t="shared" si="7"/>
        <v>0</v>
      </c>
      <c r="S79" s="207">
        <f t="shared" si="676"/>
        <v>0</v>
      </c>
      <c r="T79" s="207">
        <f t="shared" si="676"/>
        <v>0</v>
      </c>
      <c r="U79" s="207">
        <f t="shared" si="9"/>
        <v>0</v>
      </c>
      <c r="V79" s="207">
        <f t="shared" si="10"/>
        <v>0</v>
      </c>
      <c r="W79" s="207">
        <f t="shared" si="11"/>
        <v>0</v>
      </c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>
        <f t="shared" si="677"/>
        <v>0</v>
      </c>
      <c r="AI79" s="207">
        <f t="shared" si="677"/>
        <v>0</v>
      </c>
      <c r="AJ79" s="207">
        <f t="shared" si="17"/>
        <v>0</v>
      </c>
      <c r="AK79" s="207">
        <f t="shared" si="18"/>
        <v>0</v>
      </c>
      <c r="AL79" s="207">
        <f t="shared" si="19"/>
        <v>0</v>
      </c>
      <c r="AM79" s="207">
        <f t="shared" si="563"/>
        <v>0</v>
      </c>
      <c r="AN79" s="207">
        <f t="shared" si="563"/>
        <v>0</v>
      </c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7"/>
      <c r="BN79" s="207"/>
      <c r="BO79" s="207"/>
      <c r="BP79" s="207"/>
      <c r="BQ79" s="207"/>
      <c r="BR79" s="207"/>
      <c r="BS79" s="207"/>
      <c r="BT79" s="207"/>
      <c r="BU79" s="207"/>
      <c r="BV79" s="207"/>
      <c r="BW79" s="207"/>
      <c r="BX79" s="207"/>
      <c r="BY79" s="207"/>
      <c r="BZ79" s="207"/>
      <c r="CA79" s="207"/>
      <c r="CB79" s="207"/>
      <c r="CC79" s="207"/>
      <c r="CD79" s="207"/>
      <c r="CE79" s="207"/>
      <c r="CF79" s="207"/>
      <c r="CG79" s="207"/>
      <c r="CH79" s="207"/>
      <c r="CI79" s="207"/>
      <c r="CJ79" s="207"/>
      <c r="CK79" s="207"/>
      <c r="CL79" s="207"/>
      <c r="CM79" s="207"/>
      <c r="CN79" s="207"/>
      <c r="CO79" s="207"/>
      <c r="CP79" s="207"/>
      <c r="CQ79" s="207"/>
      <c r="CR79" s="207"/>
      <c r="CS79" s="207"/>
      <c r="CT79" s="207"/>
      <c r="CU79" s="207"/>
      <c r="CV79" s="207"/>
      <c r="CW79" s="207"/>
      <c r="CX79" s="207"/>
      <c r="CY79" s="207"/>
      <c r="CZ79" s="207"/>
      <c r="DA79" s="207"/>
      <c r="DB79" s="207"/>
      <c r="DC79" s="208"/>
      <c r="DD79" s="88" t="e">
        <f t="shared" si="72"/>
        <v>#DIV/0!</v>
      </c>
      <c r="DE79" s="88" t="e">
        <f t="shared" si="73"/>
        <v>#DIV/0!</v>
      </c>
      <c r="DF79" s="88" t="e">
        <f t="shared" si="74"/>
        <v>#DIV/0!</v>
      </c>
      <c r="DG79" s="88"/>
      <c r="DI79" s="56"/>
      <c r="DJ79" s="213"/>
    </row>
    <row r="80" spans="1:114" ht="30.75" x14ac:dyDescent="0.25">
      <c r="A80" s="216" t="s">
        <v>889</v>
      </c>
      <c r="B80" s="141" t="s">
        <v>890</v>
      </c>
      <c r="C80" s="210" t="s">
        <v>2499</v>
      </c>
      <c r="D80" s="211">
        <v>2497</v>
      </c>
      <c r="E80" s="211">
        <v>2016</v>
      </c>
      <c r="F80" s="211">
        <v>4513</v>
      </c>
      <c r="G80" s="211">
        <v>14156</v>
      </c>
      <c r="H80" s="211">
        <v>18669</v>
      </c>
      <c r="I80" s="109">
        <f t="shared" ref="I80:J84" si="678">D80*1.2</f>
        <v>2996.4</v>
      </c>
      <c r="J80" s="109">
        <f t="shared" si="678"/>
        <v>2419.1999999999998</v>
      </c>
      <c r="K80" s="109">
        <f t="shared" ref="K80:K84" si="679">+J80+I80</f>
        <v>5415.6</v>
      </c>
      <c r="L80" s="109">
        <f t="shared" ref="L80:L84" si="680">G80*1.2</f>
        <v>16987.2</v>
      </c>
      <c r="M80" s="109">
        <f t="shared" ref="M80:M84" si="681">+L80+K80</f>
        <v>22402.800000000003</v>
      </c>
      <c r="N80" s="109">
        <f t="shared" si="675"/>
        <v>3146.2200000000003</v>
      </c>
      <c r="O80" s="109">
        <f t="shared" si="675"/>
        <v>2540.16</v>
      </c>
      <c r="P80" s="109">
        <f t="shared" si="5"/>
        <v>5686.38</v>
      </c>
      <c r="Q80" s="109">
        <f t="shared" si="6"/>
        <v>17836.560000000001</v>
      </c>
      <c r="R80" s="109">
        <f t="shared" si="7"/>
        <v>23522.940000000002</v>
      </c>
      <c r="S80" s="109">
        <f t="shared" si="676"/>
        <v>3495.8</v>
      </c>
      <c r="T80" s="109">
        <f t="shared" si="676"/>
        <v>2822.3999999999996</v>
      </c>
      <c r="U80" s="109">
        <f t="shared" si="9"/>
        <v>6318.2</v>
      </c>
      <c r="V80" s="109">
        <f t="shared" si="10"/>
        <v>19818.400000000001</v>
      </c>
      <c r="W80" s="109">
        <f t="shared" si="11"/>
        <v>26136.600000000002</v>
      </c>
      <c r="X80" s="109">
        <v>3620.65</v>
      </c>
      <c r="Y80" s="109">
        <v>2923.2</v>
      </c>
      <c r="Z80" s="109">
        <v>6543.85</v>
      </c>
      <c r="AA80" s="109">
        <v>20526.2</v>
      </c>
      <c r="AB80" s="109">
        <v>27070.050000000003</v>
      </c>
      <c r="AC80" s="212">
        <f t="shared" ref="AC80:AD84" si="682">ROUND(S80*1.143,0)</f>
        <v>3996</v>
      </c>
      <c r="AD80" s="212">
        <f t="shared" si="682"/>
        <v>3226</v>
      </c>
      <c r="AE80" s="212">
        <f t="shared" ref="AE80:AE84" si="683">+AC80+AD80</f>
        <v>7222</v>
      </c>
      <c r="AF80" s="212">
        <f t="shared" ref="AF80:AF84" si="684">ROUND(V80*1.143,0)</f>
        <v>22652</v>
      </c>
      <c r="AG80" s="212">
        <f t="shared" ref="AG80:AG84" si="685">+AF80+AE80</f>
        <v>29874</v>
      </c>
      <c r="AH80" s="72">
        <f t="shared" si="677"/>
        <v>4246</v>
      </c>
      <c r="AI80" s="72">
        <f t="shared" si="677"/>
        <v>3428</v>
      </c>
      <c r="AJ80" s="72">
        <f t="shared" si="17"/>
        <v>7674</v>
      </c>
      <c r="AK80" s="72">
        <f t="shared" si="18"/>
        <v>24068</v>
      </c>
      <c r="AL80" s="72">
        <f t="shared" si="19"/>
        <v>31742</v>
      </c>
      <c r="AM80" s="72">
        <f t="shared" ref="AM80:AN85" si="686">ROUND(AH80+(D80*0.15),0)</f>
        <v>4621</v>
      </c>
      <c r="AN80" s="72">
        <f t="shared" si="686"/>
        <v>3730</v>
      </c>
      <c r="AO80" s="72">
        <f t="shared" ref="AO80:AO84" si="687">+AM80+AN80</f>
        <v>8351</v>
      </c>
      <c r="AP80" s="72">
        <f t="shared" ref="AP80:AP84" si="688">ROUND(G80*0.15+AK80,0)</f>
        <v>26191</v>
      </c>
      <c r="AQ80" s="72">
        <f t="shared" ref="AQ80:AQ84" si="689">+AO80+AP80</f>
        <v>34542</v>
      </c>
      <c r="AR80" s="72">
        <f t="shared" ref="AR80:AS84" si="690">+ROUND(D80*0.28+AM80,0)</f>
        <v>5320</v>
      </c>
      <c r="AS80" s="72">
        <f t="shared" si="690"/>
        <v>4294</v>
      </c>
      <c r="AT80" s="72">
        <f t="shared" ref="AT80:AT84" si="691">+AR80+AS80</f>
        <v>9614</v>
      </c>
      <c r="AU80" s="72">
        <f t="shared" ref="AU80:AU84" si="692">+ROUND(G80*0.28+AP80,0)</f>
        <v>30155</v>
      </c>
      <c r="AV80" s="72">
        <f t="shared" ref="AV80:AV84" si="693">+AT80+AU80</f>
        <v>39769</v>
      </c>
      <c r="AW80" s="72">
        <f t="shared" ref="AW80:AX84" si="694">+ROUND(AR80*(1+0.25),0)</f>
        <v>6650</v>
      </c>
      <c r="AX80" s="72">
        <f t="shared" si="694"/>
        <v>5368</v>
      </c>
      <c r="AY80" s="72">
        <f t="shared" ref="AY80:AY84" si="695">+AW80+AX80</f>
        <v>12018</v>
      </c>
      <c r="AZ80" s="72">
        <f t="shared" ref="AZ80:AZ84" si="696">+ROUND(AU80*(1+0.25),0)</f>
        <v>37694</v>
      </c>
      <c r="BA80" s="72">
        <f t="shared" ref="BA80:BA84" si="697">+AY80+AZ80</f>
        <v>49712</v>
      </c>
      <c r="BB80" s="72">
        <f t="shared" ref="BB80:BC84" si="698">+ROUND(AW80+AR80*0.2,0)</f>
        <v>7714</v>
      </c>
      <c r="BC80" s="72">
        <f t="shared" si="698"/>
        <v>6227</v>
      </c>
      <c r="BD80" s="72">
        <f t="shared" ref="BD80:BD84" si="699">+BB80+BC80</f>
        <v>13941</v>
      </c>
      <c r="BE80" s="72">
        <f t="shared" ref="BE80:BE84" si="700">+ROUND(AZ80+AU80*0.2,0)</f>
        <v>43725</v>
      </c>
      <c r="BF80" s="72">
        <f t="shared" ref="BF80:BF84" si="701">+BD80+BE80</f>
        <v>57666</v>
      </c>
      <c r="BG80" s="72">
        <f t="shared" ref="BG80:BG84" si="702">BB80+2500</f>
        <v>10214</v>
      </c>
      <c r="BH80" s="72">
        <f t="shared" ref="BH80:BH84" si="703">BC80</f>
        <v>6227</v>
      </c>
      <c r="BI80" s="72"/>
      <c r="BJ80" s="72">
        <f t="shared" ref="BJ80:BJ84" si="704">BG80+BH80+BI80</f>
        <v>16441</v>
      </c>
      <c r="BK80" s="72">
        <f t="shared" ref="BK80:BK84" si="705">BE80</f>
        <v>43725</v>
      </c>
      <c r="BL80" s="72">
        <f t="shared" ref="BL80:BL84" si="706">BJ80+BK80</f>
        <v>60166</v>
      </c>
      <c r="BM80" s="72">
        <f t="shared" ref="BM80:BM84" si="707">+ROUND(BG80*(1+$BP$1),0)</f>
        <v>10674</v>
      </c>
      <c r="BN80" s="72">
        <f t="shared" ref="BN80:BN84" si="708">+ROUND(BH80*(1+$BP$1)+(AS80*$BN$1),0)</f>
        <v>6937</v>
      </c>
      <c r="BO80" s="72"/>
      <c r="BP80" s="72">
        <f t="shared" ref="BP80:BP84" si="709">BM80+BN80+BO80</f>
        <v>17611</v>
      </c>
      <c r="BQ80" s="72">
        <f t="shared" ref="BQ80:BQ84" si="710">+ROUND(BK80*(1+$BP$1)+(AU80*$BN$1),0)</f>
        <v>48708</v>
      </c>
      <c r="BR80" s="72">
        <f t="shared" ref="BR80:BR84" si="711">BP80+BQ80</f>
        <v>66319</v>
      </c>
      <c r="BS80" s="72">
        <f t="shared" ref="BS80:BT84" si="712">+ROUND(BM80+(BG80*$BU$2),0)</f>
        <v>11083</v>
      </c>
      <c r="BT80" s="72">
        <f t="shared" si="712"/>
        <v>7186</v>
      </c>
      <c r="BU80" s="72"/>
      <c r="BV80" s="72">
        <f t="shared" ref="BV80:BV84" si="713">BS80+BT80+BU80</f>
        <v>18269</v>
      </c>
      <c r="BW80" s="72">
        <f t="shared" ref="BW80:BW84" si="714">+ROUND(BQ80+(BK80*$BU$2),0)</f>
        <v>50457</v>
      </c>
      <c r="BX80" s="72">
        <f t="shared" ref="BX80:BX84" si="715">BV80+BW80</f>
        <v>68726</v>
      </c>
      <c r="BY80" s="72">
        <f t="shared" ref="BY80:BY84" si="716">+ROUND(BS80+(BS80*$BY$3),0)</f>
        <v>11970</v>
      </c>
      <c r="BZ80" s="72">
        <f t="shared" ref="BZ80:BZ84" si="717">+ROUND(BT80+(BT80*$BZ$3),0)</f>
        <v>8120</v>
      </c>
      <c r="CA80" s="72"/>
      <c r="CB80" s="72">
        <f t="shared" ref="CB80:CB84" si="718">BY80+BZ80+CA80</f>
        <v>20090</v>
      </c>
      <c r="CC80" s="72">
        <f t="shared" ref="CC80:CC84" si="719">+ROUND(BW80+(BW80*$CC$3),0)</f>
        <v>57016</v>
      </c>
      <c r="CD80" s="72">
        <f t="shared" ref="CD80:CD84" si="720">CB80+CC80</f>
        <v>77106</v>
      </c>
      <c r="CE80" s="72">
        <f t="shared" ref="CE80:CE84" si="721">+ROUND(BY80+BY80*$CE$3,0)</f>
        <v>13047</v>
      </c>
      <c r="CF80" s="72">
        <f t="shared" ref="CF80:CF84" si="722">+ROUND(BZ80+BZ80*$CF$3,0)</f>
        <v>8851</v>
      </c>
      <c r="CG80" s="72"/>
      <c r="CH80" s="72">
        <f t="shared" ref="CH80:CH84" si="723">CE80+CF80+CG80</f>
        <v>21898</v>
      </c>
      <c r="CI80" s="72">
        <f t="shared" ref="CI80:CI84" si="724">+ROUND(CC80+(CC80*$CI$3),0)</f>
        <v>62147</v>
      </c>
      <c r="CJ80" s="72">
        <f t="shared" ref="CJ80:CJ84" si="725">CH80+CI80</f>
        <v>84045</v>
      </c>
      <c r="CK80" s="72">
        <f t="shared" ref="CK80:CK84" si="726">+ROUND(CE80+$BY80*CK$3,0)</f>
        <v>13646</v>
      </c>
      <c r="CL80" s="72">
        <f t="shared" ref="CL80:CL84" si="727">+ROUND(CF80+$BZ80*CL$3,0)</f>
        <v>9257</v>
      </c>
      <c r="CM80" s="72"/>
      <c r="CN80" s="72">
        <f t="shared" ref="CN80:CN84" si="728">CK80+CL80+CM80</f>
        <v>22903</v>
      </c>
      <c r="CO80" s="72">
        <f t="shared" ref="CO80:CO84" si="729">+ROUND(CI80+$CC80*CO$3,0)</f>
        <v>64998</v>
      </c>
      <c r="CP80" s="72">
        <f t="shared" ref="CP80:CP84" si="730">CN80+CO80</f>
        <v>87901</v>
      </c>
      <c r="CQ80" s="72">
        <f t="shared" ref="CQ80:CQ84" si="731">+ROUND(CK80+$BY80*CQ$3,0)</f>
        <v>14245</v>
      </c>
      <c r="CR80" s="72">
        <f t="shared" ref="CR80:CR84" si="732">+ROUND(CL80+$BZ80*CR$3,0)</f>
        <v>9663</v>
      </c>
      <c r="CS80" s="72"/>
      <c r="CT80" s="72">
        <f t="shared" ref="CT80:CT84" si="733">CQ80+CR80+CS80</f>
        <v>23908</v>
      </c>
      <c r="CU80" s="72">
        <f t="shared" ref="CU80:CU84" si="734">+ROUND(CO80+$CC80*CU$3,0)</f>
        <v>67849</v>
      </c>
      <c r="CV80" s="72">
        <f t="shared" ref="CV80:CV84" si="735">CT80+CU80</f>
        <v>91757</v>
      </c>
      <c r="CW80" s="72">
        <f t="shared" ref="CW80:CW84" si="736">+ROUND(CQ80+$BY80*CW$3,0)</f>
        <v>14604</v>
      </c>
      <c r="CX80" s="72">
        <f t="shared" ref="CX80:CX84" si="737">+ROUND(CR80+$BZ80*CW$3,0)</f>
        <v>9907</v>
      </c>
      <c r="CY80" s="72"/>
      <c r="CZ80" s="72">
        <f t="shared" ref="CZ80:CZ84" si="738">CW80+CX80+CY80</f>
        <v>24511</v>
      </c>
      <c r="DA80" s="72">
        <f t="shared" ref="DA80:DA84" si="739">+ROUND(CU80+$CC80*CW$3,0)</f>
        <v>69559</v>
      </c>
      <c r="DB80" s="72">
        <f t="shared" ref="DB80:DB84" si="740">CZ80+DA80</f>
        <v>94070</v>
      </c>
      <c r="DC80" s="78"/>
      <c r="DD80" s="214">
        <f t="shared" si="72"/>
        <v>2.9991645781119465E-2</v>
      </c>
      <c r="DE80" s="214">
        <f t="shared" si="73"/>
        <v>3.0049261083743842E-2</v>
      </c>
      <c r="DF80" s="214">
        <f t="shared" si="74"/>
        <v>2.999158131050933E-2</v>
      </c>
      <c r="DG80" s="88"/>
      <c r="DI80" s="56"/>
      <c r="DJ80" s="213"/>
    </row>
    <row r="81" spans="1:114" ht="30.75" x14ac:dyDescent="0.25">
      <c r="A81" s="216" t="s">
        <v>891</v>
      </c>
      <c r="B81" s="141" t="s">
        <v>892</v>
      </c>
      <c r="C81" s="210" t="s">
        <v>2499</v>
      </c>
      <c r="D81" s="211">
        <v>2497</v>
      </c>
      <c r="E81" s="211">
        <v>2016</v>
      </c>
      <c r="F81" s="211">
        <v>4513</v>
      </c>
      <c r="G81" s="211">
        <v>17877</v>
      </c>
      <c r="H81" s="211">
        <v>22390</v>
      </c>
      <c r="I81" s="109">
        <f t="shared" si="678"/>
        <v>2996.4</v>
      </c>
      <c r="J81" s="109">
        <f t="shared" si="678"/>
        <v>2419.1999999999998</v>
      </c>
      <c r="K81" s="109">
        <f t="shared" si="679"/>
        <v>5415.6</v>
      </c>
      <c r="L81" s="109">
        <f t="shared" si="680"/>
        <v>21452.399999999998</v>
      </c>
      <c r="M81" s="109">
        <f t="shared" si="681"/>
        <v>26868</v>
      </c>
      <c r="N81" s="109">
        <f t="shared" si="675"/>
        <v>3146.2200000000003</v>
      </c>
      <c r="O81" s="109">
        <f t="shared" si="675"/>
        <v>2540.16</v>
      </c>
      <c r="P81" s="109">
        <f t="shared" si="5"/>
        <v>5686.38</v>
      </c>
      <c r="Q81" s="109">
        <f t="shared" si="6"/>
        <v>22525.019999999997</v>
      </c>
      <c r="R81" s="109">
        <f t="shared" si="7"/>
        <v>28211.399999999998</v>
      </c>
      <c r="S81" s="109">
        <f t="shared" si="676"/>
        <v>3495.8</v>
      </c>
      <c r="T81" s="109">
        <f t="shared" si="676"/>
        <v>2822.3999999999996</v>
      </c>
      <c r="U81" s="109">
        <f t="shared" si="9"/>
        <v>6318.2</v>
      </c>
      <c r="V81" s="109">
        <f t="shared" si="10"/>
        <v>25027.799999999996</v>
      </c>
      <c r="W81" s="109">
        <f t="shared" si="11"/>
        <v>31345.999999999996</v>
      </c>
      <c r="X81" s="109">
        <v>3620.65</v>
      </c>
      <c r="Y81" s="109">
        <v>2923.2</v>
      </c>
      <c r="Z81" s="109">
        <v>6543.85</v>
      </c>
      <c r="AA81" s="109">
        <v>25921.649999999998</v>
      </c>
      <c r="AB81" s="109">
        <v>32465.5</v>
      </c>
      <c r="AC81" s="212">
        <f t="shared" si="682"/>
        <v>3996</v>
      </c>
      <c r="AD81" s="212">
        <f t="shared" si="682"/>
        <v>3226</v>
      </c>
      <c r="AE81" s="212">
        <f t="shared" si="683"/>
        <v>7222</v>
      </c>
      <c r="AF81" s="212">
        <f t="shared" si="684"/>
        <v>28607</v>
      </c>
      <c r="AG81" s="212">
        <f t="shared" si="685"/>
        <v>35829</v>
      </c>
      <c r="AH81" s="72">
        <f t="shared" si="677"/>
        <v>4246</v>
      </c>
      <c r="AI81" s="72">
        <f t="shared" si="677"/>
        <v>3428</v>
      </c>
      <c r="AJ81" s="72">
        <f t="shared" si="17"/>
        <v>7674</v>
      </c>
      <c r="AK81" s="72">
        <f t="shared" si="18"/>
        <v>30395</v>
      </c>
      <c r="AL81" s="72">
        <f t="shared" si="19"/>
        <v>38069</v>
      </c>
      <c r="AM81" s="72">
        <f t="shared" si="686"/>
        <v>4621</v>
      </c>
      <c r="AN81" s="72">
        <f t="shared" si="686"/>
        <v>3730</v>
      </c>
      <c r="AO81" s="72">
        <f t="shared" si="687"/>
        <v>8351</v>
      </c>
      <c r="AP81" s="72">
        <f t="shared" si="688"/>
        <v>33077</v>
      </c>
      <c r="AQ81" s="72">
        <f t="shared" si="689"/>
        <v>41428</v>
      </c>
      <c r="AR81" s="72">
        <f t="shared" si="690"/>
        <v>5320</v>
      </c>
      <c r="AS81" s="72">
        <f t="shared" si="690"/>
        <v>4294</v>
      </c>
      <c r="AT81" s="72">
        <f t="shared" si="691"/>
        <v>9614</v>
      </c>
      <c r="AU81" s="72">
        <f t="shared" si="692"/>
        <v>38083</v>
      </c>
      <c r="AV81" s="72">
        <f t="shared" si="693"/>
        <v>47697</v>
      </c>
      <c r="AW81" s="72">
        <f t="shared" si="694"/>
        <v>6650</v>
      </c>
      <c r="AX81" s="72">
        <f t="shared" si="694"/>
        <v>5368</v>
      </c>
      <c r="AY81" s="72">
        <f t="shared" si="695"/>
        <v>12018</v>
      </c>
      <c r="AZ81" s="72">
        <f t="shared" si="696"/>
        <v>47604</v>
      </c>
      <c r="BA81" s="72">
        <f t="shared" si="697"/>
        <v>59622</v>
      </c>
      <c r="BB81" s="72">
        <f t="shared" si="698"/>
        <v>7714</v>
      </c>
      <c r="BC81" s="72">
        <f t="shared" si="698"/>
        <v>6227</v>
      </c>
      <c r="BD81" s="72">
        <f t="shared" si="699"/>
        <v>13941</v>
      </c>
      <c r="BE81" s="72">
        <f t="shared" si="700"/>
        <v>55221</v>
      </c>
      <c r="BF81" s="72">
        <f t="shared" si="701"/>
        <v>69162</v>
      </c>
      <c r="BG81" s="72">
        <f t="shared" si="702"/>
        <v>10214</v>
      </c>
      <c r="BH81" s="72">
        <f t="shared" si="703"/>
        <v>6227</v>
      </c>
      <c r="BI81" s="72"/>
      <c r="BJ81" s="72">
        <f t="shared" si="704"/>
        <v>16441</v>
      </c>
      <c r="BK81" s="72">
        <f t="shared" si="705"/>
        <v>55221</v>
      </c>
      <c r="BL81" s="72">
        <f t="shared" si="706"/>
        <v>71662</v>
      </c>
      <c r="BM81" s="72">
        <f t="shared" si="707"/>
        <v>10674</v>
      </c>
      <c r="BN81" s="72">
        <f t="shared" si="708"/>
        <v>6937</v>
      </c>
      <c r="BO81" s="72"/>
      <c r="BP81" s="72">
        <f t="shared" si="709"/>
        <v>17611</v>
      </c>
      <c r="BQ81" s="72">
        <f t="shared" si="710"/>
        <v>61514</v>
      </c>
      <c r="BR81" s="72">
        <f t="shared" si="711"/>
        <v>79125</v>
      </c>
      <c r="BS81" s="72">
        <f t="shared" si="712"/>
        <v>11083</v>
      </c>
      <c r="BT81" s="72">
        <f t="shared" si="712"/>
        <v>7186</v>
      </c>
      <c r="BU81" s="72"/>
      <c r="BV81" s="72">
        <f t="shared" si="713"/>
        <v>18269</v>
      </c>
      <c r="BW81" s="72">
        <f t="shared" si="714"/>
        <v>63723</v>
      </c>
      <c r="BX81" s="72">
        <f t="shared" si="715"/>
        <v>81992</v>
      </c>
      <c r="BY81" s="72">
        <f t="shared" si="716"/>
        <v>11970</v>
      </c>
      <c r="BZ81" s="72">
        <f t="shared" si="717"/>
        <v>8120</v>
      </c>
      <c r="CA81" s="72"/>
      <c r="CB81" s="72">
        <f t="shared" si="718"/>
        <v>20090</v>
      </c>
      <c r="CC81" s="72">
        <f t="shared" si="719"/>
        <v>72007</v>
      </c>
      <c r="CD81" s="72">
        <f t="shared" si="720"/>
        <v>92097</v>
      </c>
      <c r="CE81" s="72">
        <f t="shared" si="721"/>
        <v>13047</v>
      </c>
      <c r="CF81" s="72">
        <f t="shared" si="722"/>
        <v>8851</v>
      </c>
      <c r="CG81" s="72"/>
      <c r="CH81" s="72">
        <f t="shared" si="723"/>
        <v>21898</v>
      </c>
      <c r="CI81" s="72">
        <f t="shared" si="724"/>
        <v>78488</v>
      </c>
      <c r="CJ81" s="72">
        <f t="shared" si="725"/>
        <v>100386</v>
      </c>
      <c r="CK81" s="72">
        <f t="shared" si="726"/>
        <v>13646</v>
      </c>
      <c r="CL81" s="72">
        <f t="shared" si="727"/>
        <v>9257</v>
      </c>
      <c r="CM81" s="72"/>
      <c r="CN81" s="72">
        <f t="shared" si="728"/>
        <v>22903</v>
      </c>
      <c r="CO81" s="72">
        <f t="shared" si="729"/>
        <v>82088</v>
      </c>
      <c r="CP81" s="72">
        <f t="shared" si="730"/>
        <v>104991</v>
      </c>
      <c r="CQ81" s="72">
        <f t="shared" si="731"/>
        <v>14245</v>
      </c>
      <c r="CR81" s="72">
        <f t="shared" si="732"/>
        <v>9663</v>
      </c>
      <c r="CS81" s="72"/>
      <c r="CT81" s="72">
        <f t="shared" si="733"/>
        <v>23908</v>
      </c>
      <c r="CU81" s="72">
        <f t="shared" si="734"/>
        <v>85688</v>
      </c>
      <c r="CV81" s="72">
        <f t="shared" si="735"/>
        <v>109596</v>
      </c>
      <c r="CW81" s="72">
        <f t="shared" si="736"/>
        <v>14604</v>
      </c>
      <c r="CX81" s="72">
        <f t="shared" si="737"/>
        <v>9907</v>
      </c>
      <c r="CY81" s="72"/>
      <c r="CZ81" s="72">
        <f t="shared" si="738"/>
        <v>24511</v>
      </c>
      <c r="DA81" s="72">
        <f t="shared" si="739"/>
        <v>87848</v>
      </c>
      <c r="DB81" s="72">
        <f t="shared" si="740"/>
        <v>112359</v>
      </c>
      <c r="DC81" s="78"/>
      <c r="DD81" s="214">
        <f t="shared" si="72"/>
        <v>2.9991645781119465E-2</v>
      </c>
      <c r="DE81" s="214">
        <f t="shared" si="73"/>
        <v>3.0049261083743842E-2</v>
      </c>
      <c r="DF81" s="214">
        <f t="shared" si="74"/>
        <v>2.9997083616870583E-2</v>
      </c>
      <c r="DG81" s="88"/>
      <c r="DI81" s="56"/>
      <c r="DJ81" s="213"/>
    </row>
    <row r="82" spans="1:114" ht="15.75" x14ac:dyDescent="0.25">
      <c r="A82" s="216" t="s">
        <v>893</v>
      </c>
      <c r="B82" s="141" t="s">
        <v>894</v>
      </c>
      <c r="C82" s="210" t="s">
        <v>2499</v>
      </c>
      <c r="D82" s="211">
        <v>2497</v>
      </c>
      <c r="E82" s="211">
        <v>2016</v>
      </c>
      <c r="F82" s="211">
        <v>4513</v>
      </c>
      <c r="G82" s="211">
        <v>43991</v>
      </c>
      <c r="H82" s="211">
        <v>48504</v>
      </c>
      <c r="I82" s="109">
        <f t="shared" si="678"/>
        <v>2996.4</v>
      </c>
      <c r="J82" s="109">
        <f t="shared" si="678"/>
        <v>2419.1999999999998</v>
      </c>
      <c r="K82" s="109">
        <f t="shared" si="679"/>
        <v>5415.6</v>
      </c>
      <c r="L82" s="109">
        <f t="shared" si="680"/>
        <v>52789.2</v>
      </c>
      <c r="M82" s="109">
        <f t="shared" si="681"/>
        <v>58204.799999999996</v>
      </c>
      <c r="N82" s="109">
        <f t="shared" si="675"/>
        <v>3146.2200000000003</v>
      </c>
      <c r="O82" s="109">
        <f t="shared" si="675"/>
        <v>2540.16</v>
      </c>
      <c r="P82" s="109">
        <f t="shared" si="5"/>
        <v>5686.38</v>
      </c>
      <c r="Q82" s="109">
        <f t="shared" si="6"/>
        <v>55428.659999999996</v>
      </c>
      <c r="R82" s="109">
        <f t="shared" si="7"/>
        <v>61115.039999999994</v>
      </c>
      <c r="S82" s="109">
        <f t="shared" si="676"/>
        <v>3495.8</v>
      </c>
      <c r="T82" s="109">
        <f t="shared" si="676"/>
        <v>2822.3999999999996</v>
      </c>
      <c r="U82" s="109">
        <f t="shared" si="9"/>
        <v>6318.2</v>
      </c>
      <c r="V82" s="109">
        <f t="shared" si="10"/>
        <v>61587.399999999994</v>
      </c>
      <c r="W82" s="109">
        <f t="shared" si="11"/>
        <v>67905.599999999991</v>
      </c>
      <c r="X82" s="109">
        <v>3620.65</v>
      </c>
      <c r="Y82" s="109">
        <v>2923.2</v>
      </c>
      <c r="Z82" s="109">
        <v>6543.85</v>
      </c>
      <c r="AA82" s="109">
        <v>63786.95</v>
      </c>
      <c r="AB82" s="109">
        <v>70330.8</v>
      </c>
      <c r="AC82" s="212">
        <f t="shared" si="682"/>
        <v>3996</v>
      </c>
      <c r="AD82" s="212">
        <f t="shared" si="682"/>
        <v>3226</v>
      </c>
      <c r="AE82" s="212">
        <f t="shared" si="683"/>
        <v>7222</v>
      </c>
      <c r="AF82" s="212">
        <f t="shared" si="684"/>
        <v>70394</v>
      </c>
      <c r="AG82" s="212">
        <f t="shared" si="685"/>
        <v>77616</v>
      </c>
      <c r="AH82" s="72">
        <f t="shared" si="677"/>
        <v>4246</v>
      </c>
      <c r="AI82" s="72">
        <f t="shared" si="677"/>
        <v>3428</v>
      </c>
      <c r="AJ82" s="72">
        <f t="shared" si="17"/>
        <v>7674</v>
      </c>
      <c r="AK82" s="72">
        <f t="shared" si="18"/>
        <v>74793</v>
      </c>
      <c r="AL82" s="72">
        <f t="shared" si="19"/>
        <v>82467</v>
      </c>
      <c r="AM82" s="72">
        <f t="shared" si="686"/>
        <v>4621</v>
      </c>
      <c r="AN82" s="72">
        <f t="shared" si="686"/>
        <v>3730</v>
      </c>
      <c r="AO82" s="72">
        <f t="shared" si="687"/>
        <v>8351</v>
      </c>
      <c r="AP82" s="72">
        <f t="shared" si="688"/>
        <v>81392</v>
      </c>
      <c r="AQ82" s="72">
        <f t="shared" si="689"/>
        <v>89743</v>
      </c>
      <c r="AR82" s="72">
        <f t="shared" si="690"/>
        <v>5320</v>
      </c>
      <c r="AS82" s="72">
        <f t="shared" si="690"/>
        <v>4294</v>
      </c>
      <c r="AT82" s="72">
        <f t="shared" si="691"/>
        <v>9614</v>
      </c>
      <c r="AU82" s="72">
        <f t="shared" si="692"/>
        <v>93709</v>
      </c>
      <c r="AV82" s="72">
        <f t="shared" si="693"/>
        <v>103323</v>
      </c>
      <c r="AW82" s="72">
        <f t="shared" si="694"/>
        <v>6650</v>
      </c>
      <c r="AX82" s="72">
        <f t="shared" si="694"/>
        <v>5368</v>
      </c>
      <c r="AY82" s="72">
        <f t="shared" si="695"/>
        <v>12018</v>
      </c>
      <c r="AZ82" s="72">
        <f t="shared" si="696"/>
        <v>117136</v>
      </c>
      <c r="BA82" s="72">
        <f t="shared" si="697"/>
        <v>129154</v>
      </c>
      <c r="BB82" s="72">
        <f t="shared" si="698"/>
        <v>7714</v>
      </c>
      <c r="BC82" s="72">
        <f t="shared" si="698"/>
        <v>6227</v>
      </c>
      <c r="BD82" s="72">
        <f t="shared" si="699"/>
        <v>13941</v>
      </c>
      <c r="BE82" s="72">
        <f t="shared" si="700"/>
        <v>135878</v>
      </c>
      <c r="BF82" s="72">
        <f t="shared" si="701"/>
        <v>149819</v>
      </c>
      <c r="BG82" s="72">
        <f t="shared" si="702"/>
        <v>10214</v>
      </c>
      <c r="BH82" s="72">
        <f t="shared" si="703"/>
        <v>6227</v>
      </c>
      <c r="BI82" s="72"/>
      <c r="BJ82" s="72">
        <f t="shared" si="704"/>
        <v>16441</v>
      </c>
      <c r="BK82" s="72">
        <f t="shared" si="705"/>
        <v>135878</v>
      </c>
      <c r="BL82" s="72">
        <f t="shared" si="706"/>
        <v>152319</v>
      </c>
      <c r="BM82" s="72">
        <f t="shared" si="707"/>
        <v>10674</v>
      </c>
      <c r="BN82" s="72">
        <f t="shared" si="708"/>
        <v>6937</v>
      </c>
      <c r="BO82" s="72"/>
      <c r="BP82" s="72">
        <f t="shared" si="709"/>
        <v>17611</v>
      </c>
      <c r="BQ82" s="72">
        <f t="shared" si="710"/>
        <v>151363</v>
      </c>
      <c r="BR82" s="72">
        <f t="shared" si="711"/>
        <v>168974</v>
      </c>
      <c r="BS82" s="72">
        <f t="shared" si="712"/>
        <v>11083</v>
      </c>
      <c r="BT82" s="72">
        <f t="shared" si="712"/>
        <v>7186</v>
      </c>
      <c r="BU82" s="72"/>
      <c r="BV82" s="72">
        <f t="shared" si="713"/>
        <v>18269</v>
      </c>
      <c r="BW82" s="72">
        <f t="shared" si="714"/>
        <v>156798</v>
      </c>
      <c r="BX82" s="72">
        <f t="shared" si="715"/>
        <v>175067</v>
      </c>
      <c r="BY82" s="72">
        <f t="shared" si="716"/>
        <v>11970</v>
      </c>
      <c r="BZ82" s="72">
        <f t="shared" si="717"/>
        <v>8120</v>
      </c>
      <c r="CA82" s="72"/>
      <c r="CB82" s="72">
        <f t="shared" si="718"/>
        <v>20090</v>
      </c>
      <c r="CC82" s="72">
        <f t="shared" si="719"/>
        <v>177182</v>
      </c>
      <c r="CD82" s="72">
        <f t="shared" si="720"/>
        <v>197272</v>
      </c>
      <c r="CE82" s="72">
        <f t="shared" si="721"/>
        <v>13047</v>
      </c>
      <c r="CF82" s="72">
        <f t="shared" si="722"/>
        <v>8851</v>
      </c>
      <c r="CG82" s="72"/>
      <c r="CH82" s="72">
        <f t="shared" si="723"/>
        <v>21898</v>
      </c>
      <c r="CI82" s="72">
        <f t="shared" si="724"/>
        <v>193128</v>
      </c>
      <c r="CJ82" s="72">
        <f t="shared" si="725"/>
        <v>215026</v>
      </c>
      <c r="CK82" s="72">
        <f t="shared" si="726"/>
        <v>13646</v>
      </c>
      <c r="CL82" s="72">
        <f t="shared" si="727"/>
        <v>9257</v>
      </c>
      <c r="CM82" s="72"/>
      <c r="CN82" s="72">
        <f t="shared" si="728"/>
        <v>22903</v>
      </c>
      <c r="CO82" s="72">
        <f t="shared" si="729"/>
        <v>201987</v>
      </c>
      <c r="CP82" s="72">
        <f t="shared" si="730"/>
        <v>224890</v>
      </c>
      <c r="CQ82" s="72">
        <f t="shared" si="731"/>
        <v>14245</v>
      </c>
      <c r="CR82" s="72">
        <f t="shared" si="732"/>
        <v>9663</v>
      </c>
      <c r="CS82" s="72"/>
      <c r="CT82" s="72">
        <f t="shared" si="733"/>
        <v>23908</v>
      </c>
      <c r="CU82" s="72">
        <f t="shared" si="734"/>
        <v>210846</v>
      </c>
      <c r="CV82" s="72">
        <f t="shared" si="735"/>
        <v>234754</v>
      </c>
      <c r="CW82" s="72">
        <f t="shared" si="736"/>
        <v>14604</v>
      </c>
      <c r="CX82" s="72">
        <f t="shared" si="737"/>
        <v>9907</v>
      </c>
      <c r="CY82" s="72"/>
      <c r="CZ82" s="72">
        <f t="shared" si="738"/>
        <v>24511</v>
      </c>
      <c r="DA82" s="72">
        <f t="shared" si="739"/>
        <v>216161</v>
      </c>
      <c r="DB82" s="72">
        <f t="shared" si="740"/>
        <v>240672</v>
      </c>
      <c r="DC82" s="78"/>
      <c r="DD82" s="214">
        <f t="shared" si="72"/>
        <v>2.9991645781119465E-2</v>
      </c>
      <c r="DE82" s="214">
        <f t="shared" si="73"/>
        <v>3.0049261083743842E-2</v>
      </c>
      <c r="DF82" s="214">
        <f t="shared" si="74"/>
        <v>2.9997403799483017E-2</v>
      </c>
      <c r="DG82" s="88"/>
      <c r="DI82" s="56"/>
      <c r="DJ82" s="213"/>
    </row>
    <row r="83" spans="1:114" ht="15.75" x14ac:dyDescent="0.25">
      <c r="A83" s="216" t="s">
        <v>895</v>
      </c>
      <c r="B83" s="141" t="s">
        <v>896</v>
      </c>
      <c r="C83" s="210" t="s">
        <v>2499</v>
      </c>
      <c r="D83" s="211">
        <v>2497</v>
      </c>
      <c r="E83" s="211">
        <v>2016</v>
      </c>
      <c r="F83" s="211">
        <v>4513</v>
      </c>
      <c r="G83" s="211">
        <v>62637</v>
      </c>
      <c r="H83" s="211">
        <v>67150</v>
      </c>
      <c r="I83" s="109">
        <f t="shared" si="678"/>
        <v>2996.4</v>
      </c>
      <c r="J83" s="109">
        <f t="shared" si="678"/>
        <v>2419.1999999999998</v>
      </c>
      <c r="K83" s="109">
        <f t="shared" si="679"/>
        <v>5415.6</v>
      </c>
      <c r="L83" s="109">
        <f t="shared" si="680"/>
        <v>75164.399999999994</v>
      </c>
      <c r="M83" s="109">
        <f t="shared" si="681"/>
        <v>80580</v>
      </c>
      <c r="N83" s="109">
        <f t="shared" si="675"/>
        <v>3146.2200000000003</v>
      </c>
      <c r="O83" s="109">
        <f t="shared" si="675"/>
        <v>2540.16</v>
      </c>
      <c r="P83" s="109">
        <f t="shared" si="5"/>
        <v>5686.38</v>
      </c>
      <c r="Q83" s="109">
        <f t="shared" si="6"/>
        <v>78922.62</v>
      </c>
      <c r="R83" s="109">
        <f t="shared" si="7"/>
        <v>84609</v>
      </c>
      <c r="S83" s="109">
        <f t="shared" si="676"/>
        <v>3495.8</v>
      </c>
      <c r="T83" s="109">
        <f t="shared" si="676"/>
        <v>2822.3999999999996</v>
      </c>
      <c r="U83" s="109">
        <f t="shared" si="9"/>
        <v>6318.2</v>
      </c>
      <c r="V83" s="109">
        <f t="shared" si="10"/>
        <v>87691.799999999988</v>
      </c>
      <c r="W83" s="109">
        <f t="shared" si="11"/>
        <v>94009.999999999985</v>
      </c>
      <c r="X83" s="109">
        <v>3620.65</v>
      </c>
      <c r="Y83" s="109">
        <v>2923.2</v>
      </c>
      <c r="Z83" s="109">
        <v>6543.85</v>
      </c>
      <c r="AA83" s="109">
        <v>90823.65</v>
      </c>
      <c r="AB83" s="109">
        <v>97367.5</v>
      </c>
      <c r="AC83" s="212">
        <f t="shared" si="682"/>
        <v>3996</v>
      </c>
      <c r="AD83" s="212">
        <f t="shared" si="682"/>
        <v>3226</v>
      </c>
      <c r="AE83" s="212">
        <f t="shared" si="683"/>
        <v>7222</v>
      </c>
      <c r="AF83" s="212">
        <f t="shared" si="684"/>
        <v>100232</v>
      </c>
      <c r="AG83" s="212">
        <f t="shared" si="685"/>
        <v>107454</v>
      </c>
      <c r="AH83" s="72">
        <f t="shared" si="677"/>
        <v>4246</v>
      </c>
      <c r="AI83" s="72">
        <f t="shared" si="677"/>
        <v>3428</v>
      </c>
      <c r="AJ83" s="72">
        <f t="shared" si="17"/>
        <v>7674</v>
      </c>
      <c r="AK83" s="72">
        <f t="shared" si="18"/>
        <v>106496</v>
      </c>
      <c r="AL83" s="72">
        <f t="shared" si="19"/>
        <v>114170</v>
      </c>
      <c r="AM83" s="72">
        <f t="shared" si="686"/>
        <v>4621</v>
      </c>
      <c r="AN83" s="72">
        <f t="shared" si="686"/>
        <v>3730</v>
      </c>
      <c r="AO83" s="72">
        <f t="shared" si="687"/>
        <v>8351</v>
      </c>
      <c r="AP83" s="72">
        <f t="shared" si="688"/>
        <v>115892</v>
      </c>
      <c r="AQ83" s="72">
        <f t="shared" si="689"/>
        <v>124243</v>
      </c>
      <c r="AR83" s="72">
        <f t="shared" si="690"/>
        <v>5320</v>
      </c>
      <c r="AS83" s="72">
        <f t="shared" si="690"/>
        <v>4294</v>
      </c>
      <c r="AT83" s="72">
        <f t="shared" si="691"/>
        <v>9614</v>
      </c>
      <c r="AU83" s="72">
        <f t="shared" si="692"/>
        <v>133430</v>
      </c>
      <c r="AV83" s="72">
        <f t="shared" si="693"/>
        <v>143044</v>
      </c>
      <c r="AW83" s="72">
        <f t="shared" si="694"/>
        <v>6650</v>
      </c>
      <c r="AX83" s="72">
        <f t="shared" si="694"/>
        <v>5368</v>
      </c>
      <c r="AY83" s="72">
        <f t="shared" si="695"/>
        <v>12018</v>
      </c>
      <c r="AZ83" s="72">
        <f t="shared" si="696"/>
        <v>166788</v>
      </c>
      <c r="BA83" s="72">
        <f t="shared" si="697"/>
        <v>178806</v>
      </c>
      <c r="BB83" s="72">
        <f t="shared" si="698"/>
        <v>7714</v>
      </c>
      <c r="BC83" s="72">
        <f t="shared" si="698"/>
        <v>6227</v>
      </c>
      <c r="BD83" s="72">
        <f t="shared" si="699"/>
        <v>13941</v>
      </c>
      <c r="BE83" s="72">
        <f t="shared" si="700"/>
        <v>193474</v>
      </c>
      <c r="BF83" s="72">
        <f t="shared" si="701"/>
        <v>207415</v>
      </c>
      <c r="BG83" s="72">
        <f t="shared" si="702"/>
        <v>10214</v>
      </c>
      <c r="BH83" s="72">
        <f t="shared" si="703"/>
        <v>6227</v>
      </c>
      <c r="BI83" s="72"/>
      <c r="BJ83" s="72">
        <f t="shared" si="704"/>
        <v>16441</v>
      </c>
      <c r="BK83" s="72">
        <f t="shared" si="705"/>
        <v>193474</v>
      </c>
      <c r="BL83" s="72">
        <f t="shared" si="706"/>
        <v>209915</v>
      </c>
      <c r="BM83" s="72">
        <f t="shared" si="707"/>
        <v>10674</v>
      </c>
      <c r="BN83" s="72">
        <f t="shared" si="708"/>
        <v>6937</v>
      </c>
      <c r="BO83" s="72"/>
      <c r="BP83" s="72">
        <f t="shared" si="709"/>
        <v>17611</v>
      </c>
      <c r="BQ83" s="72">
        <f t="shared" si="710"/>
        <v>215523</v>
      </c>
      <c r="BR83" s="72">
        <f t="shared" si="711"/>
        <v>233134</v>
      </c>
      <c r="BS83" s="72">
        <f t="shared" si="712"/>
        <v>11083</v>
      </c>
      <c r="BT83" s="72">
        <f t="shared" si="712"/>
        <v>7186</v>
      </c>
      <c r="BU83" s="72"/>
      <c r="BV83" s="72">
        <f t="shared" si="713"/>
        <v>18269</v>
      </c>
      <c r="BW83" s="72">
        <f t="shared" si="714"/>
        <v>223262</v>
      </c>
      <c r="BX83" s="72">
        <f t="shared" si="715"/>
        <v>241531</v>
      </c>
      <c r="BY83" s="72">
        <f t="shared" si="716"/>
        <v>11970</v>
      </c>
      <c r="BZ83" s="72">
        <f t="shared" si="717"/>
        <v>8120</v>
      </c>
      <c r="CA83" s="72"/>
      <c r="CB83" s="72">
        <f t="shared" si="718"/>
        <v>20090</v>
      </c>
      <c r="CC83" s="72">
        <f t="shared" si="719"/>
        <v>252286</v>
      </c>
      <c r="CD83" s="72">
        <f t="shared" si="720"/>
        <v>272376</v>
      </c>
      <c r="CE83" s="72">
        <f t="shared" si="721"/>
        <v>13047</v>
      </c>
      <c r="CF83" s="72">
        <f t="shared" si="722"/>
        <v>8851</v>
      </c>
      <c r="CG83" s="72"/>
      <c r="CH83" s="72">
        <f t="shared" si="723"/>
        <v>21898</v>
      </c>
      <c r="CI83" s="72">
        <f t="shared" si="724"/>
        <v>274992</v>
      </c>
      <c r="CJ83" s="72">
        <f t="shared" si="725"/>
        <v>296890</v>
      </c>
      <c r="CK83" s="72">
        <f t="shared" si="726"/>
        <v>13646</v>
      </c>
      <c r="CL83" s="72">
        <f t="shared" si="727"/>
        <v>9257</v>
      </c>
      <c r="CM83" s="72"/>
      <c r="CN83" s="72">
        <f t="shared" si="728"/>
        <v>22903</v>
      </c>
      <c r="CO83" s="72">
        <f t="shared" si="729"/>
        <v>287606</v>
      </c>
      <c r="CP83" s="72">
        <f t="shared" si="730"/>
        <v>310509</v>
      </c>
      <c r="CQ83" s="72">
        <f t="shared" si="731"/>
        <v>14245</v>
      </c>
      <c r="CR83" s="72">
        <f t="shared" si="732"/>
        <v>9663</v>
      </c>
      <c r="CS83" s="72"/>
      <c r="CT83" s="72">
        <f t="shared" si="733"/>
        <v>23908</v>
      </c>
      <c r="CU83" s="72">
        <f t="shared" si="734"/>
        <v>300220</v>
      </c>
      <c r="CV83" s="72">
        <f t="shared" si="735"/>
        <v>324128</v>
      </c>
      <c r="CW83" s="72">
        <f t="shared" si="736"/>
        <v>14604</v>
      </c>
      <c r="CX83" s="72">
        <f t="shared" si="737"/>
        <v>9907</v>
      </c>
      <c r="CY83" s="72"/>
      <c r="CZ83" s="72">
        <f t="shared" si="738"/>
        <v>24511</v>
      </c>
      <c r="DA83" s="72">
        <f t="shared" si="739"/>
        <v>307789</v>
      </c>
      <c r="DB83" s="72">
        <f t="shared" si="740"/>
        <v>332300</v>
      </c>
      <c r="DC83" s="78"/>
      <c r="DD83" s="214">
        <f t="shared" si="72"/>
        <v>2.9991645781119465E-2</v>
      </c>
      <c r="DE83" s="214">
        <f t="shared" si="73"/>
        <v>3.0049261083743842E-2</v>
      </c>
      <c r="DF83" s="214">
        <f t="shared" si="74"/>
        <v>3.0001664777276584E-2</v>
      </c>
      <c r="DG83" s="88"/>
      <c r="DI83" s="56"/>
      <c r="DJ83" s="213"/>
    </row>
    <row r="84" spans="1:114" ht="15.75" x14ac:dyDescent="0.25">
      <c r="A84" s="216" t="s">
        <v>897</v>
      </c>
      <c r="B84" s="220" t="s">
        <v>898</v>
      </c>
      <c r="C84" s="67" t="s">
        <v>2499</v>
      </c>
      <c r="D84" s="221">
        <v>2497</v>
      </c>
      <c r="E84" s="221">
        <v>2016</v>
      </c>
      <c r="F84" s="221">
        <v>4513</v>
      </c>
      <c r="G84" s="221">
        <v>81308</v>
      </c>
      <c r="H84" s="221">
        <v>85821</v>
      </c>
      <c r="I84" s="109">
        <f t="shared" si="678"/>
        <v>2996.4</v>
      </c>
      <c r="J84" s="109">
        <f t="shared" si="678"/>
        <v>2419.1999999999998</v>
      </c>
      <c r="K84" s="109">
        <f t="shared" si="679"/>
        <v>5415.6</v>
      </c>
      <c r="L84" s="109">
        <f t="shared" si="680"/>
        <v>97569.599999999991</v>
      </c>
      <c r="M84" s="109">
        <f t="shared" si="681"/>
        <v>102985.2</v>
      </c>
      <c r="N84" s="109">
        <f t="shared" si="675"/>
        <v>3146.2200000000003</v>
      </c>
      <c r="O84" s="109">
        <f t="shared" si="675"/>
        <v>2540.16</v>
      </c>
      <c r="P84" s="109">
        <f t="shared" si="5"/>
        <v>5686.38</v>
      </c>
      <c r="Q84" s="109">
        <f t="shared" si="6"/>
        <v>102448.07999999999</v>
      </c>
      <c r="R84" s="109">
        <f t="shared" si="7"/>
        <v>108134.45999999999</v>
      </c>
      <c r="S84" s="109">
        <f t="shared" si="676"/>
        <v>3495.8</v>
      </c>
      <c r="T84" s="109">
        <f t="shared" si="676"/>
        <v>2822.3999999999996</v>
      </c>
      <c r="U84" s="109">
        <f t="shared" si="9"/>
        <v>6318.2</v>
      </c>
      <c r="V84" s="109">
        <f t="shared" si="10"/>
        <v>113831.19999999998</v>
      </c>
      <c r="W84" s="109">
        <f t="shared" si="11"/>
        <v>120149.39999999998</v>
      </c>
      <c r="X84" s="109">
        <v>3620.65</v>
      </c>
      <c r="Y84" s="109">
        <v>2923.2</v>
      </c>
      <c r="Z84" s="109">
        <v>6543.85</v>
      </c>
      <c r="AA84" s="109">
        <v>117896.59999999999</v>
      </c>
      <c r="AB84" s="109">
        <v>124440.45</v>
      </c>
      <c r="AC84" s="212">
        <f t="shared" si="682"/>
        <v>3996</v>
      </c>
      <c r="AD84" s="212">
        <f t="shared" si="682"/>
        <v>3226</v>
      </c>
      <c r="AE84" s="212">
        <f t="shared" si="683"/>
        <v>7222</v>
      </c>
      <c r="AF84" s="212">
        <f t="shared" si="684"/>
        <v>130109</v>
      </c>
      <c r="AG84" s="212">
        <f t="shared" si="685"/>
        <v>137331</v>
      </c>
      <c r="AH84" s="72">
        <f t="shared" si="677"/>
        <v>4246</v>
      </c>
      <c r="AI84" s="72">
        <f t="shared" si="677"/>
        <v>3428</v>
      </c>
      <c r="AJ84" s="72">
        <f t="shared" si="17"/>
        <v>7674</v>
      </c>
      <c r="AK84" s="72">
        <f t="shared" si="18"/>
        <v>138240</v>
      </c>
      <c r="AL84" s="72">
        <f t="shared" si="19"/>
        <v>145914</v>
      </c>
      <c r="AM84" s="72">
        <f t="shared" si="686"/>
        <v>4621</v>
      </c>
      <c r="AN84" s="72">
        <f t="shared" si="686"/>
        <v>3730</v>
      </c>
      <c r="AO84" s="72">
        <f t="shared" si="687"/>
        <v>8351</v>
      </c>
      <c r="AP84" s="72">
        <f t="shared" si="688"/>
        <v>150436</v>
      </c>
      <c r="AQ84" s="72">
        <f t="shared" si="689"/>
        <v>158787</v>
      </c>
      <c r="AR84" s="72">
        <f t="shared" si="690"/>
        <v>5320</v>
      </c>
      <c r="AS84" s="72">
        <f t="shared" si="690"/>
        <v>4294</v>
      </c>
      <c r="AT84" s="72">
        <f t="shared" si="691"/>
        <v>9614</v>
      </c>
      <c r="AU84" s="72">
        <f t="shared" si="692"/>
        <v>173202</v>
      </c>
      <c r="AV84" s="72">
        <f t="shared" si="693"/>
        <v>182816</v>
      </c>
      <c r="AW84" s="72">
        <f t="shared" si="694"/>
        <v>6650</v>
      </c>
      <c r="AX84" s="72">
        <f t="shared" si="694"/>
        <v>5368</v>
      </c>
      <c r="AY84" s="72">
        <f t="shared" si="695"/>
        <v>12018</v>
      </c>
      <c r="AZ84" s="72">
        <f t="shared" si="696"/>
        <v>216503</v>
      </c>
      <c r="BA84" s="72">
        <f t="shared" si="697"/>
        <v>228521</v>
      </c>
      <c r="BB84" s="72">
        <f t="shared" si="698"/>
        <v>7714</v>
      </c>
      <c r="BC84" s="72">
        <f t="shared" si="698"/>
        <v>6227</v>
      </c>
      <c r="BD84" s="72">
        <f t="shared" si="699"/>
        <v>13941</v>
      </c>
      <c r="BE84" s="72">
        <f t="shared" si="700"/>
        <v>251143</v>
      </c>
      <c r="BF84" s="72">
        <f t="shared" si="701"/>
        <v>265084</v>
      </c>
      <c r="BG84" s="72">
        <f t="shared" si="702"/>
        <v>10214</v>
      </c>
      <c r="BH84" s="72">
        <f t="shared" si="703"/>
        <v>6227</v>
      </c>
      <c r="BI84" s="72"/>
      <c r="BJ84" s="72">
        <f t="shared" si="704"/>
        <v>16441</v>
      </c>
      <c r="BK84" s="72">
        <f t="shared" si="705"/>
        <v>251143</v>
      </c>
      <c r="BL84" s="72">
        <f t="shared" si="706"/>
        <v>267584</v>
      </c>
      <c r="BM84" s="72">
        <f t="shared" si="707"/>
        <v>10674</v>
      </c>
      <c r="BN84" s="72">
        <f t="shared" si="708"/>
        <v>6937</v>
      </c>
      <c r="BO84" s="72"/>
      <c r="BP84" s="72">
        <f t="shared" si="709"/>
        <v>17611</v>
      </c>
      <c r="BQ84" s="72">
        <f t="shared" si="710"/>
        <v>279765</v>
      </c>
      <c r="BR84" s="72">
        <f t="shared" si="711"/>
        <v>297376</v>
      </c>
      <c r="BS84" s="72">
        <f t="shared" si="712"/>
        <v>11083</v>
      </c>
      <c r="BT84" s="72">
        <f t="shared" si="712"/>
        <v>7186</v>
      </c>
      <c r="BU84" s="72"/>
      <c r="BV84" s="72">
        <f t="shared" si="713"/>
        <v>18269</v>
      </c>
      <c r="BW84" s="72">
        <f t="shared" si="714"/>
        <v>289811</v>
      </c>
      <c r="BX84" s="72">
        <f t="shared" si="715"/>
        <v>308080</v>
      </c>
      <c r="BY84" s="72">
        <f t="shared" si="716"/>
        <v>11970</v>
      </c>
      <c r="BZ84" s="72">
        <f t="shared" si="717"/>
        <v>8120</v>
      </c>
      <c r="CA84" s="72"/>
      <c r="CB84" s="72">
        <f t="shared" si="718"/>
        <v>20090</v>
      </c>
      <c r="CC84" s="72">
        <f t="shared" si="719"/>
        <v>327486</v>
      </c>
      <c r="CD84" s="72">
        <f t="shared" si="720"/>
        <v>347576</v>
      </c>
      <c r="CE84" s="72">
        <f t="shared" si="721"/>
        <v>13047</v>
      </c>
      <c r="CF84" s="72">
        <f t="shared" si="722"/>
        <v>8851</v>
      </c>
      <c r="CG84" s="72"/>
      <c r="CH84" s="72">
        <f t="shared" si="723"/>
        <v>21898</v>
      </c>
      <c r="CI84" s="72">
        <f t="shared" si="724"/>
        <v>356960</v>
      </c>
      <c r="CJ84" s="72">
        <f t="shared" si="725"/>
        <v>378858</v>
      </c>
      <c r="CK84" s="72">
        <f t="shared" si="726"/>
        <v>13646</v>
      </c>
      <c r="CL84" s="72">
        <f t="shared" si="727"/>
        <v>9257</v>
      </c>
      <c r="CM84" s="72"/>
      <c r="CN84" s="72">
        <f t="shared" si="728"/>
        <v>22903</v>
      </c>
      <c r="CO84" s="72">
        <f t="shared" si="729"/>
        <v>373334</v>
      </c>
      <c r="CP84" s="72">
        <f t="shared" si="730"/>
        <v>396237</v>
      </c>
      <c r="CQ84" s="72">
        <f t="shared" si="731"/>
        <v>14245</v>
      </c>
      <c r="CR84" s="72">
        <f t="shared" si="732"/>
        <v>9663</v>
      </c>
      <c r="CS84" s="72"/>
      <c r="CT84" s="72">
        <f t="shared" si="733"/>
        <v>23908</v>
      </c>
      <c r="CU84" s="72">
        <f t="shared" si="734"/>
        <v>389708</v>
      </c>
      <c r="CV84" s="72">
        <f t="shared" si="735"/>
        <v>413616</v>
      </c>
      <c r="CW84" s="72">
        <f t="shared" si="736"/>
        <v>14604</v>
      </c>
      <c r="CX84" s="72">
        <f t="shared" si="737"/>
        <v>9907</v>
      </c>
      <c r="CY84" s="72"/>
      <c r="CZ84" s="72">
        <f t="shared" si="738"/>
        <v>24511</v>
      </c>
      <c r="DA84" s="72">
        <f t="shared" si="739"/>
        <v>399533</v>
      </c>
      <c r="DB84" s="72">
        <f t="shared" si="740"/>
        <v>424044</v>
      </c>
      <c r="DC84" s="78"/>
      <c r="DD84" s="214">
        <f t="shared" si="72"/>
        <v>2.9991645781119465E-2</v>
      </c>
      <c r="DE84" s="214">
        <f t="shared" si="73"/>
        <v>3.0049261083743842E-2</v>
      </c>
      <c r="DF84" s="214">
        <f t="shared" si="74"/>
        <v>3.0001282497572414E-2</v>
      </c>
      <c r="DG84" s="88"/>
      <c r="DI84" s="56"/>
      <c r="DJ84" s="213"/>
    </row>
    <row r="85" spans="1:114" ht="15.75" x14ac:dyDescent="0.25">
      <c r="A85" s="207" t="s">
        <v>2519</v>
      </c>
      <c r="B85" s="70" t="s">
        <v>2457</v>
      </c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>
        <f t="shared" si="675"/>
        <v>0</v>
      </c>
      <c r="O85" s="207">
        <f t="shared" si="675"/>
        <v>0</v>
      </c>
      <c r="P85" s="207">
        <f t="shared" si="5"/>
        <v>0</v>
      </c>
      <c r="Q85" s="207">
        <f t="shared" si="6"/>
        <v>0</v>
      </c>
      <c r="R85" s="207">
        <f t="shared" si="7"/>
        <v>0</v>
      </c>
      <c r="S85" s="207">
        <f t="shared" si="676"/>
        <v>0</v>
      </c>
      <c r="T85" s="207">
        <f t="shared" si="676"/>
        <v>0</v>
      </c>
      <c r="U85" s="207">
        <f t="shared" si="9"/>
        <v>0</v>
      </c>
      <c r="V85" s="207">
        <f t="shared" si="10"/>
        <v>0</v>
      </c>
      <c r="W85" s="207">
        <f t="shared" si="11"/>
        <v>0</v>
      </c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>
        <f t="shared" si="677"/>
        <v>0</v>
      </c>
      <c r="AI85" s="207">
        <f t="shared" si="677"/>
        <v>0</v>
      </c>
      <c r="AJ85" s="207">
        <f t="shared" si="17"/>
        <v>0</v>
      </c>
      <c r="AK85" s="207">
        <f t="shared" si="18"/>
        <v>0</v>
      </c>
      <c r="AL85" s="207">
        <f t="shared" si="19"/>
        <v>0</v>
      </c>
      <c r="AM85" s="207">
        <f t="shared" si="686"/>
        <v>0</v>
      </c>
      <c r="AN85" s="207">
        <f t="shared" si="686"/>
        <v>0</v>
      </c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07"/>
      <c r="CB85" s="207"/>
      <c r="CC85" s="207"/>
      <c r="CD85" s="207"/>
      <c r="CE85" s="207"/>
      <c r="CF85" s="207"/>
      <c r="CG85" s="207"/>
      <c r="CH85" s="207"/>
      <c r="CI85" s="207"/>
      <c r="CJ85" s="207"/>
      <c r="CK85" s="207"/>
      <c r="CL85" s="207"/>
      <c r="CM85" s="207"/>
      <c r="CN85" s="207"/>
      <c r="CO85" s="207"/>
      <c r="CP85" s="207"/>
      <c r="CQ85" s="207"/>
      <c r="CR85" s="207"/>
      <c r="CS85" s="207"/>
      <c r="CT85" s="207"/>
      <c r="CU85" s="207"/>
      <c r="CV85" s="207"/>
      <c r="CW85" s="207"/>
      <c r="CX85" s="207"/>
      <c r="CY85" s="207"/>
      <c r="CZ85" s="207"/>
      <c r="DA85" s="207"/>
      <c r="DB85" s="207"/>
      <c r="DC85" s="56"/>
      <c r="DD85" s="88" t="e">
        <f t="shared" si="72"/>
        <v>#DIV/0!</v>
      </c>
      <c r="DE85" s="88" t="e">
        <f t="shared" si="73"/>
        <v>#DIV/0!</v>
      </c>
      <c r="DF85" s="88" t="e">
        <f t="shared" si="74"/>
        <v>#DIV/0!</v>
      </c>
      <c r="DG85" s="214"/>
      <c r="DI85" s="56"/>
      <c r="DJ85" s="213"/>
    </row>
    <row r="86" spans="1:114" x14ac:dyDescent="0.25">
      <c r="A86" s="216" t="s">
        <v>899</v>
      </c>
      <c r="B86" s="76" t="s">
        <v>900</v>
      </c>
      <c r="C86" s="68" t="s">
        <v>2520</v>
      </c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222"/>
      <c r="BZ86" s="72">
        <f t="shared" ref="BZ86:CB86" si="741">+ROUND(BT86+(BT86*$CC$3),0)</f>
        <v>0</v>
      </c>
      <c r="CA86" s="72">
        <f t="shared" si="741"/>
        <v>0</v>
      </c>
      <c r="CB86" s="72">
        <f t="shared" si="741"/>
        <v>0</v>
      </c>
      <c r="CC86" s="72">
        <f>+ROUND(BW86+(BW86*$CI3),0)</f>
        <v>0</v>
      </c>
      <c r="CD86" s="72">
        <f>+ROUND(BX86+(BX86*$CC$3),0)</f>
        <v>0</v>
      </c>
      <c r="CE86" s="59">
        <v>17921.509999999998</v>
      </c>
      <c r="CF86" s="59">
        <v>57375.19</v>
      </c>
      <c r="CG86" s="72"/>
      <c r="CH86" s="72">
        <f t="shared" ref="CH86:CH97" si="742">CE86+CF86+CG86</f>
        <v>75296.7</v>
      </c>
      <c r="CI86" s="72">
        <v>512497</v>
      </c>
      <c r="CJ86" s="72">
        <f t="shared" ref="CJ86:CJ97" si="743">CH86+CI86</f>
        <v>587793.69999999995</v>
      </c>
      <c r="CK86" s="59">
        <v>20430.52</v>
      </c>
      <c r="CL86" s="59">
        <f t="shared" ref="CL86:CL97" si="744">+ROUND(CF86+$BZ86*CL$3,2)</f>
        <v>57375.19</v>
      </c>
      <c r="CM86" s="223"/>
      <c r="CN86" s="59">
        <f t="shared" ref="CN86:CN97" si="745">CK86+CL86+CM86</f>
        <v>77805.710000000006</v>
      </c>
      <c r="CO86" s="224">
        <f t="shared" ref="CO86:CO97" si="746">+ROUND(CI86+$CC86*CO$3,0)</f>
        <v>512497</v>
      </c>
      <c r="CP86" s="224">
        <f t="shared" ref="CP86:CP97" si="747">CN86+CO86</f>
        <v>590302.71</v>
      </c>
      <c r="CQ86" s="224">
        <v>21326.596899999997</v>
      </c>
      <c r="CR86" s="224">
        <v>57375.19</v>
      </c>
      <c r="CS86" s="72"/>
      <c r="CT86" s="59">
        <v>78701.786900000006</v>
      </c>
      <c r="CU86" s="59">
        <v>512497</v>
      </c>
      <c r="CV86" s="59">
        <f t="shared" ref="CV86:CV97" si="748">SUM(CT86:CU86)</f>
        <v>591198.78689999995</v>
      </c>
      <c r="CW86" s="72">
        <f t="shared" ref="CW86:CW97" si="749">ROUND(CQ86*$CW$84/$CQ$84,0)</f>
        <v>21864</v>
      </c>
      <c r="CX86" s="72">
        <f t="shared" ref="CX86:CX97" si="750">ROUND(CR86,0)</f>
        <v>57375</v>
      </c>
      <c r="CY86" s="72"/>
      <c r="CZ86" s="72">
        <f t="shared" ref="CZ86:CZ97" si="751">CW86+CX86+CY86</f>
        <v>79239</v>
      </c>
      <c r="DA86" s="72">
        <f t="shared" ref="DA86:DA97" si="752">ROUND(CU86,0)</f>
        <v>512497</v>
      </c>
      <c r="DB86" s="72">
        <f t="shared" ref="DB86:DB97" si="753">CZ86+DA86</f>
        <v>591736</v>
      </c>
      <c r="DC86" s="56"/>
      <c r="DD86" s="88">
        <f t="shared" ref="DD86:DD97" si="754">(CW86-CQ86)/$CE86</f>
        <v>2.9986485513776643E-2</v>
      </c>
      <c r="DE86" s="88">
        <f t="shared" ref="DE86:DE97" si="755">(CX86-CR86)/$CF86</f>
        <v>-3.3115358746930215E-6</v>
      </c>
      <c r="DF86" s="88">
        <f t="shared" ref="DF86:DF97" si="756">(DA86-CU86)/CI86</f>
        <v>0</v>
      </c>
      <c r="DG86" s="88"/>
      <c r="DI86" s="56"/>
      <c r="DJ86" s="213"/>
    </row>
    <row r="87" spans="1:114" x14ac:dyDescent="0.25">
      <c r="A87" s="216" t="s">
        <v>901</v>
      </c>
      <c r="B87" s="76" t="s">
        <v>902</v>
      </c>
      <c r="C87" s="68" t="s">
        <v>2520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>
        <f t="shared" ref="BY87:CD97" si="757">+ROUND(BS87+(BS87*$CC$3),0)</f>
        <v>0</v>
      </c>
      <c r="BZ87" s="72">
        <f t="shared" si="757"/>
        <v>0</v>
      </c>
      <c r="CA87" s="72">
        <f t="shared" si="757"/>
        <v>0</v>
      </c>
      <c r="CB87" s="72">
        <f t="shared" si="757"/>
        <v>0</v>
      </c>
      <c r="CC87" s="72">
        <f t="shared" si="757"/>
        <v>0</v>
      </c>
      <c r="CD87" s="72">
        <f t="shared" si="757"/>
        <v>0</v>
      </c>
      <c r="CE87" s="59">
        <v>17921.509999999998</v>
      </c>
      <c r="CF87" s="59">
        <v>57375.19</v>
      </c>
      <c r="CG87" s="72"/>
      <c r="CH87" s="72">
        <f t="shared" si="742"/>
        <v>75296.7</v>
      </c>
      <c r="CI87" s="72">
        <v>445750</v>
      </c>
      <c r="CJ87" s="72">
        <f t="shared" si="743"/>
        <v>521046.7</v>
      </c>
      <c r="CK87" s="59">
        <v>20430.52</v>
      </c>
      <c r="CL87" s="59">
        <f t="shared" si="744"/>
        <v>57375.19</v>
      </c>
      <c r="CM87" s="223"/>
      <c r="CN87" s="59">
        <f t="shared" si="745"/>
        <v>77805.710000000006</v>
      </c>
      <c r="CO87" s="224">
        <f t="shared" si="746"/>
        <v>445750</v>
      </c>
      <c r="CP87" s="224">
        <f t="shared" si="747"/>
        <v>523555.71</v>
      </c>
      <c r="CQ87" s="224">
        <v>21326.596899999997</v>
      </c>
      <c r="CR87" s="224">
        <v>57375.19</v>
      </c>
      <c r="CS87" s="72"/>
      <c r="CT87" s="59">
        <v>78701.786900000006</v>
      </c>
      <c r="CU87" s="59">
        <v>445750</v>
      </c>
      <c r="CV87" s="59">
        <f t="shared" si="748"/>
        <v>524451.78689999995</v>
      </c>
      <c r="CW87" s="72">
        <f t="shared" si="749"/>
        <v>21864</v>
      </c>
      <c r="CX87" s="72">
        <f t="shared" si="750"/>
        <v>57375</v>
      </c>
      <c r="CY87" s="72"/>
      <c r="CZ87" s="72">
        <f t="shared" si="751"/>
        <v>79239</v>
      </c>
      <c r="DA87" s="72">
        <f t="shared" si="752"/>
        <v>445750</v>
      </c>
      <c r="DB87" s="72">
        <f t="shared" si="753"/>
        <v>524989</v>
      </c>
      <c r="DC87" s="56"/>
      <c r="DD87" s="88">
        <f t="shared" si="754"/>
        <v>2.9986485513776643E-2</v>
      </c>
      <c r="DE87" s="88">
        <f t="shared" si="755"/>
        <v>-3.3115358746930215E-6</v>
      </c>
      <c r="DF87" s="88">
        <f t="shared" si="756"/>
        <v>0</v>
      </c>
      <c r="DG87" s="214"/>
      <c r="DI87" s="56"/>
      <c r="DJ87" s="213"/>
    </row>
    <row r="88" spans="1:114" x14ac:dyDescent="0.25">
      <c r="A88" s="216" t="s">
        <v>903</v>
      </c>
      <c r="B88" s="76" t="s">
        <v>904</v>
      </c>
      <c r="C88" s="68" t="s">
        <v>2521</v>
      </c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>
        <f t="shared" si="757"/>
        <v>0</v>
      </c>
      <c r="BZ88" s="72">
        <f t="shared" si="757"/>
        <v>0</v>
      </c>
      <c r="CA88" s="72">
        <f t="shared" si="757"/>
        <v>0</v>
      </c>
      <c r="CB88" s="72">
        <f t="shared" si="757"/>
        <v>0</v>
      </c>
      <c r="CC88" s="72">
        <f t="shared" si="757"/>
        <v>0</v>
      </c>
      <c r="CD88" s="72">
        <f t="shared" si="757"/>
        <v>0</v>
      </c>
      <c r="CE88" s="59">
        <v>17921.509999999998</v>
      </c>
      <c r="CF88" s="59">
        <v>57375.19</v>
      </c>
      <c r="CG88" s="72"/>
      <c r="CH88" s="72">
        <f t="shared" si="742"/>
        <v>75296.7</v>
      </c>
      <c r="CI88" s="72">
        <v>799268</v>
      </c>
      <c r="CJ88" s="72">
        <f t="shared" si="743"/>
        <v>874564.7</v>
      </c>
      <c r="CK88" s="59">
        <v>20430.52</v>
      </c>
      <c r="CL88" s="59">
        <f t="shared" si="744"/>
        <v>57375.19</v>
      </c>
      <c r="CM88" s="223"/>
      <c r="CN88" s="59">
        <f t="shared" si="745"/>
        <v>77805.710000000006</v>
      </c>
      <c r="CO88" s="224">
        <f t="shared" si="746"/>
        <v>799268</v>
      </c>
      <c r="CP88" s="224">
        <f t="shared" si="747"/>
        <v>877073.71</v>
      </c>
      <c r="CQ88" s="224">
        <v>21326.596899999997</v>
      </c>
      <c r="CR88" s="224">
        <v>57375.19</v>
      </c>
      <c r="CS88" s="72"/>
      <c r="CT88" s="59">
        <v>78701.786900000006</v>
      </c>
      <c r="CU88" s="59">
        <v>799268</v>
      </c>
      <c r="CV88" s="59">
        <f t="shared" si="748"/>
        <v>877969.78689999995</v>
      </c>
      <c r="CW88" s="72">
        <f t="shared" si="749"/>
        <v>21864</v>
      </c>
      <c r="CX88" s="72">
        <f t="shared" si="750"/>
        <v>57375</v>
      </c>
      <c r="CY88" s="72"/>
      <c r="CZ88" s="72">
        <f t="shared" si="751"/>
        <v>79239</v>
      </c>
      <c r="DA88" s="72">
        <f t="shared" si="752"/>
        <v>799268</v>
      </c>
      <c r="DB88" s="72">
        <f t="shared" si="753"/>
        <v>878507</v>
      </c>
      <c r="DC88" s="56"/>
      <c r="DD88" s="88">
        <f t="shared" si="754"/>
        <v>2.9986485513776643E-2</v>
      </c>
      <c r="DE88" s="88">
        <f t="shared" si="755"/>
        <v>-3.3115358746930215E-6</v>
      </c>
      <c r="DF88" s="88">
        <f t="shared" si="756"/>
        <v>0</v>
      </c>
      <c r="DG88" s="214"/>
      <c r="DI88" s="56"/>
      <c r="DJ88" s="213"/>
    </row>
    <row r="89" spans="1:114" x14ac:dyDescent="0.25">
      <c r="A89" s="216" t="s">
        <v>905</v>
      </c>
      <c r="B89" s="76" t="s">
        <v>906</v>
      </c>
      <c r="C89" s="68" t="s">
        <v>2521</v>
      </c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>
        <f t="shared" si="757"/>
        <v>0</v>
      </c>
      <c r="BZ89" s="72">
        <f t="shared" si="757"/>
        <v>0</v>
      </c>
      <c r="CA89" s="72">
        <f t="shared" si="757"/>
        <v>0</v>
      </c>
      <c r="CB89" s="72">
        <f t="shared" si="757"/>
        <v>0</v>
      </c>
      <c r="CC89" s="72">
        <f t="shared" si="757"/>
        <v>0</v>
      </c>
      <c r="CD89" s="72">
        <f t="shared" si="757"/>
        <v>0</v>
      </c>
      <c r="CE89" s="59">
        <v>17921.509999999998</v>
      </c>
      <c r="CF89" s="59">
        <v>57375.19</v>
      </c>
      <c r="CG89" s="72"/>
      <c r="CH89" s="72">
        <f t="shared" si="742"/>
        <v>75296.7</v>
      </c>
      <c r="CI89" s="72">
        <v>641224</v>
      </c>
      <c r="CJ89" s="72">
        <f t="shared" si="743"/>
        <v>716520.7</v>
      </c>
      <c r="CK89" s="59">
        <v>20430.52</v>
      </c>
      <c r="CL89" s="59">
        <f t="shared" si="744"/>
        <v>57375.19</v>
      </c>
      <c r="CM89" s="223"/>
      <c r="CN89" s="59">
        <f t="shared" si="745"/>
        <v>77805.710000000006</v>
      </c>
      <c r="CO89" s="224">
        <f t="shared" si="746"/>
        <v>641224</v>
      </c>
      <c r="CP89" s="224">
        <f t="shared" si="747"/>
        <v>719029.71</v>
      </c>
      <c r="CQ89" s="224">
        <v>21326.596899999997</v>
      </c>
      <c r="CR89" s="224">
        <v>57375.19</v>
      </c>
      <c r="CS89" s="72"/>
      <c r="CT89" s="59">
        <v>78701.786900000006</v>
      </c>
      <c r="CU89" s="59">
        <v>641224</v>
      </c>
      <c r="CV89" s="59">
        <f t="shared" si="748"/>
        <v>719925.78689999995</v>
      </c>
      <c r="CW89" s="72">
        <f t="shared" si="749"/>
        <v>21864</v>
      </c>
      <c r="CX89" s="72">
        <f t="shared" si="750"/>
        <v>57375</v>
      </c>
      <c r="CY89" s="72"/>
      <c r="CZ89" s="72">
        <f t="shared" si="751"/>
        <v>79239</v>
      </c>
      <c r="DA89" s="72">
        <f t="shared" si="752"/>
        <v>641224</v>
      </c>
      <c r="DB89" s="72">
        <f t="shared" si="753"/>
        <v>720463</v>
      </c>
      <c r="DC89" s="56"/>
      <c r="DD89" s="88">
        <f t="shared" si="754"/>
        <v>2.9986485513776643E-2</v>
      </c>
      <c r="DE89" s="88">
        <f t="shared" si="755"/>
        <v>-3.3115358746930215E-6</v>
      </c>
      <c r="DF89" s="88">
        <f t="shared" si="756"/>
        <v>0</v>
      </c>
      <c r="DG89" s="214"/>
      <c r="DI89" s="56"/>
      <c r="DJ89" s="213"/>
    </row>
    <row r="90" spans="1:114" x14ac:dyDescent="0.25">
      <c r="A90" s="216" t="s">
        <v>907</v>
      </c>
      <c r="B90" s="76" t="s">
        <v>908</v>
      </c>
      <c r="C90" s="68" t="s">
        <v>2522</v>
      </c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>
        <f t="shared" si="757"/>
        <v>0</v>
      </c>
      <c r="BZ90" s="72">
        <f t="shared" si="757"/>
        <v>0</v>
      </c>
      <c r="CA90" s="72">
        <f t="shared" si="757"/>
        <v>0</v>
      </c>
      <c r="CB90" s="72">
        <f t="shared" si="757"/>
        <v>0</v>
      </c>
      <c r="CC90" s="72">
        <f t="shared" si="757"/>
        <v>0</v>
      </c>
      <c r="CD90" s="72">
        <f t="shared" si="757"/>
        <v>0</v>
      </c>
      <c r="CE90" s="59">
        <v>17921.509999999998</v>
      </c>
      <c r="CF90" s="59">
        <v>57375.19</v>
      </c>
      <c r="CG90" s="72"/>
      <c r="CH90" s="72">
        <f t="shared" si="742"/>
        <v>75296.7</v>
      </c>
      <c r="CI90" s="72">
        <v>799268</v>
      </c>
      <c r="CJ90" s="72">
        <f t="shared" si="743"/>
        <v>874564.7</v>
      </c>
      <c r="CK90" s="59">
        <v>20430.52</v>
      </c>
      <c r="CL90" s="59">
        <f t="shared" si="744"/>
        <v>57375.19</v>
      </c>
      <c r="CM90" s="223"/>
      <c r="CN90" s="59">
        <f t="shared" si="745"/>
        <v>77805.710000000006</v>
      </c>
      <c r="CO90" s="224">
        <f t="shared" si="746"/>
        <v>799268</v>
      </c>
      <c r="CP90" s="224">
        <f t="shared" si="747"/>
        <v>877073.71</v>
      </c>
      <c r="CQ90" s="224">
        <v>21326.596899999997</v>
      </c>
      <c r="CR90" s="224">
        <v>57375.19</v>
      </c>
      <c r="CS90" s="72"/>
      <c r="CT90" s="59">
        <v>78701.786900000006</v>
      </c>
      <c r="CU90" s="59">
        <v>799268</v>
      </c>
      <c r="CV90" s="59">
        <f t="shared" si="748"/>
        <v>877969.78689999995</v>
      </c>
      <c r="CW90" s="72">
        <f t="shared" si="749"/>
        <v>21864</v>
      </c>
      <c r="CX90" s="72">
        <f t="shared" si="750"/>
        <v>57375</v>
      </c>
      <c r="CY90" s="72"/>
      <c r="CZ90" s="72">
        <f t="shared" si="751"/>
        <v>79239</v>
      </c>
      <c r="DA90" s="72">
        <f t="shared" si="752"/>
        <v>799268</v>
      </c>
      <c r="DB90" s="72">
        <f t="shared" si="753"/>
        <v>878507</v>
      </c>
      <c r="DC90" s="56"/>
      <c r="DD90" s="88">
        <f t="shared" si="754"/>
        <v>2.9986485513776643E-2</v>
      </c>
      <c r="DE90" s="88">
        <f t="shared" si="755"/>
        <v>-3.3115358746930215E-6</v>
      </c>
      <c r="DF90" s="88">
        <f t="shared" si="756"/>
        <v>0</v>
      </c>
      <c r="DG90" s="214"/>
      <c r="DI90" s="56"/>
      <c r="DJ90" s="213"/>
    </row>
    <row r="91" spans="1:114" x14ac:dyDescent="0.25">
      <c r="A91" s="216" t="s">
        <v>909</v>
      </c>
      <c r="B91" s="76" t="s">
        <v>910</v>
      </c>
      <c r="C91" s="68" t="s">
        <v>2522</v>
      </c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>
        <f t="shared" si="757"/>
        <v>0</v>
      </c>
      <c r="BZ91" s="72">
        <f t="shared" si="757"/>
        <v>0</v>
      </c>
      <c r="CA91" s="72">
        <f t="shared" si="757"/>
        <v>0</v>
      </c>
      <c r="CB91" s="72">
        <f t="shared" si="757"/>
        <v>0</v>
      </c>
      <c r="CC91" s="72">
        <f t="shared" si="757"/>
        <v>0</v>
      </c>
      <c r="CD91" s="72">
        <f t="shared" si="757"/>
        <v>0</v>
      </c>
      <c r="CE91" s="59">
        <v>17921.509999999998</v>
      </c>
      <c r="CF91" s="59">
        <v>57375.19</v>
      </c>
      <c r="CG91" s="72"/>
      <c r="CH91" s="72">
        <f t="shared" si="742"/>
        <v>75296.7</v>
      </c>
      <c r="CI91" s="72">
        <v>641224</v>
      </c>
      <c r="CJ91" s="72">
        <f t="shared" si="743"/>
        <v>716520.7</v>
      </c>
      <c r="CK91" s="59">
        <v>20430.52</v>
      </c>
      <c r="CL91" s="59">
        <f t="shared" si="744"/>
        <v>57375.19</v>
      </c>
      <c r="CM91" s="223"/>
      <c r="CN91" s="59">
        <f t="shared" si="745"/>
        <v>77805.710000000006</v>
      </c>
      <c r="CO91" s="224">
        <f t="shared" si="746"/>
        <v>641224</v>
      </c>
      <c r="CP91" s="224">
        <f t="shared" si="747"/>
        <v>719029.71</v>
      </c>
      <c r="CQ91" s="224">
        <v>21326.596899999997</v>
      </c>
      <c r="CR91" s="224">
        <v>57375.19</v>
      </c>
      <c r="CS91" s="72"/>
      <c r="CT91" s="59">
        <v>78701.786900000006</v>
      </c>
      <c r="CU91" s="59">
        <v>641224</v>
      </c>
      <c r="CV91" s="59">
        <f t="shared" si="748"/>
        <v>719925.78689999995</v>
      </c>
      <c r="CW91" s="72">
        <f t="shared" si="749"/>
        <v>21864</v>
      </c>
      <c r="CX91" s="72">
        <f t="shared" si="750"/>
        <v>57375</v>
      </c>
      <c r="CY91" s="72"/>
      <c r="CZ91" s="72">
        <f t="shared" si="751"/>
        <v>79239</v>
      </c>
      <c r="DA91" s="72">
        <f t="shared" si="752"/>
        <v>641224</v>
      </c>
      <c r="DB91" s="72">
        <f t="shared" si="753"/>
        <v>720463</v>
      </c>
      <c r="DC91" s="56"/>
      <c r="DD91" s="88">
        <f t="shared" si="754"/>
        <v>2.9986485513776643E-2</v>
      </c>
      <c r="DE91" s="88">
        <f t="shared" si="755"/>
        <v>-3.3115358746930215E-6</v>
      </c>
      <c r="DF91" s="88">
        <f t="shared" si="756"/>
        <v>0</v>
      </c>
      <c r="DG91" s="214"/>
      <c r="DI91" s="56"/>
      <c r="DJ91" s="213"/>
    </row>
    <row r="92" spans="1:114" x14ac:dyDescent="0.25">
      <c r="A92" s="216" t="s">
        <v>911</v>
      </c>
      <c r="B92" s="76" t="s">
        <v>912</v>
      </c>
      <c r="C92" s="68" t="s">
        <v>2523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>
        <f t="shared" si="757"/>
        <v>0</v>
      </c>
      <c r="BZ92" s="72">
        <f t="shared" si="757"/>
        <v>0</v>
      </c>
      <c r="CA92" s="72">
        <f t="shared" si="757"/>
        <v>0</v>
      </c>
      <c r="CB92" s="72">
        <f t="shared" si="757"/>
        <v>0</v>
      </c>
      <c r="CC92" s="72">
        <f t="shared" si="757"/>
        <v>0</v>
      </c>
      <c r="CD92" s="72">
        <f t="shared" si="757"/>
        <v>0</v>
      </c>
      <c r="CE92" s="59">
        <v>17921.509999999998</v>
      </c>
      <c r="CF92" s="59">
        <v>57375.19</v>
      </c>
      <c r="CG92" s="72"/>
      <c r="CH92" s="72">
        <f t="shared" si="742"/>
        <v>75296.7</v>
      </c>
      <c r="CI92" s="72">
        <v>937957</v>
      </c>
      <c r="CJ92" s="72">
        <f t="shared" si="743"/>
        <v>1013253.7</v>
      </c>
      <c r="CK92" s="59">
        <v>20430.52</v>
      </c>
      <c r="CL92" s="59">
        <f t="shared" si="744"/>
        <v>57375.19</v>
      </c>
      <c r="CM92" s="223"/>
      <c r="CN92" s="59">
        <f t="shared" si="745"/>
        <v>77805.710000000006</v>
      </c>
      <c r="CO92" s="224">
        <f t="shared" si="746"/>
        <v>937957</v>
      </c>
      <c r="CP92" s="224">
        <f t="shared" si="747"/>
        <v>1015762.71</v>
      </c>
      <c r="CQ92" s="224">
        <v>21326.596899999997</v>
      </c>
      <c r="CR92" s="224">
        <v>57375.19</v>
      </c>
      <c r="CS92" s="72"/>
      <c r="CT92" s="59">
        <v>78701.786900000006</v>
      </c>
      <c r="CU92" s="59">
        <v>937957</v>
      </c>
      <c r="CV92" s="59">
        <f t="shared" si="748"/>
        <v>1016658.7868999999</v>
      </c>
      <c r="CW92" s="72">
        <f t="shared" si="749"/>
        <v>21864</v>
      </c>
      <c r="CX92" s="72">
        <f t="shared" si="750"/>
        <v>57375</v>
      </c>
      <c r="CY92" s="72"/>
      <c r="CZ92" s="72">
        <f t="shared" si="751"/>
        <v>79239</v>
      </c>
      <c r="DA92" s="72">
        <f t="shared" si="752"/>
        <v>937957</v>
      </c>
      <c r="DB92" s="72">
        <f t="shared" si="753"/>
        <v>1017196</v>
      </c>
      <c r="DC92" s="56"/>
      <c r="DD92" s="88">
        <f t="shared" si="754"/>
        <v>2.9986485513776643E-2</v>
      </c>
      <c r="DE92" s="88">
        <f t="shared" si="755"/>
        <v>-3.3115358746930215E-6</v>
      </c>
      <c r="DF92" s="88">
        <f t="shared" si="756"/>
        <v>0</v>
      </c>
      <c r="DG92" s="214"/>
      <c r="DI92" s="56"/>
      <c r="DJ92" s="213"/>
    </row>
    <row r="93" spans="1:114" x14ac:dyDescent="0.25">
      <c r="A93" s="216" t="s">
        <v>913</v>
      </c>
      <c r="B93" s="76" t="s">
        <v>914</v>
      </c>
      <c r="C93" s="68" t="s">
        <v>2523</v>
      </c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>
        <f t="shared" si="757"/>
        <v>0</v>
      </c>
      <c r="BZ93" s="72">
        <f t="shared" si="757"/>
        <v>0</v>
      </c>
      <c r="CA93" s="72">
        <f t="shared" si="757"/>
        <v>0</v>
      </c>
      <c r="CB93" s="72">
        <f t="shared" si="757"/>
        <v>0</v>
      </c>
      <c r="CC93" s="72">
        <f t="shared" si="757"/>
        <v>0</v>
      </c>
      <c r="CD93" s="72">
        <f t="shared" si="757"/>
        <v>0</v>
      </c>
      <c r="CE93" s="59">
        <v>17921.509999999998</v>
      </c>
      <c r="CF93" s="59">
        <v>57375.19</v>
      </c>
      <c r="CG93" s="72"/>
      <c r="CH93" s="72">
        <f t="shared" si="742"/>
        <v>75296.7</v>
      </c>
      <c r="CI93" s="72">
        <v>815593</v>
      </c>
      <c r="CJ93" s="72">
        <f t="shared" si="743"/>
        <v>890889.7</v>
      </c>
      <c r="CK93" s="59">
        <v>20430.52</v>
      </c>
      <c r="CL93" s="59">
        <f t="shared" si="744"/>
        <v>57375.19</v>
      </c>
      <c r="CM93" s="223"/>
      <c r="CN93" s="59">
        <f t="shared" si="745"/>
        <v>77805.710000000006</v>
      </c>
      <c r="CO93" s="224">
        <f t="shared" si="746"/>
        <v>815593</v>
      </c>
      <c r="CP93" s="224">
        <f t="shared" si="747"/>
        <v>893398.71</v>
      </c>
      <c r="CQ93" s="224">
        <v>21326.596899999997</v>
      </c>
      <c r="CR93" s="224">
        <v>57375.19</v>
      </c>
      <c r="CS93" s="72"/>
      <c r="CT93" s="59">
        <v>78701.786900000006</v>
      </c>
      <c r="CU93" s="59">
        <v>815593</v>
      </c>
      <c r="CV93" s="59">
        <f t="shared" si="748"/>
        <v>894294.78689999995</v>
      </c>
      <c r="CW93" s="72">
        <f t="shared" si="749"/>
        <v>21864</v>
      </c>
      <c r="CX93" s="72">
        <f t="shared" si="750"/>
        <v>57375</v>
      </c>
      <c r="CY93" s="72"/>
      <c r="CZ93" s="72">
        <f t="shared" si="751"/>
        <v>79239</v>
      </c>
      <c r="DA93" s="72">
        <f t="shared" si="752"/>
        <v>815593</v>
      </c>
      <c r="DB93" s="72">
        <f t="shared" si="753"/>
        <v>894832</v>
      </c>
      <c r="DC93" s="56"/>
      <c r="DD93" s="88">
        <f t="shared" si="754"/>
        <v>2.9986485513776643E-2</v>
      </c>
      <c r="DE93" s="88">
        <f t="shared" si="755"/>
        <v>-3.3115358746930215E-6</v>
      </c>
      <c r="DF93" s="88">
        <f t="shared" si="756"/>
        <v>0</v>
      </c>
      <c r="DG93" s="214"/>
      <c r="DI93" s="56"/>
      <c r="DJ93" s="213"/>
    </row>
    <row r="94" spans="1:114" x14ac:dyDescent="0.25">
      <c r="A94" s="216" t="s">
        <v>915</v>
      </c>
      <c r="B94" s="76" t="s">
        <v>916</v>
      </c>
      <c r="C94" s="68" t="s">
        <v>2524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>
        <f t="shared" si="757"/>
        <v>0</v>
      </c>
      <c r="BZ94" s="72">
        <f t="shared" si="757"/>
        <v>0</v>
      </c>
      <c r="CA94" s="72">
        <f t="shared" si="757"/>
        <v>0</v>
      </c>
      <c r="CB94" s="72">
        <f t="shared" si="757"/>
        <v>0</v>
      </c>
      <c r="CC94" s="72">
        <f t="shared" si="757"/>
        <v>0</v>
      </c>
      <c r="CD94" s="72">
        <f t="shared" si="757"/>
        <v>0</v>
      </c>
      <c r="CE94" s="59">
        <v>17921.509999999998</v>
      </c>
      <c r="CF94" s="59">
        <v>57375.19</v>
      </c>
      <c r="CG94" s="72"/>
      <c r="CH94" s="72">
        <f t="shared" si="742"/>
        <v>75296.7</v>
      </c>
      <c r="CI94" s="72">
        <v>1719715</v>
      </c>
      <c r="CJ94" s="72">
        <f t="shared" si="743"/>
        <v>1795011.7</v>
      </c>
      <c r="CK94" s="59">
        <v>20430.52</v>
      </c>
      <c r="CL94" s="59">
        <f t="shared" si="744"/>
        <v>57375.19</v>
      </c>
      <c r="CM94" s="223"/>
      <c r="CN94" s="59">
        <f t="shared" si="745"/>
        <v>77805.710000000006</v>
      </c>
      <c r="CO94" s="224">
        <f t="shared" si="746"/>
        <v>1719715</v>
      </c>
      <c r="CP94" s="224">
        <f t="shared" si="747"/>
        <v>1797520.71</v>
      </c>
      <c r="CQ94" s="224">
        <v>21326.596899999997</v>
      </c>
      <c r="CR94" s="224">
        <v>57375.19</v>
      </c>
      <c r="CS94" s="72"/>
      <c r="CT94" s="59">
        <v>78701.786900000006</v>
      </c>
      <c r="CU94" s="59">
        <v>1719715</v>
      </c>
      <c r="CV94" s="59">
        <f t="shared" si="748"/>
        <v>1798416.7868999999</v>
      </c>
      <c r="CW94" s="72">
        <f t="shared" si="749"/>
        <v>21864</v>
      </c>
      <c r="CX94" s="72">
        <f t="shared" si="750"/>
        <v>57375</v>
      </c>
      <c r="CY94" s="72"/>
      <c r="CZ94" s="72">
        <f t="shared" si="751"/>
        <v>79239</v>
      </c>
      <c r="DA94" s="72">
        <f t="shared" si="752"/>
        <v>1719715</v>
      </c>
      <c r="DB94" s="72">
        <f t="shared" si="753"/>
        <v>1798954</v>
      </c>
      <c r="DC94" s="56"/>
      <c r="DD94" s="88">
        <f t="shared" si="754"/>
        <v>2.9986485513776643E-2</v>
      </c>
      <c r="DE94" s="88">
        <f t="shared" si="755"/>
        <v>-3.3115358746930215E-6</v>
      </c>
      <c r="DF94" s="88">
        <f t="shared" si="756"/>
        <v>0</v>
      </c>
      <c r="DG94" s="214"/>
      <c r="DI94" s="56"/>
      <c r="DJ94" s="213"/>
    </row>
    <row r="95" spans="1:114" x14ac:dyDescent="0.25">
      <c r="A95" s="216" t="s">
        <v>917</v>
      </c>
      <c r="B95" s="76" t="s">
        <v>918</v>
      </c>
      <c r="C95" s="68" t="s">
        <v>2524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>
        <f t="shared" si="757"/>
        <v>0</v>
      </c>
      <c r="BZ95" s="72">
        <f t="shared" si="757"/>
        <v>0</v>
      </c>
      <c r="CA95" s="72">
        <f t="shared" si="757"/>
        <v>0</v>
      </c>
      <c r="CB95" s="72">
        <f t="shared" si="757"/>
        <v>0</v>
      </c>
      <c r="CC95" s="72">
        <f t="shared" si="757"/>
        <v>0</v>
      </c>
      <c r="CD95" s="72">
        <f t="shared" si="757"/>
        <v>0</v>
      </c>
      <c r="CE95" s="59">
        <v>17921.509999999998</v>
      </c>
      <c r="CF95" s="59">
        <v>57375.19</v>
      </c>
      <c r="CG95" s="72"/>
      <c r="CH95" s="72">
        <f t="shared" si="742"/>
        <v>75296.7</v>
      </c>
      <c r="CI95" s="72">
        <v>1495404</v>
      </c>
      <c r="CJ95" s="72">
        <f t="shared" si="743"/>
        <v>1570700.7</v>
      </c>
      <c r="CK95" s="59">
        <v>20430.52</v>
      </c>
      <c r="CL95" s="59">
        <f t="shared" si="744"/>
        <v>57375.19</v>
      </c>
      <c r="CM95" s="223"/>
      <c r="CN95" s="59">
        <f t="shared" si="745"/>
        <v>77805.710000000006</v>
      </c>
      <c r="CO95" s="224">
        <f t="shared" si="746"/>
        <v>1495404</v>
      </c>
      <c r="CP95" s="224">
        <f t="shared" si="747"/>
        <v>1573209.71</v>
      </c>
      <c r="CQ95" s="224">
        <v>21326.596899999997</v>
      </c>
      <c r="CR95" s="224">
        <v>57375.19</v>
      </c>
      <c r="CS95" s="72"/>
      <c r="CT95" s="59">
        <v>78701.786900000006</v>
      </c>
      <c r="CU95" s="59">
        <v>1495404</v>
      </c>
      <c r="CV95" s="59">
        <f t="shared" si="748"/>
        <v>1574105.7868999999</v>
      </c>
      <c r="CW95" s="72">
        <f t="shared" si="749"/>
        <v>21864</v>
      </c>
      <c r="CX95" s="72">
        <f t="shared" si="750"/>
        <v>57375</v>
      </c>
      <c r="CY95" s="72"/>
      <c r="CZ95" s="72">
        <f t="shared" si="751"/>
        <v>79239</v>
      </c>
      <c r="DA95" s="72">
        <f t="shared" si="752"/>
        <v>1495404</v>
      </c>
      <c r="DB95" s="72">
        <f t="shared" si="753"/>
        <v>1574643</v>
      </c>
      <c r="DC95" s="56"/>
      <c r="DD95" s="88">
        <f t="shared" si="754"/>
        <v>2.9986485513776643E-2</v>
      </c>
      <c r="DE95" s="88">
        <f t="shared" si="755"/>
        <v>-3.3115358746930215E-6</v>
      </c>
      <c r="DF95" s="88">
        <f t="shared" si="756"/>
        <v>0</v>
      </c>
      <c r="DG95" s="214"/>
      <c r="DI95" s="56"/>
      <c r="DJ95" s="213"/>
    </row>
    <row r="96" spans="1:114" x14ac:dyDescent="0.25">
      <c r="A96" s="216" t="s">
        <v>919</v>
      </c>
      <c r="B96" s="76" t="s">
        <v>920</v>
      </c>
      <c r="C96" s="68" t="s">
        <v>2525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>
        <f t="shared" si="757"/>
        <v>0</v>
      </c>
      <c r="BZ96" s="72">
        <f t="shared" si="757"/>
        <v>0</v>
      </c>
      <c r="CA96" s="72">
        <f t="shared" si="757"/>
        <v>0</v>
      </c>
      <c r="CB96" s="72">
        <f t="shared" si="757"/>
        <v>0</v>
      </c>
      <c r="CC96" s="72">
        <f t="shared" si="757"/>
        <v>0</v>
      </c>
      <c r="CD96" s="72">
        <f t="shared" si="757"/>
        <v>0</v>
      </c>
      <c r="CE96" s="59">
        <v>17921.509999999998</v>
      </c>
      <c r="CF96" s="59">
        <v>57375.19</v>
      </c>
      <c r="CG96" s="72"/>
      <c r="CH96" s="72">
        <f t="shared" si="742"/>
        <v>75296.7</v>
      </c>
      <c r="CI96" s="72">
        <v>1694160</v>
      </c>
      <c r="CJ96" s="72">
        <f t="shared" si="743"/>
        <v>1769456.7</v>
      </c>
      <c r="CK96" s="59">
        <v>20430.52</v>
      </c>
      <c r="CL96" s="59">
        <f t="shared" si="744"/>
        <v>57375.19</v>
      </c>
      <c r="CM96" s="223"/>
      <c r="CN96" s="59">
        <f t="shared" si="745"/>
        <v>77805.710000000006</v>
      </c>
      <c r="CO96" s="224">
        <f t="shared" si="746"/>
        <v>1694160</v>
      </c>
      <c r="CP96" s="224">
        <f t="shared" si="747"/>
        <v>1771965.71</v>
      </c>
      <c r="CQ96" s="224">
        <v>21326.596899999997</v>
      </c>
      <c r="CR96" s="224">
        <v>57375.19</v>
      </c>
      <c r="CS96" s="72"/>
      <c r="CT96" s="59">
        <v>78701.786900000006</v>
      </c>
      <c r="CU96" s="59">
        <v>1694160</v>
      </c>
      <c r="CV96" s="59">
        <f t="shared" si="748"/>
        <v>1772861.7868999999</v>
      </c>
      <c r="CW96" s="72">
        <f t="shared" si="749"/>
        <v>21864</v>
      </c>
      <c r="CX96" s="72">
        <f t="shared" si="750"/>
        <v>57375</v>
      </c>
      <c r="CY96" s="72"/>
      <c r="CZ96" s="72">
        <f t="shared" si="751"/>
        <v>79239</v>
      </c>
      <c r="DA96" s="72">
        <f t="shared" si="752"/>
        <v>1694160</v>
      </c>
      <c r="DB96" s="72">
        <f t="shared" si="753"/>
        <v>1773399</v>
      </c>
      <c r="DC96" s="56"/>
      <c r="DD96" s="88">
        <f t="shared" si="754"/>
        <v>2.9986485513776643E-2</v>
      </c>
      <c r="DE96" s="88">
        <f t="shared" si="755"/>
        <v>-3.3115358746930215E-6</v>
      </c>
      <c r="DF96" s="88">
        <f t="shared" si="756"/>
        <v>0</v>
      </c>
      <c r="DG96" s="214"/>
      <c r="DI96" s="56"/>
      <c r="DJ96" s="213"/>
    </row>
    <row r="97" spans="1:114" x14ac:dyDescent="0.25">
      <c r="A97" s="216" t="s">
        <v>921</v>
      </c>
      <c r="B97" s="76" t="s">
        <v>922</v>
      </c>
      <c r="C97" s="68" t="s">
        <v>2525</v>
      </c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>
        <f t="shared" si="757"/>
        <v>0</v>
      </c>
      <c r="BZ97" s="72">
        <f t="shared" si="757"/>
        <v>0</v>
      </c>
      <c r="CA97" s="72">
        <f t="shared" si="757"/>
        <v>0</v>
      </c>
      <c r="CB97" s="72">
        <f t="shared" si="757"/>
        <v>0</v>
      </c>
      <c r="CC97" s="72">
        <f t="shared" si="757"/>
        <v>0</v>
      </c>
      <c r="CD97" s="72">
        <f t="shared" si="757"/>
        <v>0</v>
      </c>
      <c r="CE97" s="59">
        <v>17921.509999999998</v>
      </c>
      <c r="CF97" s="59">
        <v>57375.19</v>
      </c>
      <c r="CG97" s="72"/>
      <c r="CH97" s="72">
        <f t="shared" si="742"/>
        <v>75296.7</v>
      </c>
      <c r="CI97" s="72">
        <v>1411800</v>
      </c>
      <c r="CJ97" s="72">
        <f t="shared" si="743"/>
        <v>1487096.7</v>
      </c>
      <c r="CK97" s="59">
        <v>20430.52</v>
      </c>
      <c r="CL97" s="59">
        <f t="shared" si="744"/>
        <v>57375.19</v>
      </c>
      <c r="CM97" s="223"/>
      <c r="CN97" s="59">
        <f t="shared" si="745"/>
        <v>77805.710000000006</v>
      </c>
      <c r="CO97" s="224">
        <f t="shared" si="746"/>
        <v>1411800</v>
      </c>
      <c r="CP97" s="224">
        <f t="shared" si="747"/>
        <v>1489605.71</v>
      </c>
      <c r="CQ97" s="224">
        <v>21326.596899999997</v>
      </c>
      <c r="CR97" s="224">
        <v>57375.19</v>
      </c>
      <c r="CS97" s="72"/>
      <c r="CT97" s="59">
        <v>78701.786900000006</v>
      </c>
      <c r="CU97" s="59">
        <v>1411800</v>
      </c>
      <c r="CV97" s="59">
        <f t="shared" si="748"/>
        <v>1490501.7868999999</v>
      </c>
      <c r="CW97" s="72">
        <f t="shared" si="749"/>
        <v>21864</v>
      </c>
      <c r="CX97" s="72">
        <f t="shared" si="750"/>
        <v>57375</v>
      </c>
      <c r="CY97" s="72"/>
      <c r="CZ97" s="72">
        <f t="shared" si="751"/>
        <v>79239</v>
      </c>
      <c r="DA97" s="72">
        <f t="shared" si="752"/>
        <v>1411800</v>
      </c>
      <c r="DB97" s="72">
        <f t="shared" si="753"/>
        <v>1491039</v>
      </c>
      <c r="DC97" s="56"/>
      <c r="DD97" s="88">
        <f t="shared" si="754"/>
        <v>2.9986485513776643E-2</v>
      </c>
      <c r="DE97" s="88">
        <f t="shared" si="755"/>
        <v>-3.3115358746930215E-6</v>
      </c>
      <c r="DF97" s="88">
        <f t="shared" si="756"/>
        <v>0</v>
      </c>
      <c r="DG97" s="214"/>
      <c r="DI97" s="56"/>
      <c r="DJ97" s="213"/>
    </row>
    <row r="98" spans="1:114" ht="15.75" x14ac:dyDescent="0.25">
      <c r="A98" s="71"/>
      <c r="B98" s="55"/>
      <c r="C98" s="6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195"/>
      <c r="V98" s="195"/>
      <c r="W98" s="195"/>
      <c r="AR98" s="56"/>
      <c r="AS98" s="56"/>
      <c r="AT98" s="56"/>
      <c r="AU98" s="56"/>
      <c r="AV98" s="56"/>
      <c r="BG98" s="80"/>
      <c r="BH98" s="80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G98" s="88"/>
    </row>
    <row r="99" spans="1:114" ht="15.75" x14ac:dyDescent="0.25">
      <c r="A99" s="71"/>
      <c r="B99" s="55"/>
      <c r="C99" s="6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195"/>
      <c r="V99" s="195"/>
      <c r="W99" s="195"/>
      <c r="AR99" s="56"/>
      <c r="AS99" s="56"/>
      <c r="AT99" s="56"/>
      <c r="AU99" s="56"/>
      <c r="AV99" s="56"/>
      <c r="BG99" s="80"/>
      <c r="BH99" s="80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61"/>
      <c r="CX99" s="56"/>
      <c r="CY99" s="56"/>
      <c r="CZ99" s="56"/>
      <c r="DA99" s="56"/>
      <c r="DB99" s="56"/>
      <c r="DC99" s="56"/>
      <c r="DG99" s="88"/>
    </row>
    <row r="100" spans="1:114" ht="15.75" x14ac:dyDescent="0.25">
      <c r="A100" s="71"/>
      <c r="B100" s="55"/>
      <c r="C100" s="6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195"/>
      <c r="V100" s="195"/>
      <c r="W100" s="195"/>
      <c r="AR100" s="56"/>
      <c r="AS100" s="56"/>
      <c r="AT100" s="56"/>
      <c r="AU100" s="56"/>
      <c r="AV100" s="56"/>
      <c r="BG100" s="80"/>
      <c r="BH100" s="80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61"/>
      <c r="CX100" s="56"/>
      <c r="CY100" s="56"/>
      <c r="CZ100" s="56"/>
      <c r="DA100" s="56"/>
      <c r="DB100" s="56"/>
      <c r="DC100" s="56"/>
      <c r="DG100" s="88"/>
    </row>
    <row r="101" spans="1:114" ht="15.75" x14ac:dyDescent="0.25">
      <c r="A101" s="71"/>
      <c r="B101" s="55"/>
      <c r="C101" s="6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195"/>
      <c r="V101" s="195"/>
      <c r="W101" s="195"/>
      <c r="AR101" s="56"/>
      <c r="AS101" s="56"/>
      <c r="AT101" s="56"/>
      <c r="AU101" s="56"/>
      <c r="AV101" s="56"/>
      <c r="BG101" s="80"/>
      <c r="BH101" s="80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G101" s="88"/>
    </row>
    <row r="102" spans="1:114" ht="15.75" x14ac:dyDescent="0.25">
      <c r="A102" s="71"/>
      <c r="B102" s="55"/>
      <c r="C102" s="6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195"/>
      <c r="V102" s="195"/>
      <c r="W102" s="195"/>
      <c r="AR102" s="56"/>
      <c r="AS102" s="56"/>
      <c r="AT102" s="56"/>
      <c r="AU102" s="56"/>
      <c r="AV102" s="56"/>
      <c r="BG102" s="80"/>
      <c r="BH102" s="80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G102" s="88"/>
    </row>
    <row r="103" spans="1:114" ht="15.75" x14ac:dyDescent="0.25">
      <c r="A103" s="71"/>
      <c r="B103" s="55"/>
      <c r="C103" s="6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195"/>
      <c r="V103" s="195"/>
      <c r="W103" s="195"/>
      <c r="AR103" s="56"/>
      <c r="AS103" s="56"/>
      <c r="AT103" s="56"/>
      <c r="AU103" s="56"/>
      <c r="AV103" s="56"/>
      <c r="BG103" s="80"/>
      <c r="BH103" s="80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G103" s="88"/>
    </row>
    <row r="104" spans="1:114" ht="15.75" x14ac:dyDescent="0.25">
      <c r="A104" s="71"/>
      <c r="B104" s="55"/>
      <c r="C104" s="6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195"/>
      <c r="V104" s="195"/>
      <c r="W104" s="195"/>
      <c r="AR104" s="56"/>
      <c r="AS104" s="56"/>
      <c r="AT104" s="56"/>
      <c r="AU104" s="56"/>
      <c r="AV104" s="56"/>
      <c r="BG104" s="80"/>
      <c r="BH104" s="80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G104" s="88"/>
    </row>
    <row r="105" spans="1:114" ht="15.75" x14ac:dyDescent="0.25">
      <c r="A105" s="71"/>
      <c r="B105" s="55"/>
      <c r="C105" s="6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195"/>
      <c r="V105" s="195"/>
      <c r="W105" s="195"/>
      <c r="AR105" s="56"/>
      <c r="AS105" s="56"/>
      <c r="AT105" s="56"/>
      <c r="AU105" s="56"/>
      <c r="AV105" s="56"/>
      <c r="BG105" s="80"/>
      <c r="BH105" s="80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G105" s="88"/>
    </row>
    <row r="106" spans="1:114" ht="15.75" x14ac:dyDescent="0.25">
      <c r="A106" s="71"/>
      <c r="B106" s="55"/>
      <c r="C106" s="6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195"/>
      <c r="V106" s="195"/>
      <c r="W106" s="195"/>
      <c r="AR106" s="56"/>
      <c r="AS106" s="56"/>
      <c r="AT106" s="56"/>
      <c r="AU106" s="56"/>
      <c r="AV106" s="56"/>
      <c r="BG106" s="80"/>
      <c r="BH106" s="80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G106" s="88"/>
    </row>
    <row r="107" spans="1:114" ht="15.75" x14ac:dyDescent="0.25">
      <c r="A107" s="71"/>
      <c r="B107" s="55"/>
      <c r="C107" s="6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195"/>
      <c r="V107" s="195"/>
      <c r="W107" s="195"/>
      <c r="AR107" s="56"/>
      <c r="AS107" s="56"/>
      <c r="AT107" s="56"/>
      <c r="AU107" s="56"/>
      <c r="AV107" s="56"/>
      <c r="BG107" s="80"/>
      <c r="BH107" s="80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G107" s="88"/>
    </row>
    <row r="108" spans="1:114" ht="15.75" x14ac:dyDescent="0.25">
      <c r="A108" s="71"/>
      <c r="B108" s="55"/>
      <c r="C108" s="6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195"/>
      <c r="V108" s="195"/>
      <c r="W108" s="195"/>
      <c r="AR108" s="56"/>
      <c r="AS108" s="56"/>
      <c r="AT108" s="56"/>
      <c r="AU108" s="56"/>
      <c r="AV108" s="56"/>
      <c r="BG108" s="80"/>
      <c r="BH108" s="80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G108" s="88"/>
    </row>
    <row r="109" spans="1:114" ht="15.75" x14ac:dyDescent="0.25">
      <c r="A109" s="71"/>
      <c r="B109" s="55"/>
      <c r="C109" s="6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195"/>
      <c r="V109" s="195"/>
      <c r="W109" s="195"/>
      <c r="AR109" s="56"/>
      <c r="AS109" s="56"/>
      <c r="AT109" s="56"/>
      <c r="AU109" s="56"/>
      <c r="AV109" s="56"/>
      <c r="BG109" s="80"/>
      <c r="BH109" s="80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G109" s="88"/>
    </row>
    <row r="110" spans="1:114" ht="15.75" x14ac:dyDescent="0.25">
      <c r="A110" s="71"/>
      <c r="B110" s="55"/>
      <c r="C110" s="6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195"/>
      <c r="V110" s="195"/>
      <c r="W110" s="195"/>
      <c r="AR110" s="56"/>
      <c r="AS110" s="56"/>
      <c r="AT110" s="56"/>
      <c r="AU110" s="56"/>
      <c r="AV110" s="56"/>
      <c r="BG110" s="80"/>
      <c r="BH110" s="80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G110" s="88"/>
    </row>
    <row r="111" spans="1:114" ht="15.75" x14ac:dyDescent="0.25">
      <c r="A111" s="71"/>
      <c r="B111" s="55"/>
      <c r="C111" s="6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195"/>
      <c r="V111" s="195"/>
      <c r="W111" s="195"/>
      <c r="AR111" s="56"/>
      <c r="AS111" s="56"/>
      <c r="AT111" s="56"/>
      <c r="AU111" s="56"/>
      <c r="AV111" s="56"/>
      <c r="BG111" s="80"/>
      <c r="BH111" s="80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G111" s="88"/>
    </row>
    <row r="112" spans="1:114" ht="15.75" x14ac:dyDescent="0.25">
      <c r="A112" s="71"/>
      <c r="B112" s="55"/>
      <c r="C112" s="6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195"/>
      <c r="V112" s="195"/>
      <c r="W112" s="195"/>
      <c r="AR112" s="56"/>
      <c r="AS112" s="56"/>
      <c r="AT112" s="56"/>
      <c r="AU112" s="56"/>
      <c r="AV112" s="56"/>
      <c r="BG112" s="80"/>
      <c r="BH112" s="80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G112" s="88"/>
    </row>
    <row r="113" spans="1:111" ht="15.75" x14ac:dyDescent="0.25">
      <c r="A113" s="71"/>
      <c r="B113" s="55"/>
      <c r="C113" s="6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195"/>
      <c r="V113" s="195"/>
      <c r="W113" s="195"/>
      <c r="AR113" s="56"/>
      <c r="AS113" s="56"/>
      <c r="AT113" s="56"/>
      <c r="AU113" s="56"/>
      <c r="AV113" s="56"/>
      <c r="BG113" s="80"/>
      <c r="BH113" s="80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G113" s="88"/>
    </row>
    <row r="114" spans="1:111" ht="15.75" x14ac:dyDescent="0.25">
      <c r="A114" s="71"/>
      <c r="B114" s="55"/>
      <c r="C114" s="6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195"/>
      <c r="V114" s="195"/>
      <c r="W114" s="195"/>
      <c r="AR114" s="56"/>
      <c r="AS114" s="56"/>
      <c r="AT114" s="56"/>
      <c r="AU114" s="56"/>
      <c r="AV114" s="56"/>
      <c r="BG114" s="80"/>
      <c r="BH114" s="80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G114" s="88"/>
    </row>
    <row r="115" spans="1:111" ht="15.75" x14ac:dyDescent="0.25">
      <c r="A115" s="71"/>
      <c r="B115" s="55"/>
      <c r="C115" s="6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195"/>
      <c r="V115" s="195"/>
      <c r="W115" s="195"/>
      <c r="AR115" s="56"/>
      <c r="AS115" s="56"/>
      <c r="AT115" s="56"/>
      <c r="AU115" s="56"/>
      <c r="AV115" s="56"/>
      <c r="BG115" s="80"/>
      <c r="BH115" s="80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G115" s="88"/>
    </row>
    <row r="116" spans="1:111" ht="15.75" x14ac:dyDescent="0.25">
      <c r="A116" s="71"/>
      <c r="B116" s="55"/>
      <c r="C116" s="6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195"/>
      <c r="V116" s="195"/>
      <c r="W116" s="195"/>
      <c r="AR116" s="56"/>
      <c r="AS116" s="56"/>
      <c r="AT116" s="56"/>
      <c r="AU116" s="56"/>
      <c r="AV116" s="56"/>
      <c r="BG116" s="80"/>
      <c r="BH116" s="80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G116" s="88"/>
    </row>
    <row r="117" spans="1:111" ht="15.75" x14ac:dyDescent="0.25">
      <c r="A117" s="71"/>
      <c r="B117" s="55"/>
      <c r="C117" s="6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195"/>
      <c r="V117" s="195"/>
      <c r="W117" s="195"/>
      <c r="AR117" s="56"/>
      <c r="AS117" s="56"/>
      <c r="AT117" s="56"/>
      <c r="AU117" s="56"/>
      <c r="AV117" s="56"/>
      <c r="BG117" s="80"/>
      <c r="BH117" s="80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G117" s="88"/>
    </row>
    <row r="118" spans="1:111" ht="15.75" x14ac:dyDescent="0.25">
      <c r="A118" s="71"/>
      <c r="B118" s="55"/>
      <c r="C118" s="6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195"/>
      <c r="V118" s="195"/>
      <c r="W118" s="195"/>
      <c r="AR118" s="56"/>
      <c r="AS118" s="56"/>
      <c r="AT118" s="56"/>
      <c r="AU118" s="56"/>
      <c r="AV118" s="56"/>
      <c r="BG118" s="80"/>
      <c r="BH118" s="80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G118" s="88"/>
    </row>
    <row r="119" spans="1:111" ht="15.75" x14ac:dyDescent="0.25">
      <c r="A119" s="71"/>
      <c r="B119" s="55"/>
      <c r="C119" s="6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195"/>
      <c r="V119" s="195"/>
      <c r="W119" s="195"/>
      <c r="AR119" s="56"/>
      <c r="AS119" s="56"/>
      <c r="AT119" s="56"/>
      <c r="AU119" s="56"/>
      <c r="AV119" s="56"/>
      <c r="BG119" s="80"/>
      <c r="BH119" s="80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G119" s="88"/>
    </row>
    <row r="120" spans="1:111" ht="15.75" x14ac:dyDescent="0.25">
      <c r="A120" s="71"/>
      <c r="B120" s="55"/>
      <c r="C120" s="6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195"/>
      <c r="V120" s="195"/>
      <c r="W120" s="195"/>
      <c r="AR120" s="56"/>
      <c r="AS120" s="56"/>
      <c r="AT120" s="56"/>
      <c r="AU120" s="56"/>
      <c r="AV120" s="56"/>
      <c r="BG120" s="80"/>
      <c r="BH120" s="80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56"/>
      <c r="CY120" s="56"/>
      <c r="CZ120" s="56"/>
      <c r="DA120" s="56"/>
      <c r="DB120" s="56"/>
      <c r="DC120" s="56"/>
      <c r="DG120" s="88"/>
    </row>
    <row r="121" spans="1:111" ht="15.75" x14ac:dyDescent="0.25">
      <c r="A121" s="71"/>
      <c r="B121" s="55"/>
      <c r="C121" s="6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195"/>
      <c r="V121" s="195"/>
      <c r="W121" s="195"/>
      <c r="AR121" s="56"/>
      <c r="AS121" s="56"/>
      <c r="AT121" s="56"/>
      <c r="AU121" s="56"/>
      <c r="AV121" s="56"/>
      <c r="BG121" s="80"/>
      <c r="BH121" s="80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56"/>
      <c r="DA121" s="56"/>
      <c r="DB121" s="56"/>
      <c r="DC121" s="56"/>
      <c r="DG121" s="88"/>
    </row>
    <row r="122" spans="1:111" ht="15.75" x14ac:dyDescent="0.25">
      <c r="A122" s="71"/>
      <c r="B122" s="55"/>
      <c r="C122" s="6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195"/>
      <c r="V122" s="195"/>
      <c r="W122" s="195"/>
      <c r="AR122" s="56"/>
      <c r="AS122" s="56"/>
      <c r="AT122" s="56"/>
      <c r="AU122" s="56"/>
      <c r="AV122" s="56"/>
      <c r="BG122" s="80"/>
      <c r="BH122" s="80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56"/>
      <c r="CY122" s="56"/>
      <c r="CZ122" s="56"/>
      <c r="DA122" s="56"/>
      <c r="DB122" s="56"/>
      <c r="DC122" s="56"/>
      <c r="DG122" s="88"/>
    </row>
    <row r="123" spans="1:111" ht="15.75" x14ac:dyDescent="0.25">
      <c r="A123" s="71"/>
      <c r="B123" s="55"/>
      <c r="C123" s="6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195"/>
      <c r="V123" s="195"/>
      <c r="W123" s="195"/>
      <c r="AR123" s="56"/>
      <c r="AS123" s="56"/>
      <c r="AT123" s="56"/>
      <c r="AU123" s="56"/>
      <c r="AV123" s="56"/>
      <c r="BG123" s="80"/>
      <c r="BH123" s="80"/>
      <c r="CK123" s="56"/>
      <c r="CL123" s="56"/>
      <c r="CM123" s="56"/>
      <c r="CN123" s="56"/>
      <c r="CO123" s="56"/>
      <c r="CP123" s="56"/>
      <c r="CQ123" s="56"/>
      <c r="CR123" s="56"/>
      <c r="CS123" s="56"/>
      <c r="CT123" s="56"/>
      <c r="CU123" s="56"/>
      <c r="CV123" s="56"/>
      <c r="CW123" s="56"/>
      <c r="CX123" s="56"/>
      <c r="CY123" s="56"/>
      <c r="CZ123" s="56"/>
      <c r="DA123" s="56"/>
      <c r="DB123" s="56"/>
      <c r="DC123" s="56"/>
      <c r="DG123" s="88"/>
    </row>
    <row r="124" spans="1:111" ht="15.75" x14ac:dyDescent="0.25">
      <c r="A124" s="71"/>
      <c r="B124" s="55"/>
      <c r="C124" s="6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195"/>
      <c r="V124" s="195"/>
      <c r="W124" s="195"/>
      <c r="AR124" s="56"/>
      <c r="AS124" s="56"/>
      <c r="AT124" s="56"/>
      <c r="AU124" s="56"/>
      <c r="AV124" s="56"/>
      <c r="BG124" s="80"/>
      <c r="BH124" s="80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  <c r="DB124" s="56"/>
      <c r="DC124" s="56"/>
      <c r="DG124" s="88"/>
    </row>
    <row r="125" spans="1:111" ht="15.75" x14ac:dyDescent="0.25">
      <c r="A125" s="71"/>
      <c r="B125" s="55"/>
      <c r="C125" s="6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195"/>
      <c r="V125" s="195"/>
      <c r="W125" s="195"/>
      <c r="AR125" s="56"/>
      <c r="AS125" s="56"/>
      <c r="AT125" s="56"/>
      <c r="AU125" s="56"/>
      <c r="AV125" s="56"/>
      <c r="BG125" s="80"/>
      <c r="BH125" s="80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56"/>
      <c r="CY125" s="56"/>
      <c r="CZ125" s="56"/>
      <c r="DA125" s="56"/>
      <c r="DB125" s="56"/>
      <c r="DC125" s="56"/>
      <c r="DG125" s="88"/>
    </row>
    <row r="126" spans="1:111" ht="15.75" x14ac:dyDescent="0.25">
      <c r="A126" s="71"/>
      <c r="B126" s="55"/>
      <c r="C126" s="6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195"/>
      <c r="V126" s="195"/>
      <c r="W126" s="195"/>
      <c r="AR126" s="56"/>
      <c r="AS126" s="56"/>
      <c r="AT126" s="56"/>
      <c r="AU126" s="56"/>
      <c r="AV126" s="56"/>
      <c r="BG126" s="80"/>
      <c r="BH126" s="80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G126" s="88"/>
    </row>
    <row r="127" spans="1:111" ht="15.75" x14ac:dyDescent="0.25">
      <c r="A127" s="71"/>
      <c r="B127" s="55"/>
      <c r="C127" s="6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195"/>
      <c r="V127" s="195"/>
      <c r="W127" s="195"/>
      <c r="AR127" s="56"/>
      <c r="AS127" s="56"/>
      <c r="AT127" s="56"/>
      <c r="AU127" s="56"/>
      <c r="AV127" s="56"/>
      <c r="BG127" s="80"/>
      <c r="BH127" s="80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56"/>
      <c r="CY127" s="56"/>
      <c r="CZ127" s="56"/>
      <c r="DA127" s="56"/>
      <c r="DB127" s="56"/>
      <c r="DC127" s="56"/>
      <c r="DG127" s="88"/>
    </row>
    <row r="128" spans="1:111" ht="15.75" x14ac:dyDescent="0.25">
      <c r="A128" s="71"/>
      <c r="B128" s="55"/>
      <c r="C128" s="6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195"/>
      <c r="V128" s="195"/>
      <c r="W128" s="195"/>
      <c r="AR128" s="56"/>
      <c r="AS128" s="56"/>
      <c r="AT128" s="56"/>
      <c r="AU128" s="56"/>
      <c r="AV128" s="56"/>
      <c r="BG128" s="80"/>
      <c r="BH128" s="80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56"/>
      <c r="CX128" s="56"/>
      <c r="CY128" s="56"/>
      <c r="CZ128" s="56"/>
      <c r="DA128" s="56"/>
      <c r="DB128" s="56"/>
      <c r="DC128" s="56"/>
      <c r="DG128" s="88"/>
    </row>
    <row r="129" spans="1:111" ht="15.75" x14ac:dyDescent="0.25">
      <c r="A129" s="71"/>
      <c r="B129" s="55"/>
      <c r="C129" s="6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195"/>
      <c r="V129" s="195"/>
      <c r="W129" s="195"/>
      <c r="AR129" s="56"/>
      <c r="AS129" s="56"/>
      <c r="AT129" s="56"/>
      <c r="AU129" s="56"/>
      <c r="AV129" s="56"/>
      <c r="BG129" s="80"/>
      <c r="BH129" s="80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  <c r="CV129" s="56"/>
      <c r="CW129" s="56"/>
      <c r="CX129" s="56"/>
      <c r="CY129" s="56"/>
      <c r="CZ129" s="56"/>
      <c r="DA129" s="56"/>
      <c r="DB129" s="56"/>
      <c r="DC129" s="56"/>
      <c r="DG129" s="88"/>
    </row>
    <row r="130" spans="1:111" ht="15.75" x14ac:dyDescent="0.25">
      <c r="A130" s="71"/>
      <c r="B130" s="55"/>
      <c r="C130" s="6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195"/>
      <c r="V130" s="195"/>
      <c r="W130" s="195"/>
      <c r="AR130" s="56"/>
      <c r="AS130" s="56"/>
      <c r="AT130" s="56"/>
      <c r="AU130" s="56"/>
      <c r="AV130" s="56"/>
      <c r="BG130" s="80"/>
      <c r="BH130" s="80"/>
      <c r="CK130" s="56"/>
      <c r="CL130" s="56"/>
      <c r="CM130" s="56"/>
      <c r="CN130" s="56"/>
      <c r="CO130" s="56"/>
      <c r="CP130" s="56"/>
      <c r="CQ130" s="56"/>
      <c r="CR130" s="56"/>
      <c r="CS130" s="56"/>
      <c r="CT130" s="56"/>
      <c r="CU130" s="56"/>
      <c r="CV130" s="56"/>
      <c r="CW130" s="56"/>
      <c r="CX130" s="56"/>
      <c r="CY130" s="56"/>
      <c r="CZ130" s="56"/>
      <c r="DA130" s="56"/>
      <c r="DB130" s="56"/>
      <c r="DC130" s="56"/>
      <c r="DG130" s="88"/>
    </row>
    <row r="131" spans="1:111" ht="15.75" x14ac:dyDescent="0.25">
      <c r="A131" s="71"/>
      <c r="B131" s="55"/>
      <c r="C131" s="6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195"/>
      <c r="V131" s="195"/>
      <c r="W131" s="195"/>
      <c r="AR131" s="56"/>
      <c r="AS131" s="56"/>
      <c r="AT131" s="56"/>
      <c r="AU131" s="56"/>
      <c r="AV131" s="56"/>
      <c r="BG131" s="80"/>
      <c r="BH131" s="80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56"/>
      <c r="CY131" s="56"/>
      <c r="CZ131" s="56"/>
      <c r="DA131" s="56"/>
      <c r="DB131" s="56"/>
      <c r="DC131" s="56"/>
      <c r="DG131" s="88"/>
    </row>
    <row r="132" spans="1:111" ht="15.75" x14ac:dyDescent="0.25">
      <c r="A132" s="71"/>
      <c r="B132" s="55"/>
      <c r="C132" s="6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195"/>
      <c r="V132" s="195"/>
      <c r="W132" s="195"/>
      <c r="AR132" s="56"/>
      <c r="AS132" s="56"/>
      <c r="AT132" s="56"/>
      <c r="AU132" s="56"/>
      <c r="AV132" s="56"/>
      <c r="BG132" s="80"/>
      <c r="BH132" s="80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56"/>
      <c r="CY132" s="56"/>
      <c r="CZ132" s="56"/>
      <c r="DA132" s="56"/>
      <c r="DB132" s="56"/>
      <c r="DC132" s="56"/>
      <c r="DG132" s="88"/>
    </row>
    <row r="133" spans="1:111" ht="15.75" x14ac:dyDescent="0.25">
      <c r="A133" s="71"/>
      <c r="B133" s="55"/>
      <c r="C133" s="6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195"/>
      <c r="V133" s="195"/>
      <c r="W133" s="195"/>
      <c r="AR133" s="56"/>
      <c r="AS133" s="56"/>
      <c r="AT133" s="56"/>
      <c r="AU133" s="56"/>
      <c r="AV133" s="56"/>
      <c r="BG133" s="80"/>
      <c r="BH133" s="80"/>
      <c r="CK133" s="56"/>
      <c r="CL133" s="56"/>
      <c r="CM133" s="56"/>
      <c r="CN133" s="56"/>
      <c r="CO133" s="56"/>
      <c r="CP133" s="56"/>
      <c r="CQ133" s="56"/>
      <c r="CR133" s="56"/>
      <c r="CS133" s="56"/>
      <c r="CT133" s="56"/>
      <c r="CU133" s="56"/>
      <c r="CV133" s="56"/>
      <c r="CW133" s="56"/>
      <c r="CX133" s="56"/>
      <c r="CY133" s="56"/>
      <c r="CZ133" s="56"/>
      <c r="DA133" s="56"/>
      <c r="DB133" s="56"/>
      <c r="DC133" s="56"/>
      <c r="DG133" s="88"/>
    </row>
    <row r="134" spans="1:111" ht="15.75" x14ac:dyDescent="0.25">
      <c r="A134" s="71"/>
      <c r="B134" s="55"/>
      <c r="C134" s="6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195"/>
      <c r="V134" s="195"/>
      <c r="W134" s="195"/>
      <c r="AR134" s="56"/>
      <c r="AS134" s="56"/>
      <c r="AT134" s="56"/>
      <c r="AU134" s="56"/>
      <c r="AV134" s="56"/>
      <c r="BG134" s="80"/>
      <c r="BH134" s="80"/>
      <c r="CK134" s="56"/>
      <c r="CL134" s="56"/>
      <c r="CM134" s="56"/>
      <c r="CN134" s="56"/>
      <c r="CO134" s="56"/>
      <c r="CP134" s="56"/>
      <c r="CQ134" s="56"/>
      <c r="CR134" s="56"/>
      <c r="CS134" s="56"/>
      <c r="CT134" s="56"/>
      <c r="CU134" s="56"/>
      <c r="CV134" s="56"/>
      <c r="CW134" s="56"/>
      <c r="CX134" s="56"/>
      <c r="CY134" s="56"/>
      <c r="CZ134" s="56"/>
      <c r="DA134" s="56"/>
      <c r="DB134" s="56"/>
      <c r="DC134" s="56"/>
      <c r="DG134" s="88"/>
    </row>
    <row r="135" spans="1:111" ht="15.75" x14ac:dyDescent="0.25">
      <c r="A135" s="71"/>
      <c r="B135" s="55"/>
      <c r="C135" s="6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195"/>
      <c r="V135" s="195"/>
      <c r="W135" s="195"/>
      <c r="AR135" s="56"/>
      <c r="AS135" s="56"/>
      <c r="AT135" s="56"/>
      <c r="AU135" s="56"/>
      <c r="AV135" s="56"/>
      <c r="BG135" s="80"/>
      <c r="BH135" s="80"/>
      <c r="CK135" s="56"/>
      <c r="CL135" s="56"/>
      <c r="CM135" s="56"/>
      <c r="CN135" s="56"/>
      <c r="CO135" s="56"/>
      <c r="CP135" s="56"/>
      <c r="CQ135" s="56"/>
      <c r="CR135" s="56"/>
      <c r="CS135" s="56"/>
      <c r="CT135" s="56"/>
      <c r="CU135" s="56"/>
      <c r="CV135" s="56"/>
      <c r="CW135" s="56"/>
      <c r="CX135" s="56"/>
      <c r="CY135" s="56"/>
      <c r="CZ135" s="56"/>
      <c r="DA135" s="56"/>
      <c r="DB135" s="56"/>
      <c r="DC135" s="56"/>
      <c r="DG135" s="88"/>
    </row>
    <row r="136" spans="1:111" ht="15.75" x14ac:dyDescent="0.25">
      <c r="A136" s="71"/>
      <c r="B136" s="55"/>
      <c r="C136" s="6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195"/>
      <c r="V136" s="195"/>
      <c r="W136" s="195"/>
      <c r="AR136" s="56"/>
      <c r="AS136" s="56"/>
      <c r="AT136" s="56"/>
      <c r="AU136" s="56"/>
      <c r="AV136" s="56"/>
      <c r="BG136" s="80"/>
      <c r="BH136" s="80"/>
      <c r="CK136" s="56"/>
      <c r="CL136" s="56"/>
      <c r="CM136" s="56"/>
      <c r="CN136" s="56"/>
      <c r="CO136" s="56"/>
      <c r="CP136" s="56"/>
      <c r="CQ136" s="56"/>
      <c r="CR136" s="56"/>
      <c r="CS136" s="56"/>
      <c r="CT136" s="56"/>
      <c r="CU136" s="56"/>
      <c r="CV136" s="56"/>
      <c r="CW136" s="56"/>
      <c r="CX136" s="56"/>
      <c r="CY136" s="56"/>
      <c r="CZ136" s="56"/>
      <c r="DA136" s="56"/>
      <c r="DB136" s="56"/>
      <c r="DC136" s="56"/>
      <c r="DG136" s="88"/>
    </row>
    <row r="137" spans="1:111" ht="15.75" x14ac:dyDescent="0.25">
      <c r="A137" s="71"/>
      <c r="B137" s="55"/>
      <c r="C137" s="6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195"/>
      <c r="V137" s="195"/>
      <c r="W137" s="195"/>
      <c r="AR137" s="56"/>
      <c r="AS137" s="56"/>
      <c r="AT137" s="56"/>
      <c r="AU137" s="56"/>
      <c r="AV137" s="56"/>
      <c r="BG137" s="80"/>
      <c r="BH137" s="80"/>
      <c r="CK137" s="56"/>
      <c r="CL137" s="56"/>
      <c r="CM137" s="56"/>
      <c r="CN137" s="56"/>
      <c r="CO137" s="56"/>
      <c r="CP137" s="56"/>
      <c r="CQ137" s="56"/>
      <c r="CR137" s="56"/>
      <c r="CS137" s="56"/>
      <c r="CT137" s="56"/>
      <c r="CU137" s="56"/>
      <c r="CV137" s="56"/>
      <c r="CW137" s="56"/>
      <c r="CX137" s="56"/>
      <c r="CY137" s="56"/>
      <c r="CZ137" s="56"/>
      <c r="DA137" s="56"/>
      <c r="DB137" s="56"/>
      <c r="DC137" s="56"/>
      <c r="DG137" s="88"/>
    </row>
    <row r="138" spans="1:111" ht="15.75" x14ac:dyDescent="0.25">
      <c r="A138" s="71"/>
      <c r="B138" s="55"/>
      <c r="C138" s="6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195"/>
      <c r="V138" s="195"/>
      <c r="W138" s="195"/>
      <c r="AR138" s="56"/>
      <c r="AS138" s="56"/>
      <c r="AT138" s="56"/>
      <c r="AU138" s="56"/>
      <c r="AV138" s="56"/>
      <c r="BG138" s="80"/>
      <c r="BH138" s="80"/>
      <c r="CK138" s="56"/>
      <c r="CL138" s="56"/>
      <c r="CM138" s="56"/>
      <c r="CN138" s="56"/>
      <c r="CO138" s="56"/>
      <c r="CP138" s="56"/>
      <c r="CQ138" s="56"/>
      <c r="CR138" s="56"/>
      <c r="CS138" s="56"/>
      <c r="CT138" s="56"/>
      <c r="CU138" s="56"/>
      <c r="CV138" s="56"/>
      <c r="CW138" s="56"/>
      <c r="CX138" s="56"/>
      <c r="CY138" s="56"/>
      <c r="CZ138" s="56"/>
      <c r="DA138" s="56"/>
      <c r="DB138" s="56"/>
      <c r="DC138" s="56"/>
      <c r="DG138" s="88"/>
    </row>
    <row r="139" spans="1:111" ht="15.75" x14ac:dyDescent="0.25">
      <c r="A139" s="71"/>
      <c r="B139" s="55"/>
      <c r="C139" s="6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195"/>
      <c r="V139" s="195"/>
      <c r="W139" s="195"/>
      <c r="AR139" s="56"/>
      <c r="AS139" s="56"/>
      <c r="AT139" s="56"/>
      <c r="AU139" s="56"/>
      <c r="AV139" s="56"/>
      <c r="BG139" s="80"/>
      <c r="BH139" s="80"/>
      <c r="CK139" s="56"/>
      <c r="CL139" s="56"/>
      <c r="CM139" s="56"/>
      <c r="CN139" s="56"/>
      <c r="CO139" s="56"/>
      <c r="CP139" s="56"/>
      <c r="CQ139" s="56"/>
      <c r="CR139" s="56"/>
      <c r="CS139" s="56"/>
      <c r="CT139" s="56"/>
      <c r="CU139" s="56"/>
      <c r="CV139" s="56"/>
      <c r="CW139" s="56"/>
      <c r="CX139" s="56"/>
      <c r="CY139" s="56"/>
      <c r="CZ139" s="56"/>
      <c r="DA139" s="56"/>
      <c r="DB139" s="56"/>
      <c r="DC139" s="56"/>
      <c r="DG139" s="88"/>
    </row>
    <row r="140" spans="1:111" ht="15.75" x14ac:dyDescent="0.25">
      <c r="A140" s="71"/>
      <c r="B140" s="55"/>
      <c r="C140" s="6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195"/>
      <c r="V140" s="195"/>
      <c r="W140" s="195"/>
      <c r="AR140" s="56"/>
      <c r="AS140" s="56"/>
      <c r="AT140" s="56"/>
      <c r="AU140" s="56"/>
      <c r="AV140" s="56"/>
      <c r="BG140" s="80"/>
      <c r="BH140" s="80"/>
      <c r="CK140" s="56"/>
      <c r="CL140" s="56"/>
      <c r="CM140" s="56"/>
      <c r="CN140" s="56"/>
      <c r="CO140" s="56"/>
      <c r="CP140" s="56"/>
      <c r="CQ140" s="56"/>
      <c r="CR140" s="56"/>
      <c r="CS140" s="56"/>
      <c r="CT140" s="56"/>
      <c r="CU140" s="56"/>
      <c r="CV140" s="56"/>
      <c r="CW140" s="56"/>
      <c r="CX140" s="56"/>
      <c r="CY140" s="56"/>
      <c r="CZ140" s="56"/>
      <c r="DA140" s="56"/>
      <c r="DB140" s="56"/>
      <c r="DC140" s="56"/>
      <c r="DG140" s="88"/>
    </row>
    <row r="141" spans="1:111" ht="15.75" x14ac:dyDescent="0.25">
      <c r="A141" s="71"/>
      <c r="B141" s="55"/>
      <c r="C141" s="6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195"/>
      <c r="V141" s="195"/>
      <c r="W141" s="195"/>
      <c r="AR141" s="56"/>
      <c r="AS141" s="56"/>
      <c r="AT141" s="56"/>
      <c r="AU141" s="56"/>
      <c r="AV141" s="56"/>
      <c r="BG141" s="80"/>
      <c r="BH141" s="80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56"/>
      <c r="DA141" s="56"/>
      <c r="DB141" s="56"/>
      <c r="DC141" s="56"/>
      <c r="DG141" s="88"/>
    </row>
    <row r="142" spans="1:111" ht="15.75" x14ac:dyDescent="0.25">
      <c r="A142" s="71"/>
      <c r="B142" s="55"/>
      <c r="C142" s="6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195"/>
      <c r="V142" s="195"/>
      <c r="W142" s="195"/>
      <c r="AR142" s="56"/>
      <c r="AS142" s="56"/>
      <c r="AT142" s="56"/>
      <c r="AU142" s="56"/>
      <c r="AV142" s="56"/>
      <c r="BG142" s="80"/>
      <c r="BH142" s="80"/>
      <c r="CK142" s="56"/>
      <c r="CL142" s="56"/>
      <c r="CM142" s="56"/>
      <c r="CN142" s="56"/>
      <c r="CO142" s="56"/>
      <c r="CP142" s="56"/>
      <c r="CQ142" s="56"/>
      <c r="CR142" s="56"/>
      <c r="CS142" s="56"/>
      <c r="CT142" s="56"/>
      <c r="CU142" s="56"/>
      <c r="CV142" s="56"/>
      <c r="CW142" s="56"/>
      <c r="CX142" s="56"/>
      <c r="CY142" s="56"/>
      <c r="CZ142" s="56"/>
      <c r="DA142" s="56"/>
      <c r="DB142" s="56"/>
      <c r="DC142" s="56"/>
      <c r="DG142" s="88"/>
    </row>
    <row r="143" spans="1:111" ht="15.75" x14ac:dyDescent="0.25">
      <c r="A143" s="71"/>
      <c r="B143" s="55"/>
      <c r="C143" s="6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195"/>
      <c r="V143" s="195"/>
      <c r="W143" s="195"/>
      <c r="AR143" s="56"/>
      <c r="AS143" s="56"/>
      <c r="AT143" s="56"/>
      <c r="AU143" s="56"/>
      <c r="AV143" s="56"/>
      <c r="BG143" s="80"/>
      <c r="BH143" s="80"/>
      <c r="CK143" s="56"/>
      <c r="CL143" s="56"/>
      <c r="CM143" s="56"/>
      <c r="CN143" s="56"/>
      <c r="CO143" s="56"/>
      <c r="CP143" s="56"/>
      <c r="CQ143" s="56"/>
      <c r="CR143" s="56"/>
      <c r="CS143" s="56"/>
      <c r="CT143" s="56"/>
      <c r="CU143" s="56"/>
      <c r="CV143" s="56"/>
      <c r="CW143" s="56"/>
      <c r="CX143" s="56"/>
      <c r="CY143" s="56"/>
      <c r="CZ143" s="56"/>
      <c r="DA143" s="56"/>
      <c r="DB143" s="56"/>
      <c r="DC143" s="56"/>
      <c r="DG143" s="88"/>
    </row>
    <row r="144" spans="1:111" ht="15.75" x14ac:dyDescent="0.25">
      <c r="A144" s="71"/>
      <c r="B144" s="55"/>
      <c r="C144" s="6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195"/>
      <c r="V144" s="195"/>
      <c r="W144" s="195"/>
      <c r="AR144" s="56"/>
      <c r="AS144" s="56"/>
      <c r="AT144" s="56"/>
      <c r="AU144" s="56"/>
      <c r="AV144" s="56"/>
      <c r="BG144" s="80"/>
      <c r="BH144" s="80"/>
      <c r="CK144" s="56"/>
      <c r="CL144" s="56"/>
      <c r="CM144" s="56"/>
      <c r="CN144" s="56"/>
      <c r="CO144" s="56"/>
      <c r="CP144" s="56"/>
      <c r="CQ144" s="56"/>
      <c r="CR144" s="56"/>
      <c r="CS144" s="56"/>
      <c r="CT144" s="56"/>
      <c r="CU144" s="56"/>
      <c r="CV144" s="56"/>
      <c r="CW144" s="56"/>
      <c r="CX144" s="56"/>
      <c r="CY144" s="56"/>
      <c r="CZ144" s="56"/>
      <c r="DA144" s="56"/>
      <c r="DB144" s="56"/>
      <c r="DC144" s="56"/>
      <c r="DG144" s="88"/>
    </row>
    <row r="145" spans="1:111" ht="15.75" x14ac:dyDescent="0.25">
      <c r="A145" s="71"/>
      <c r="B145" s="55"/>
      <c r="C145" s="6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195"/>
      <c r="V145" s="195"/>
      <c r="W145" s="195"/>
      <c r="AR145" s="56"/>
      <c r="AS145" s="56"/>
      <c r="AT145" s="56"/>
      <c r="AU145" s="56"/>
      <c r="AV145" s="56"/>
      <c r="BG145" s="80"/>
      <c r="BH145" s="80"/>
      <c r="CK145" s="56"/>
      <c r="CL145" s="56"/>
      <c r="CM145" s="56"/>
      <c r="CN145" s="56"/>
      <c r="CO145" s="56"/>
      <c r="CP145" s="56"/>
      <c r="CQ145" s="56"/>
      <c r="CR145" s="56"/>
      <c r="CS145" s="56"/>
      <c r="CT145" s="56"/>
      <c r="CU145" s="56"/>
      <c r="CV145" s="56"/>
      <c r="CW145" s="56"/>
      <c r="CX145" s="56"/>
      <c r="CY145" s="56"/>
      <c r="CZ145" s="56"/>
      <c r="DA145" s="56"/>
      <c r="DB145" s="56"/>
      <c r="DC145" s="56"/>
      <c r="DG145" s="88"/>
    </row>
    <row r="146" spans="1:111" ht="15.75" x14ac:dyDescent="0.25">
      <c r="A146" s="71"/>
      <c r="B146" s="55"/>
      <c r="C146" s="6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195"/>
      <c r="V146" s="195"/>
      <c r="W146" s="195"/>
      <c r="AR146" s="56"/>
      <c r="AS146" s="56"/>
      <c r="AT146" s="56"/>
      <c r="AU146" s="56"/>
      <c r="AV146" s="56"/>
      <c r="BG146" s="80"/>
      <c r="BH146" s="80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56"/>
      <c r="CY146" s="56"/>
      <c r="CZ146" s="56"/>
      <c r="DA146" s="56"/>
      <c r="DB146" s="56"/>
      <c r="DC146" s="56"/>
      <c r="DG146" s="88"/>
    </row>
    <row r="147" spans="1:111" ht="15.75" x14ac:dyDescent="0.25">
      <c r="A147" s="71"/>
      <c r="B147" s="55"/>
      <c r="C147" s="6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195"/>
      <c r="V147" s="195"/>
      <c r="W147" s="195"/>
      <c r="AR147" s="56"/>
      <c r="AS147" s="56"/>
      <c r="AT147" s="56"/>
      <c r="AU147" s="56"/>
      <c r="AV147" s="56"/>
      <c r="BG147" s="80"/>
      <c r="BH147" s="80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56"/>
      <c r="DA147" s="56"/>
      <c r="DB147" s="56"/>
      <c r="DC147" s="56"/>
      <c r="DG147" s="88"/>
    </row>
    <row r="148" spans="1:111" ht="15.75" x14ac:dyDescent="0.25">
      <c r="A148" s="71"/>
      <c r="B148" s="55"/>
      <c r="C148" s="6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195"/>
      <c r="V148" s="195"/>
      <c r="W148" s="195"/>
      <c r="AR148" s="56"/>
      <c r="AS148" s="56"/>
      <c r="AT148" s="56"/>
      <c r="AU148" s="56"/>
      <c r="AV148" s="56"/>
      <c r="BG148" s="80"/>
      <c r="BH148" s="80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G148" s="88"/>
    </row>
    <row r="149" spans="1:111" ht="15.75" x14ac:dyDescent="0.25">
      <c r="A149" s="71"/>
      <c r="B149" s="55"/>
      <c r="C149" s="6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195"/>
      <c r="V149" s="195"/>
      <c r="W149" s="195"/>
      <c r="AR149" s="56"/>
      <c r="AS149" s="56"/>
      <c r="AT149" s="56"/>
      <c r="AU149" s="56"/>
      <c r="AV149" s="56"/>
      <c r="BG149" s="80"/>
      <c r="BH149" s="80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G149" s="88"/>
    </row>
    <row r="150" spans="1:111" ht="15.75" x14ac:dyDescent="0.25">
      <c r="A150" s="71"/>
      <c r="B150" s="55"/>
      <c r="C150" s="6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195"/>
      <c r="V150" s="195"/>
      <c r="W150" s="195"/>
      <c r="AR150" s="56"/>
      <c r="AS150" s="56"/>
      <c r="AT150" s="56"/>
      <c r="AU150" s="56"/>
      <c r="AV150" s="56"/>
      <c r="BG150" s="80"/>
      <c r="BH150" s="80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56"/>
      <c r="DC150" s="56"/>
      <c r="DG150" s="88"/>
    </row>
    <row r="151" spans="1:111" ht="15.75" x14ac:dyDescent="0.25">
      <c r="A151" s="71"/>
      <c r="B151" s="55"/>
      <c r="C151" s="6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195"/>
      <c r="V151" s="195"/>
      <c r="W151" s="195"/>
      <c r="AR151" s="56"/>
      <c r="AS151" s="56"/>
      <c r="AT151" s="56"/>
      <c r="AU151" s="56"/>
      <c r="AV151" s="56"/>
      <c r="BG151" s="80"/>
      <c r="BH151" s="80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56"/>
      <c r="DC151" s="56"/>
      <c r="DG151" s="88"/>
    </row>
    <row r="152" spans="1:111" ht="15.75" x14ac:dyDescent="0.25">
      <c r="A152" s="71"/>
      <c r="B152" s="55"/>
      <c r="C152" s="6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195"/>
      <c r="V152" s="195"/>
      <c r="W152" s="195"/>
      <c r="AR152" s="56"/>
      <c r="AS152" s="56"/>
      <c r="AT152" s="56"/>
      <c r="AU152" s="56"/>
      <c r="AV152" s="56"/>
      <c r="BG152" s="80"/>
      <c r="BH152" s="80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56"/>
      <c r="CY152" s="56"/>
      <c r="CZ152" s="56"/>
      <c r="DA152" s="56"/>
      <c r="DB152" s="56"/>
      <c r="DC152" s="56"/>
      <c r="DG152" s="88"/>
    </row>
    <row r="153" spans="1:111" ht="15.75" x14ac:dyDescent="0.25">
      <c r="A153" s="71"/>
      <c r="B153" s="55"/>
      <c r="C153" s="6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195"/>
      <c r="V153" s="195"/>
      <c r="W153" s="195"/>
      <c r="AR153" s="56"/>
      <c r="AS153" s="56"/>
      <c r="AT153" s="56"/>
      <c r="AU153" s="56"/>
      <c r="AV153" s="56"/>
      <c r="BG153" s="80"/>
      <c r="BH153" s="80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56"/>
      <c r="DC153" s="56"/>
      <c r="DG153" s="88"/>
    </row>
    <row r="154" spans="1:111" ht="15.75" x14ac:dyDescent="0.25">
      <c r="A154" s="71"/>
      <c r="B154" s="55"/>
      <c r="C154" s="6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195"/>
      <c r="V154" s="195"/>
      <c r="W154" s="195"/>
      <c r="AR154" s="56"/>
      <c r="AS154" s="56"/>
      <c r="AT154" s="56"/>
      <c r="AU154" s="56"/>
      <c r="AV154" s="56"/>
      <c r="BG154" s="80"/>
      <c r="BH154" s="80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56"/>
      <c r="DC154" s="56"/>
      <c r="DG154" s="88"/>
    </row>
    <row r="155" spans="1:111" ht="15.75" x14ac:dyDescent="0.25">
      <c r="A155" s="71"/>
      <c r="B155" s="55"/>
      <c r="C155" s="6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195"/>
      <c r="V155" s="195"/>
      <c r="W155" s="195"/>
      <c r="AR155" s="56"/>
      <c r="AS155" s="56"/>
      <c r="AT155" s="56"/>
      <c r="AU155" s="56"/>
      <c r="AV155" s="56"/>
      <c r="BG155" s="80"/>
      <c r="BH155" s="80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56"/>
      <c r="DA155" s="56"/>
      <c r="DB155" s="56"/>
      <c r="DC155" s="56"/>
      <c r="DG155" s="88"/>
    </row>
    <row r="156" spans="1:111" ht="15.75" x14ac:dyDescent="0.25">
      <c r="A156" s="71"/>
      <c r="B156" s="55"/>
      <c r="C156" s="6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195"/>
      <c r="V156" s="195"/>
      <c r="W156" s="195"/>
      <c r="AR156" s="56"/>
      <c r="AS156" s="56"/>
      <c r="AT156" s="56"/>
      <c r="AU156" s="56"/>
      <c r="AV156" s="56"/>
      <c r="BG156" s="80"/>
      <c r="BH156" s="80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56"/>
      <c r="CY156" s="56"/>
      <c r="CZ156" s="56"/>
      <c r="DA156" s="56"/>
      <c r="DB156" s="56"/>
      <c r="DC156" s="56"/>
      <c r="DG156" s="88"/>
    </row>
    <row r="157" spans="1:111" ht="15.75" x14ac:dyDescent="0.25">
      <c r="A157" s="71"/>
      <c r="B157" s="55"/>
      <c r="C157" s="6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195"/>
      <c r="V157" s="195"/>
      <c r="W157" s="195"/>
      <c r="AR157" s="56"/>
      <c r="AS157" s="56"/>
      <c r="AT157" s="56"/>
      <c r="AU157" s="56"/>
      <c r="AV157" s="56"/>
      <c r="BG157" s="80"/>
      <c r="BH157" s="80"/>
      <c r="CK157" s="56"/>
      <c r="CL157" s="56"/>
      <c r="CM157" s="56"/>
      <c r="CN157" s="56"/>
      <c r="CO157" s="56"/>
      <c r="CP157" s="56"/>
      <c r="CQ157" s="56"/>
      <c r="CR157" s="56"/>
      <c r="CS157" s="56"/>
      <c r="CT157" s="56"/>
      <c r="CU157" s="56"/>
      <c r="CV157" s="56"/>
      <c r="CW157" s="56"/>
      <c r="CX157" s="56"/>
      <c r="CY157" s="56"/>
      <c r="CZ157" s="56"/>
      <c r="DA157" s="56"/>
      <c r="DB157" s="56"/>
      <c r="DC157" s="56"/>
      <c r="DG157" s="88"/>
    </row>
    <row r="158" spans="1:111" ht="15.75" x14ac:dyDescent="0.25">
      <c r="A158" s="71"/>
      <c r="B158" s="55"/>
      <c r="C158" s="6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195"/>
      <c r="V158" s="195"/>
      <c r="W158" s="195"/>
      <c r="AR158" s="56"/>
      <c r="AS158" s="56"/>
      <c r="AT158" s="56"/>
      <c r="AU158" s="56"/>
      <c r="AV158" s="56"/>
      <c r="BG158" s="80"/>
      <c r="BH158" s="80"/>
      <c r="CK158" s="56"/>
      <c r="CL158" s="56"/>
      <c r="CM158" s="56"/>
      <c r="CN158" s="56"/>
      <c r="CO158" s="56"/>
      <c r="CP158" s="56"/>
      <c r="CQ158" s="56"/>
      <c r="CR158" s="56"/>
      <c r="CS158" s="56"/>
      <c r="CT158" s="56"/>
      <c r="CU158" s="56"/>
      <c r="CV158" s="56"/>
      <c r="CW158" s="56"/>
      <c r="CX158" s="56"/>
      <c r="CY158" s="56"/>
      <c r="CZ158" s="56"/>
      <c r="DA158" s="56"/>
      <c r="DB158" s="56"/>
      <c r="DC158" s="56"/>
      <c r="DG158" s="88"/>
    </row>
    <row r="159" spans="1:111" ht="15.75" x14ac:dyDescent="0.25">
      <c r="A159" s="71"/>
      <c r="B159" s="55"/>
      <c r="C159" s="6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195"/>
      <c r="V159" s="195"/>
      <c r="W159" s="195"/>
      <c r="AR159" s="56"/>
      <c r="AS159" s="56"/>
      <c r="AT159" s="56"/>
      <c r="AU159" s="56"/>
      <c r="AV159" s="56"/>
      <c r="BG159" s="80"/>
      <c r="BH159" s="80"/>
      <c r="CK159" s="56"/>
      <c r="CL159" s="56"/>
      <c r="CM159" s="56"/>
      <c r="CN159" s="56"/>
      <c r="CO159" s="56"/>
      <c r="CP159" s="56"/>
      <c r="CQ159" s="56"/>
      <c r="CR159" s="56"/>
      <c r="CS159" s="56"/>
      <c r="CT159" s="56"/>
      <c r="CU159" s="56"/>
      <c r="CV159" s="56"/>
      <c r="CW159" s="56"/>
      <c r="CX159" s="56"/>
      <c r="CY159" s="56"/>
      <c r="CZ159" s="56"/>
      <c r="DA159" s="56"/>
      <c r="DB159" s="56"/>
      <c r="DC159" s="56"/>
      <c r="DG159" s="88"/>
    </row>
    <row r="160" spans="1:111" ht="15.75" x14ac:dyDescent="0.25">
      <c r="A160" s="71"/>
      <c r="B160" s="55"/>
      <c r="C160" s="6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195"/>
      <c r="V160" s="195"/>
      <c r="W160" s="195"/>
      <c r="AR160" s="56"/>
      <c r="AS160" s="56"/>
      <c r="AT160" s="56"/>
      <c r="AU160" s="56"/>
      <c r="AV160" s="56"/>
      <c r="BG160" s="80"/>
      <c r="BH160" s="80"/>
      <c r="CK160" s="56"/>
      <c r="CL160" s="56"/>
      <c r="CM160" s="56"/>
      <c r="CN160" s="56"/>
      <c r="CO160" s="56"/>
      <c r="CP160" s="56"/>
      <c r="CQ160" s="56"/>
      <c r="CR160" s="56"/>
      <c r="CS160" s="56"/>
      <c r="CT160" s="56"/>
      <c r="CU160" s="56"/>
      <c r="CV160" s="56"/>
      <c r="CW160" s="56"/>
      <c r="CX160" s="56"/>
      <c r="CY160" s="56"/>
      <c r="CZ160" s="56"/>
      <c r="DA160" s="56"/>
      <c r="DB160" s="56"/>
      <c r="DC160" s="56"/>
      <c r="DG160" s="88"/>
    </row>
    <row r="161" spans="1:111" ht="15.75" x14ac:dyDescent="0.25">
      <c r="A161" s="71"/>
      <c r="B161" s="55"/>
      <c r="C161" s="6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195"/>
      <c r="V161" s="195"/>
      <c r="W161" s="195"/>
      <c r="AR161" s="56"/>
      <c r="AS161" s="56"/>
      <c r="AT161" s="56"/>
      <c r="AU161" s="56"/>
      <c r="AV161" s="56"/>
      <c r="BG161" s="80"/>
      <c r="BH161" s="80"/>
      <c r="CK161" s="56"/>
      <c r="CL161" s="56"/>
      <c r="CM161" s="56"/>
      <c r="CN161" s="56"/>
      <c r="CO161" s="56"/>
      <c r="CP161" s="56"/>
      <c r="CQ161" s="56"/>
      <c r="CR161" s="56"/>
      <c r="CS161" s="56"/>
      <c r="CT161" s="56"/>
      <c r="CU161" s="56"/>
      <c r="CV161" s="56"/>
      <c r="CW161" s="56"/>
      <c r="CX161" s="56"/>
      <c r="CY161" s="56"/>
      <c r="CZ161" s="56"/>
      <c r="DA161" s="56"/>
      <c r="DB161" s="56"/>
      <c r="DC161" s="56"/>
      <c r="DG161" s="88"/>
    </row>
    <row r="162" spans="1:111" ht="15.75" x14ac:dyDescent="0.25">
      <c r="A162" s="71"/>
      <c r="B162" s="55"/>
      <c r="C162" s="6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195"/>
      <c r="V162" s="195"/>
      <c r="W162" s="195"/>
      <c r="AR162" s="56"/>
      <c r="AS162" s="56"/>
      <c r="AT162" s="56"/>
      <c r="AU162" s="56"/>
      <c r="AV162" s="56"/>
      <c r="BG162" s="80"/>
      <c r="BH162" s="80"/>
      <c r="CK162" s="56"/>
      <c r="CL162" s="56"/>
      <c r="CM162" s="56"/>
      <c r="CN162" s="56"/>
      <c r="CO162" s="56"/>
      <c r="CP162" s="56"/>
      <c r="CQ162" s="56"/>
      <c r="CR162" s="56"/>
      <c r="CS162" s="56"/>
      <c r="CT162" s="56"/>
      <c r="CU162" s="56"/>
      <c r="CV162" s="56"/>
      <c r="CW162" s="56"/>
      <c r="CX162" s="56"/>
      <c r="CY162" s="56"/>
      <c r="CZ162" s="56"/>
      <c r="DA162" s="56"/>
      <c r="DB162" s="56"/>
      <c r="DC162" s="56"/>
      <c r="DG162" s="88"/>
    </row>
    <row r="163" spans="1:111" ht="15.75" x14ac:dyDescent="0.25">
      <c r="A163" s="71"/>
      <c r="B163" s="55"/>
      <c r="C163" s="6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195"/>
      <c r="V163" s="195"/>
      <c r="W163" s="195"/>
      <c r="AR163" s="56"/>
      <c r="AS163" s="56"/>
      <c r="AT163" s="56"/>
      <c r="AU163" s="56"/>
      <c r="AV163" s="56"/>
      <c r="BG163" s="80"/>
      <c r="BH163" s="80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56"/>
      <c r="CY163" s="56"/>
      <c r="CZ163" s="56"/>
      <c r="DA163" s="56"/>
      <c r="DB163" s="56"/>
      <c r="DC163" s="56"/>
      <c r="DG163" s="88"/>
    </row>
    <row r="164" spans="1:111" ht="15.75" x14ac:dyDescent="0.25">
      <c r="A164" s="71"/>
      <c r="B164" s="55"/>
      <c r="C164" s="6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195"/>
      <c r="V164" s="195"/>
      <c r="W164" s="195"/>
      <c r="AR164" s="56"/>
      <c r="AS164" s="56"/>
      <c r="AT164" s="56"/>
      <c r="AU164" s="56"/>
      <c r="AV164" s="56"/>
      <c r="BG164" s="80"/>
      <c r="BH164" s="80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56"/>
      <c r="DA164" s="56"/>
      <c r="DB164" s="56"/>
      <c r="DC164" s="56"/>
      <c r="DG164" s="88"/>
    </row>
    <row r="165" spans="1:111" ht="15.75" x14ac:dyDescent="0.25">
      <c r="A165" s="71"/>
      <c r="B165" s="55"/>
      <c r="C165" s="6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195"/>
      <c r="V165" s="195"/>
      <c r="W165" s="195"/>
      <c r="AR165" s="56"/>
      <c r="AS165" s="56"/>
      <c r="AT165" s="56"/>
      <c r="AU165" s="56"/>
      <c r="AV165" s="56"/>
      <c r="BG165" s="80"/>
      <c r="BH165" s="80"/>
      <c r="CK165" s="56"/>
      <c r="CL165" s="56"/>
      <c r="CM165" s="56"/>
      <c r="CN165" s="56"/>
      <c r="CO165" s="56"/>
      <c r="CP165" s="56"/>
      <c r="CQ165" s="56"/>
      <c r="CR165" s="56"/>
      <c r="CS165" s="56"/>
      <c r="CT165" s="56"/>
      <c r="CU165" s="56"/>
      <c r="CV165" s="56"/>
      <c r="CW165" s="56"/>
      <c r="CX165" s="56"/>
      <c r="CY165" s="56"/>
      <c r="CZ165" s="56"/>
      <c r="DA165" s="56"/>
      <c r="DB165" s="56"/>
      <c r="DC165" s="56"/>
      <c r="DG165" s="88"/>
    </row>
    <row r="166" spans="1:111" ht="15.75" x14ac:dyDescent="0.25">
      <c r="A166" s="71"/>
      <c r="B166" s="55"/>
      <c r="C166" s="6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195"/>
      <c r="V166" s="195"/>
      <c r="W166" s="195"/>
      <c r="AR166" s="56"/>
      <c r="AS166" s="56"/>
      <c r="AT166" s="56"/>
      <c r="AU166" s="56"/>
      <c r="AV166" s="56"/>
      <c r="BG166" s="80"/>
      <c r="BH166" s="80"/>
      <c r="CK166" s="56"/>
      <c r="CL166" s="56"/>
      <c r="CM166" s="56"/>
      <c r="CN166" s="56"/>
      <c r="CO166" s="56"/>
      <c r="CP166" s="56"/>
      <c r="CQ166" s="56"/>
      <c r="CR166" s="56"/>
      <c r="CS166" s="56"/>
      <c r="CT166" s="56"/>
      <c r="CU166" s="56"/>
      <c r="CV166" s="56"/>
      <c r="CW166" s="56"/>
      <c r="CX166" s="56"/>
      <c r="CY166" s="56"/>
      <c r="CZ166" s="56"/>
      <c r="DA166" s="56"/>
      <c r="DB166" s="56"/>
      <c r="DC166" s="56"/>
      <c r="DG166" s="88"/>
    </row>
    <row r="167" spans="1:111" ht="15.75" x14ac:dyDescent="0.25">
      <c r="A167" s="71"/>
      <c r="B167" s="55"/>
      <c r="C167" s="6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195"/>
      <c r="V167" s="195"/>
      <c r="W167" s="195"/>
      <c r="AR167" s="56"/>
      <c r="AS167" s="56"/>
      <c r="AT167" s="56"/>
      <c r="AU167" s="56"/>
      <c r="AV167" s="56"/>
      <c r="BG167" s="80"/>
      <c r="BH167" s="80"/>
      <c r="CK167" s="56"/>
      <c r="CL167" s="56"/>
      <c r="CM167" s="56"/>
      <c r="CN167" s="56"/>
      <c r="CO167" s="56"/>
      <c r="CP167" s="56"/>
      <c r="CQ167" s="56"/>
      <c r="CR167" s="56"/>
      <c r="CS167" s="56"/>
      <c r="CT167" s="56"/>
      <c r="CU167" s="56"/>
      <c r="CV167" s="56"/>
      <c r="CW167" s="56"/>
      <c r="CX167" s="56"/>
      <c r="CY167" s="56"/>
      <c r="CZ167" s="56"/>
      <c r="DA167" s="56"/>
      <c r="DB167" s="56"/>
      <c r="DC167" s="56"/>
      <c r="DG167" s="88"/>
    </row>
    <row r="168" spans="1:111" ht="15.75" x14ac:dyDescent="0.25">
      <c r="A168" s="71"/>
      <c r="B168" s="55"/>
      <c r="C168" s="6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195"/>
      <c r="V168" s="195"/>
      <c r="W168" s="195"/>
      <c r="AR168" s="56"/>
      <c r="AS168" s="56"/>
      <c r="AT168" s="56"/>
      <c r="AU168" s="56"/>
      <c r="AV168" s="56"/>
      <c r="BG168" s="80"/>
      <c r="BH168" s="80"/>
      <c r="CK168" s="56"/>
      <c r="CL168" s="56"/>
      <c r="CM168" s="56"/>
      <c r="CN168" s="56"/>
      <c r="CO168" s="56"/>
      <c r="CP168" s="56"/>
      <c r="CQ168" s="56"/>
      <c r="CR168" s="56"/>
      <c r="CS168" s="56"/>
      <c r="CT168" s="56"/>
      <c r="CU168" s="56"/>
      <c r="CV168" s="56"/>
      <c r="CW168" s="56"/>
      <c r="CX168" s="56"/>
      <c r="CY168" s="56"/>
      <c r="CZ168" s="56"/>
      <c r="DA168" s="56"/>
      <c r="DB168" s="56"/>
      <c r="DC168" s="56"/>
      <c r="DG168" s="88"/>
    </row>
    <row r="169" spans="1:111" ht="15.75" x14ac:dyDescent="0.25">
      <c r="A169" s="71"/>
      <c r="B169" s="55"/>
      <c r="C169" s="6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195"/>
      <c r="V169" s="195"/>
      <c r="W169" s="195"/>
      <c r="AR169" s="56"/>
      <c r="AS169" s="56"/>
      <c r="AT169" s="56"/>
      <c r="AU169" s="56"/>
      <c r="AV169" s="56"/>
      <c r="BG169" s="80"/>
      <c r="BH169" s="80"/>
      <c r="CK169" s="56"/>
      <c r="CL169" s="56"/>
      <c r="CM169" s="56"/>
      <c r="CN169" s="56"/>
      <c r="CO169" s="56"/>
      <c r="CP169" s="56"/>
      <c r="CQ169" s="56"/>
      <c r="CR169" s="56"/>
      <c r="CS169" s="56"/>
      <c r="CT169" s="56"/>
      <c r="CU169" s="56"/>
      <c r="CV169" s="56"/>
      <c r="CW169" s="56"/>
      <c r="CX169" s="56"/>
      <c r="CY169" s="56"/>
      <c r="CZ169" s="56"/>
      <c r="DA169" s="56"/>
      <c r="DB169" s="56"/>
      <c r="DC169" s="56"/>
      <c r="DG169" s="88"/>
    </row>
    <row r="170" spans="1:111" ht="15.75" x14ac:dyDescent="0.25">
      <c r="A170" s="71"/>
      <c r="B170" s="55"/>
      <c r="C170" s="6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195"/>
      <c r="V170" s="195"/>
      <c r="W170" s="195"/>
      <c r="AR170" s="56"/>
      <c r="AS170" s="56"/>
      <c r="AT170" s="56"/>
      <c r="AU170" s="56"/>
      <c r="AV170" s="56"/>
      <c r="BG170" s="80"/>
      <c r="BH170" s="80"/>
      <c r="CK170" s="56"/>
      <c r="CL170" s="56"/>
      <c r="CM170" s="56"/>
      <c r="CN170" s="56"/>
      <c r="CO170" s="56"/>
      <c r="CP170" s="56"/>
      <c r="CQ170" s="56"/>
      <c r="CR170" s="56"/>
      <c r="CS170" s="56"/>
      <c r="CT170" s="56"/>
      <c r="CU170" s="56"/>
      <c r="CV170" s="56"/>
      <c r="CW170" s="56"/>
      <c r="CX170" s="56"/>
      <c r="CY170" s="56"/>
      <c r="CZ170" s="56"/>
      <c r="DA170" s="56"/>
      <c r="DB170" s="56"/>
      <c r="DC170" s="56"/>
      <c r="DG170" s="88"/>
    </row>
    <row r="171" spans="1:111" ht="15.75" x14ac:dyDescent="0.25">
      <c r="A171" s="71"/>
      <c r="B171" s="55"/>
      <c r="C171" s="6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195"/>
      <c r="V171" s="195"/>
      <c r="W171" s="195"/>
      <c r="AR171" s="56"/>
      <c r="AS171" s="56"/>
      <c r="AT171" s="56"/>
      <c r="AU171" s="56"/>
      <c r="AV171" s="56"/>
      <c r="BG171" s="80"/>
      <c r="BH171" s="80"/>
      <c r="CK171" s="56"/>
      <c r="CL171" s="56"/>
      <c r="CM171" s="56"/>
      <c r="CN171" s="56"/>
      <c r="CO171" s="56"/>
      <c r="CP171" s="56"/>
      <c r="CQ171" s="56"/>
      <c r="CR171" s="56"/>
      <c r="CS171" s="56"/>
      <c r="CT171" s="56"/>
      <c r="CU171" s="56"/>
      <c r="CV171" s="56"/>
      <c r="CW171" s="56"/>
      <c r="CX171" s="56"/>
      <c r="CY171" s="56"/>
      <c r="CZ171" s="56"/>
      <c r="DA171" s="56"/>
      <c r="DB171" s="56"/>
      <c r="DC171" s="56"/>
      <c r="DG171" s="88"/>
    </row>
    <row r="172" spans="1:111" ht="15.75" x14ac:dyDescent="0.25">
      <c r="A172" s="71"/>
      <c r="B172" s="55"/>
      <c r="C172" s="6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195"/>
      <c r="V172" s="195"/>
      <c r="W172" s="195"/>
      <c r="AR172" s="56"/>
      <c r="AS172" s="56"/>
      <c r="AT172" s="56"/>
      <c r="AU172" s="56"/>
      <c r="AV172" s="56"/>
      <c r="BG172" s="80"/>
      <c r="BH172" s="80"/>
      <c r="CK172" s="56"/>
      <c r="CL172" s="56"/>
      <c r="CM172" s="56"/>
      <c r="CN172" s="56"/>
      <c r="CO172" s="56"/>
      <c r="CP172" s="56"/>
      <c r="CQ172" s="56"/>
      <c r="CR172" s="56"/>
      <c r="CS172" s="56"/>
      <c r="CT172" s="56"/>
      <c r="CU172" s="56"/>
      <c r="CV172" s="56"/>
      <c r="CW172" s="56"/>
      <c r="CX172" s="56"/>
      <c r="CY172" s="56"/>
      <c r="CZ172" s="56"/>
      <c r="DA172" s="56"/>
      <c r="DB172" s="56"/>
      <c r="DC172" s="56"/>
      <c r="DG172" s="88"/>
    </row>
    <row r="173" spans="1:111" ht="15.75" x14ac:dyDescent="0.25">
      <c r="A173" s="71"/>
      <c r="B173" s="55"/>
      <c r="C173" s="6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195"/>
      <c r="V173" s="195"/>
      <c r="W173" s="195"/>
      <c r="AR173" s="56"/>
      <c r="AS173" s="56"/>
      <c r="AT173" s="56"/>
      <c r="AU173" s="56"/>
      <c r="AV173" s="56"/>
      <c r="BG173" s="80"/>
      <c r="BH173" s="80"/>
      <c r="CK173" s="56"/>
      <c r="CL173" s="56"/>
      <c r="CM173" s="56"/>
      <c r="CN173" s="56"/>
      <c r="CO173" s="56"/>
      <c r="CP173" s="56"/>
      <c r="CQ173" s="56"/>
      <c r="CR173" s="56"/>
      <c r="CS173" s="56"/>
      <c r="CT173" s="56"/>
      <c r="CU173" s="56"/>
      <c r="CV173" s="56"/>
      <c r="CW173" s="56"/>
      <c r="CX173" s="56"/>
      <c r="CY173" s="56"/>
      <c r="CZ173" s="56"/>
      <c r="DA173" s="56"/>
      <c r="DB173" s="56"/>
      <c r="DC173" s="56"/>
      <c r="DG173" s="88"/>
    </row>
    <row r="174" spans="1:111" ht="15.75" x14ac:dyDescent="0.25">
      <c r="A174" s="71"/>
      <c r="B174" s="55"/>
      <c r="C174" s="6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195"/>
      <c r="V174" s="195"/>
      <c r="W174" s="195"/>
      <c r="AR174" s="56"/>
      <c r="AS174" s="56"/>
      <c r="AT174" s="56"/>
      <c r="AU174" s="56"/>
      <c r="AV174" s="56"/>
      <c r="BG174" s="80"/>
      <c r="BH174" s="80"/>
      <c r="CK174" s="56"/>
      <c r="CL174" s="56"/>
      <c r="CM174" s="56"/>
      <c r="CN174" s="56"/>
      <c r="CO174" s="56"/>
      <c r="CP174" s="56"/>
      <c r="CQ174" s="56"/>
      <c r="CR174" s="56"/>
      <c r="CS174" s="56"/>
      <c r="CT174" s="56"/>
      <c r="CU174" s="56"/>
      <c r="CV174" s="56"/>
      <c r="CW174" s="56"/>
      <c r="CX174" s="56"/>
      <c r="CY174" s="56"/>
      <c r="CZ174" s="56"/>
      <c r="DA174" s="56"/>
      <c r="DB174" s="56"/>
      <c r="DC174" s="56"/>
      <c r="DG174" s="88"/>
    </row>
    <row r="175" spans="1:111" ht="15.75" x14ac:dyDescent="0.25">
      <c r="A175" s="71"/>
      <c r="B175" s="55"/>
      <c r="C175" s="6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195"/>
      <c r="V175" s="195"/>
      <c r="W175" s="195"/>
      <c r="AR175" s="56"/>
      <c r="AS175" s="56"/>
      <c r="AT175" s="56"/>
      <c r="AU175" s="56"/>
      <c r="AV175" s="56"/>
      <c r="BG175" s="80"/>
      <c r="BH175" s="80"/>
      <c r="CK175" s="56"/>
      <c r="CL175" s="56"/>
      <c r="CM175" s="56"/>
      <c r="CN175" s="56"/>
      <c r="CO175" s="56"/>
      <c r="CP175" s="56"/>
      <c r="CQ175" s="56"/>
      <c r="CR175" s="56"/>
      <c r="CS175" s="56"/>
      <c r="CT175" s="56"/>
      <c r="CU175" s="56"/>
      <c r="CV175" s="56"/>
      <c r="CW175" s="56"/>
      <c r="CX175" s="56"/>
      <c r="CY175" s="56"/>
      <c r="CZ175" s="56"/>
      <c r="DA175" s="56"/>
      <c r="DB175" s="56"/>
      <c r="DC175" s="56"/>
      <c r="DG175" s="88"/>
    </row>
    <row r="176" spans="1:111" ht="15.75" x14ac:dyDescent="0.25">
      <c r="A176" s="71"/>
      <c r="B176" s="55"/>
      <c r="C176" s="6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195"/>
      <c r="V176" s="195"/>
      <c r="W176" s="195"/>
      <c r="AR176" s="56"/>
      <c r="AS176" s="56"/>
      <c r="AT176" s="56"/>
      <c r="AU176" s="56"/>
      <c r="AV176" s="56"/>
      <c r="BG176" s="80"/>
      <c r="BH176" s="80"/>
      <c r="CK176" s="56"/>
      <c r="CL176" s="56"/>
      <c r="CM176" s="56"/>
      <c r="CN176" s="56"/>
      <c r="CO176" s="56"/>
      <c r="CP176" s="56"/>
      <c r="CQ176" s="56"/>
      <c r="CR176" s="56"/>
      <c r="CS176" s="56"/>
      <c r="CT176" s="56"/>
      <c r="CU176" s="56"/>
      <c r="CV176" s="56"/>
      <c r="CW176" s="56"/>
      <c r="CX176" s="56"/>
      <c r="CY176" s="56"/>
      <c r="CZ176" s="56"/>
      <c r="DA176" s="56"/>
      <c r="DB176" s="56"/>
      <c r="DC176" s="56"/>
      <c r="DG176" s="88"/>
    </row>
    <row r="177" spans="1:111" ht="15.75" x14ac:dyDescent="0.25">
      <c r="A177" s="71"/>
      <c r="B177" s="55"/>
      <c r="C177" s="6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195"/>
      <c r="V177" s="195"/>
      <c r="W177" s="195"/>
      <c r="AR177" s="56"/>
      <c r="AS177" s="56"/>
      <c r="AT177" s="56"/>
      <c r="AU177" s="56"/>
      <c r="AV177" s="56"/>
      <c r="BG177" s="80"/>
      <c r="BH177" s="80"/>
      <c r="CK177" s="56"/>
      <c r="CL177" s="56"/>
      <c r="CM177" s="56"/>
      <c r="CN177" s="56"/>
      <c r="CO177" s="56"/>
      <c r="CP177" s="56"/>
      <c r="CQ177" s="56"/>
      <c r="CR177" s="56"/>
      <c r="CS177" s="56"/>
      <c r="CT177" s="56"/>
      <c r="CU177" s="56"/>
      <c r="CV177" s="56"/>
      <c r="CW177" s="56"/>
      <c r="CX177" s="56"/>
      <c r="CY177" s="56"/>
      <c r="CZ177" s="56"/>
      <c r="DA177" s="56"/>
      <c r="DB177" s="56"/>
      <c r="DC177" s="56"/>
      <c r="DG177" s="88"/>
    </row>
    <row r="178" spans="1:111" ht="15.75" x14ac:dyDescent="0.25">
      <c r="A178" s="71"/>
      <c r="B178" s="55"/>
      <c r="C178" s="6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195"/>
      <c r="V178" s="195"/>
      <c r="W178" s="195"/>
      <c r="AR178" s="56"/>
      <c r="AS178" s="56"/>
      <c r="AT178" s="56"/>
      <c r="AU178" s="56"/>
      <c r="AV178" s="56"/>
      <c r="BG178" s="80"/>
      <c r="BH178" s="80"/>
      <c r="CK178" s="56"/>
      <c r="CL178" s="56"/>
      <c r="CM178" s="56"/>
      <c r="CN178" s="56"/>
      <c r="CO178" s="56"/>
      <c r="CP178" s="56"/>
      <c r="CQ178" s="56"/>
      <c r="CR178" s="56"/>
      <c r="CS178" s="56"/>
      <c r="CT178" s="56"/>
      <c r="CU178" s="56"/>
      <c r="CV178" s="56"/>
      <c r="CW178" s="56"/>
      <c r="CX178" s="56"/>
      <c r="CY178" s="56"/>
      <c r="CZ178" s="56"/>
      <c r="DA178" s="56"/>
      <c r="DB178" s="56"/>
      <c r="DC178" s="56"/>
      <c r="DG178" s="88"/>
    </row>
    <row r="179" spans="1:111" ht="15.75" x14ac:dyDescent="0.25">
      <c r="A179" s="71"/>
      <c r="B179" s="55"/>
      <c r="C179" s="6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195"/>
      <c r="V179" s="195"/>
      <c r="W179" s="195"/>
      <c r="AR179" s="56"/>
      <c r="AS179" s="56"/>
      <c r="AT179" s="56"/>
      <c r="AU179" s="56"/>
      <c r="AV179" s="56"/>
      <c r="BG179" s="80"/>
      <c r="BH179" s="80"/>
      <c r="CK179" s="56"/>
      <c r="CL179" s="56"/>
      <c r="CM179" s="56"/>
      <c r="CN179" s="56"/>
      <c r="CO179" s="56"/>
      <c r="CP179" s="56"/>
      <c r="CQ179" s="56"/>
      <c r="CR179" s="56"/>
      <c r="CS179" s="56"/>
      <c r="CT179" s="56"/>
      <c r="CU179" s="56"/>
      <c r="CV179" s="56"/>
      <c r="CW179" s="56"/>
      <c r="CX179" s="56"/>
      <c r="CY179" s="56"/>
      <c r="CZ179" s="56"/>
      <c r="DA179" s="56"/>
      <c r="DB179" s="56"/>
      <c r="DC179" s="56"/>
      <c r="DG179" s="88"/>
    </row>
    <row r="180" spans="1:111" ht="15.75" x14ac:dyDescent="0.25">
      <c r="A180" s="71"/>
      <c r="B180" s="55"/>
      <c r="C180" s="6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195"/>
      <c r="V180" s="195"/>
      <c r="W180" s="195"/>
      <c r="AR180" s="56"/>
      <c r="AS180" s="56"/>
      <c r="AT180" s="56"/>
      <c r="AU180" s="56"/>
      <c r="AV180" s="56"/>
      <c r="BG180" s="80"/>
      <c r="BH180" s="80"/>
      <c r="CK180" s="56"/>
      <c r="CL180" s="56"/>
      <c r="CM180" s="56"/>
      <c r="CN180" s="56"/>
      <c r="CO180" s="56"/>
      <c r="CP180" s="56"/>
      <c r="CQ180" s="56"/>
      <c r="CR180" s="56"/>
      <c r="CS180" s="56"/>
      <c r="CT180" s="56"/>
      <c r="CU180" s="56"/>
      <c r="CV180" s="56"/>
      <c r="CW180" s="56"/>
      <c r="CX180" s="56"/>
      <c r="CY180" s="56"/>
      <c r="CZ180" s="56"/>
      <c r="DA180" s="56"/>
      <c r="DB180" s="56"/>
      <c r="DC180" s="56"/>
      <c r="DG180" s="88"/>
    </row>
    <row r="181" spans="1:111" ht="15.75" x14ac:dyDescent="0.25">
      <c r="A181" s="71"/>
      <c r="B181" s="55"/>
      <c r="C181" s="6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195"/>
      <c r="V181" s="195"/>
      <c r="W181" s="195"/>
      <c r="AR181" s="56"/>
      <c r="AS181" s="56"/>
      <c r="AT181" s="56"/>
      <c r="AU181" s="56"/>
      <c r="AV181" s="56"/>
      <c r="BG181" s="80"/>
      <c r="BH181" s="80"/>
      <c r="CK181" s="56"/>
      <c r="CL181" s="56"/>
      <c r="CM181" s="56"/>
      <c r="CN181" s="56"/>
      <c r="CO181" s="56"/>
      <c r="CP181" s="56"/>
      <c r="CQ181" s="56"/>
      <c r="CR181" s="56"/>
      <c r="CS181" s="56"/>
      <c r="CT181" s="56"/>
      <c r="CU181" s="56"/>
      <c r="CV181" s="56"/>
      <c r="CW181" s="56"/>
      <c r="CX181" s="56"/>
      <c r="CY181" s="56"/>
      <c r="CZ181" s="56"/>
      <c r="DA181" s="56"/>
      <c r="DB181" s="56"/>
      <c r="DC181" s="56"/>
      <c r="DG181" s="88"/>
    </row>
    <row r="182" spans="1:111" ht="15.75" x14ac:dyDescent="0.25">
      <c r="A182" s="71"/>
      <c r="B182" s="55"/>
      <c r="C182" s="6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195"/>
      <c r="V182" s="195"/>
      <c r="W182" s="195"/>
      <c r="AR182" s="56"/>
      <c r="AS182" s="56"/>
      <c r="AT182" s="56"/>
      <c r="AU182" s="56"/>
      <c r="AV182" s="56"/>
      <c r="BG182" s="80"/>
      <c r="BH182" s="80"/>
      <c r="CK182" s="56"/>
      <c r="CL182" s="56"/>
      <c r="CM182" s="56"/>
      <c r="CN182" s="56"/>
      <c r="CO182" s="56"/>
      <c r="CP182" s="56"/>
      <c r="CQ182" s="56"/>
      <c r="CR182" s="56"/>
      <c r="CS182" s="56"/>
      <c r="CT182" s="56"/>
      <c r="CU182" s="56"/>
      <c r="CV182" s="56"/>
      <c r="CW182" s="56"/>
      <c r="CX182" s="56"/>
      <c r="CY182" s="56"/>
      <c r="CZ182" s="56"/>
      <c r="DA182" s="56"/>
      <c r="DB182" s="56"/>
      <c r="DC182" s="56"/>
      <c r="DG182" s="88"/>
    </row>
    <row r="183" spans="1:111" ht="15.75" x14ac:dyDescent="0.25">
      <c r="A183" s="71"/>
      <c r="B183" s="55"/>
      <c r="C183" s="6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195"/>
      <c r="V183" s="195"/>
      <c r="W183" s="195"/>
      <c r="AR183" s="56"/>
      <c r="AS183" s="56"/>
      <c r="AT183" s="56"/>
      <c r="AU183" s="56"/>
      <c r="AV183" s="56"/>
      <c r="BG183" s="80"/>
      <c r="BH183" s="80"/>
      <c r="CK183" s="56"/>
      <c r="CL183" s="56"/>
      <c r="CM183" s="56"/>
      <c r="CN183" s="56"/>
      <c r="CO183" s="56"/>
      <c r="CP183" s="56"/>
      <c r="CQ183" s="56"/>
      <c r="CR183" s="56"/>
      <c r="CS183" s="56"/>
      <c r="CT183" s="56"/>
      <c r="CU183" s="56"/>
      <c r="CV183" s="56"/>
      <c r="CW183" s="56"/>
      <c r="CX183" s="56"/>
      <c r="CY183" s="56"/>
      <c r="CZ183" s="56"/>
      <c r="DA183" s="56"/>
      <c r="DB183" s="56"/>
      <c r="DC183" s="56"/>
      <c r="DG183" s="88"/>
    </row>
    <row r="184" spans="1:111" ht="15.75" x14ac:dyDescent="0.25">
      <c r="A184" s="71"/>
      <c r="B184" s="55"/>
      <c r="C184" s="6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195"/>
      <c r="V184" s="195"/>
      <c r="W184" s="195"/>
      <c r="AR184" s="56"/>
      <c r="AS184" s="56"/>
      <c r="AT184" s="56"/>
      <c r="AU184" s="56"/>
      <c r="AV184" s="56"/>
      <c r="BG184" s="80"/>
      <c r="BH184" s="80"/>
      <c r="CK184" s="56"/>
      <c r="CL184" s="56"/>
      <c r="CM184" s="56"/>
      <c r="CN184" s="56"/>
      <c r="CO184" s="56"/>
      <c r="CP184" s="56"/>
      <c r="CQ184" s="56"/>
      <c r="CR184" s="56"/>
      <c r="CS184" s="56"/>
      <c r="CT184" s="56"/>
      <c r="CU184" s="56"/>
      <c r="CV184" s="56"/>
      <c r="CW184" s="56"/>
      <c r="CX184" s="56"/>
      <c r="CY184" s="56"/>
      <c r="CZ184" s="56"/>
      <c r="DA184" s="56"/>
      <c r="DB184" s="56"/>
      <c r="DC184" s="56"/>
      <c r="DG184" s="88"/>
    </row>
    <row r="185" spans="1:111" ht="15.75" x14ac:dyDescent="0.25">
      <c r="A185" s="71"/>
      <c r="B185" s="55"/>
      <c r="C185" s="6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195"/>
      <c r="V185" s="195"/>
      <c r="W185" s="195"/>
      <c r="AR185" s="56"/>
      <c r="AS185" s="56"/>
      <c r="AT185" s="56"/>
      <c r="AU185" s="56"/>
      <c r="AV185" s="56"/>
      <c r="BG185" s="80"/>
      <c r="BH185" s="80"/>
      <c r="CK185" s="56"/>
      <c r="CL185" s="56"/>
      <c r="CM185" s="56"/>
      <c r="CN185" s="56"/>
      <c r="CO185" s="56"/>
      <c r="CP185" s="56"/>
      <c r="CQ185" s="56"/>
      <c r="CR185" s="56"/>
      <c r="CS185" s="56"/>
      <c r="CT185" s="56"/>
      <c r="CU185" s="56"/>
      <c r="CV185" s="56"/>
      <c r="CW185" s="56"/>
      <c r="CX185" s="56"/>
      <c r="CY185" s="56"/>
      <c r="CZ185" s="56"/>
      <c r="DA185" s="56"/>
      <c r="DB185" s="56"/>
      <c r="DC185" s="56"/>
      <c r="DG185" s="88"/>
    </row>
    <row r="186" spans="1:111" ht="15.75" x14ac:dyDescent="0.25">
      <c r="A186" s="71"/>
      <c r="B186" s="55"/>
      <c r="C186" s="6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195"/>
      <c r="V186" s="195"/>
      <c r="W186" s="195"/>
      <c r="AR186" s="56"/>
      <c r="AS186" s="56"/>
      <c r="AT186" s="56"/>
      <c r="AU186" s="56"/>
      <c r="AV186" s="56"/>
      <c r="BG186" s="80"/>
      <c r="BH186" s="80"/>
      <c r="CK186" s="56"/>
      <c r="CL186" s="56"/>
      <c r="CM186" s="56"/>
      <c r="CN186" s="56"/>
      <c r="CO186" s="56"/>
      <c r="CP186" s="56"/>
      <c r="CQ186" s="56"/>
      <c r="CR186" s="56"/>
      <c r="CS186" s="56"/>
      <c r="CT186" s="56"/>
      <c r="CU186" s="56"/>
      <c r="CV186" s="56"/>
      <c r="CW186" s="56"/>
      <c r="CX186" s="56"/>
      <c r="CY186" s="56"/>
      <c r="CZ186" s="56"/>
      <c r="DA186" s="56"/>
      <c r="DB186" s="56"/>
      <c r="DC186" s="56"/>
      <c r="DG186" s="88"/>
    </row>
    <row r="187" spans="1:111" ht="15.75" x14ac:dyDescent="0.25">
      <c r="A187" s="71"/>
      <c r="B187" s="55"/>
      <c r="C187" s="6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195"/>
      <c r="V187" s="195"/>
      <c r="W187" s="195"/>
      <c r="AR187" s="56"/>
      <c r="AS187" s="56"/>
      <c r="AT187" s="56"/>
      <c r="AU187" s="56"/>
      <c r="AV187" s="56"/>
      <c r="BG187" s="80"/>
      <c r="BH187" s="80"/>
      <c r="CK187" s="56"/>
      <c r="CL187" s="56"/>
      <c r="CM187" s="56"/>
      <c r="CN187" s="56"/>
      <c r="CO187" s="56"/>
      <c r="CP187" s="56"/>
      <c r="CQ187" s="56"/>
      <c r="CR187" s="56"/>
      <c r="CS187" s="56"/>
      <c r="CT187" s="56"/>
      <c r="CU187" s="56"/>
      <c r="CV187" s="56"/>
      <c r="CW187" s="56"/>
      <c r="CX187" s="56"/>
      <c r="CY187" s="56"/>
      <c r="CZ187" s="56"/>
      <c r="DA187" s="56"/>
      <c r="DB187" s="56"/>
      <c r="DC187" s="56"/>
      <c r="DG187" s="88"/>
    </row>
    <row r="188" spans="1:111" ht="15.75" x14ac:dyDescent="0.25">
      <c r="A188" s="71"/>
      <c r="B188" s="55"/>
      <c r="C188" s="6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195"/>
      <c r="V188" s="195"/>
      <c r="W188" s="195"/>
      <c r="AR188" s="56"/>
      <c r="AS188" s="56"/>
      <c r="AT188" s="56"/>
      <c r="AU188" s="56"/>
      <c r="AV188" s="56"/>
      <c r="BG188" s="80"/>
      <c r="BH188" s="80"/>
      <c r="CK188" s="56"/>
      <c r="CL188" s="56"/>
      <c r="CM188" s="56"/>
      <c r="CN188" s="56"/>
      <c r="CO188" s="56"/>
      <c r="CP188" s="56"/>
      <c r="CQ188" s="56"/>
      <c r="CR188" s="56"/>
      <c r="CS188" s="56"/>
      <c r="CT188" s="56"/>
      <c r="CU188" s="56"/>
      <c r="CV188" s="56"/>
      <c r="CW188" s="56"/>
      <c r="CX188" s="56"/>
      <c r="CY188" s="56"/>
      <c r="CZ188" s="56"/>
      <c r="DA188" s="56"/>
      <c r="DB188" s="56"/>
      <c r="DC188" s="56"/>
      <c r="DG188" s="88"/>
    </row>
    <row r="189" spans="1:111" ht="15.75" x14ac:dyDescent="0.25">
      <c r="A189" s="71"/>
      <c r="B189" s="55"/>
      <c r="C189" s="6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195"/>
      <c r="V189" s="195"/>
      <c r="W189" s="195"/>
      <c r="AR189" s="56"/>
      <c r="AS189" s="56"/>
      <c r="AT189" s="56"/>
      <c r="AU189" s="56"/>
      <c r="AV189" s="56"/>
      <c r="BG189" s="80"/>
      <c r="BH189" s="80"/>
      <c r="CK189" s="56"/>
      <c r="CL189" s="56"/>
      <c r="CM189" s="56"/>
      <c r="CN189" s="56"/>
      <c r="CO189" s="56"/>
      <c r="CP189" s="56"/>
      <c r="CQ189" s="56"/>
      <c r="CR189" s="56"/>
      <c r="CS189" s="56"/>
      <c r="CT189" s="56"/>
      <c r="CU189" s="56"/>
      <c r="CV189" s="56"/>
      <c r="CW189" s="56"/>
      <c r="CX189" s="56"/>
      <c r="CY189" s="56"/>
      <c r="CZ189" s="56"/>
      <c r="DA189" s="56"/>
      <c r="DB189" s="56"/>
      <c r="DC189" s="56"/>
      <c r="DG189" s="88"/>
    </row>
    <row r="190" spans="1:111" ht="15.75" x14ac:dyDescent="0.25">
      <c r="A190" s="71"/>
      <c r="B190" s="55"/>
      <c r="C190" s="6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195"/>
      <c r="V190" s="195"/>
      <c r="W190" s="195"/>
      <c r="AR190" s="56"/>
      <c r="AS190" s="56"/>
      <c r="AT190" s="56"/>
      <c r="AU190" s="56"/>
      <c r="AV190" s="56"/>
      <c r="BG190" s="80"/>
      <c r="BH190" s="80"/>
      <c r="CK190" s="56"/>
      <c r="CL190" s="56"/>
      <c r="CM190" s="56"/>
      <c r="CN190" s="56"/>
      <c r="CO190" s="56"/>
      <c r="CP190" s="56"/>
      <c r="CQ190" s="56"/>
      <c r="CR190" s="56"/>
      <c r="CS190" s="56"/>
      <c r="CT190" s="56"/>
      <c r="CU190" s="56"/>
      <c r="CV190" s="56"/>
      <c r="CW190" s="56"/>
      <c r="CX190" s="56"/>
      <c r="CY190" s="56"/>
      <c r="CZ190" s="56"/>
      <c r="DA190" s="56"/>
      <c r="DB190" s="56"/>
      <c r="DC190" s="56"/>
      <c r="DG190" s="88"/>
    </row>
    <row r="191" spans="1:111" ht="15.75" x14ac:dyDescent="0.25">
      <c r="A191" s="71"/>
      <c r="B191" s="55"/>
      <c r="C191" s="6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195"/>
      <c r="V191" s="195"/>
      <c r="W191" s="195"/>
      <c r="AR191" s="56"/>
      <c r="AS191" s="56"/>
      <c r="AT191" s="56"/>
      <c r="AU191" s="56"/>
      <c r="AV191" s="56"/>
      <c r="BG191" s="80"/>
      <c r="BH191" s="80"/>
      <c r="CK191" s="56"/>
      <c r="CL191" s="56"/>
      <c r="CM191" s="56"/>
      <c r="CN191" s="56"/>
      <c r="CO191" s="56"/>
      <c r="CP191" s="56"/>
      <c r="CQ191" s="56"/>
      <c r="CR191" s="56"/>
      <c r="CS191" s="56"/>
      <c r="CT191" s="56"/>
      <c r="CU191" s="56"/>
      <c r="CV191" s="56"/>
      <c r="CW191" s="56"/>
      <c r="CX191" s="56"/>
      <c r="CY191" s="56"/>
      <c r="CZ191" s="56"/>
      <c r="DA191" s="56"/>
      <c r="DB191" s="56"/>
      <c r="DC191" s="56"/>
      <c r="DG191" s="88"/>
    </row>
    <row r="192" spans="1:111" ht="15.75" x14ac:dyDescent="0.25">
      <c r="A192" s="71"/>
      <c r="B192" s="55"/>
      <c r="C192" s="6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195"/>
      <c r="V192" s="195"/>
      <c r="W192" s="195"/>
      <c r="AR192" s="56"/>
      <c r="AS192" s="56"/>
      <c r="AT192" s="56"/>
      <c r="AU192" s="56"/>
      <c r="AV192" s="56"/>
      <c r="BG192" s="80"/>
      <c r="BH192" s="80"/>
      <c r="CK192" s="56"/>
      <c r="CL192" s="56"/>
      <c r="CM192" s="56"/>
      <c r="CN192" s="56"/>
      <c r="CO192" s="56"/>
      <c r="CP192" s="56"/>
      <c r="CQ192" s="56"/>
      <c r="CR192" s="56"/>
      <c r="CS192" s="56"/>
      <c r="CT192" s="56"/>
      <c r="CU192" s="56"/>
      <c r="CV192" s="56"/>
      <c r="CW192" s="56"/>
      <c r="CX192" s="56"/>
      <c r="CY192" s="56"/>
      <c r="CZ192" s="56"/>
      <c r="DA192" s="56"/>
      <c r="DB192" s="56"/>
      <c r="DC192" s="56"/>
      <c r="DG192" s="88"/>
    </row>
    <row r="193" spans="1:111" ht="15.75" x14ac:dyDescent="0.25">
      <c r="A193" s="71"/>
      <c r="B193" s="55"/>
      <c r="C193" s="6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195"/>
      <c r="V193" s="195"/>
      <c r="W193" s="195"/>
      <c r="AR193" s="56"/>
      <c r="AS193" s="56"/>
      <c r="AT193" s="56"/>
      <c r="AU193" s="56"/>
      <c r="AV193" s="56"/>
      <c r="BG193" s="80"/>
      <c r="BH193" s="80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G193" s="88"/>
    </row>
    <row r="194" spans="1:111" ht="15.75" x14ac:dyDescent="0.25">
      <c r="A194" s="71"/>
      <c r="B194" s="55"/>
      <c r="C194" s="6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195"/>
      <c r="V194" s="195"/>
      <c r="W194" s="195"/>
      <c r="AR194" s="56"/>
      <c r="AS194" s="56"/>
      <c r="AT194" s="56"/>
      <c r="AU194" s="56"/>
      <c r="AV194" s="56"/>
      <c r="BG194" s="80"/>
      <c r="BH194" s="80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G194" s="88"/>
    </row>
    <row r="195" spans="1:111" ht="15.75" x14ac:dyDescent="0.25">
      <c r="A195" s="71"/>
      <c r="B195" s="55"/>
      <c r="C195" s="6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195"/>
      <c r="V195" s="195"/>
      <c r="W195" s="195"/>
      <c r="AR195" s="56"/>
      <c r="AS195" s="56"/>
      <c r="AT195" s="56"/>
      <c r="AU195" s="56"/>
      <c r="AV195" s="56"/>
      <c r="BG195" s="80"/>
      <c r="BH195" s="80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G195" s="88"/>
    </row>
    <row r="196" spans="1:111" ht="15.75" x14ac:dyDescent="0.25">
      <c r="A196" s="71"/>
      <c r="B196" s="55"/>
      <c r="C196" s="6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195"/>
      <c r="V196" s="195"/>
      <c r="W196" s="195"/>
      <c r="AR196" s="56"/>
      <c r="AS196" s="56"/>
      <c r="AT196" s="56"/>
      <c r="AU196" s="56"/>
      <c r="AV196" s="56"/>
      <c r="BG196" s="80"/>
      <c r="BH196" s="80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G196" s="88"/>
    </row>
    <row r="197" spans="1:111" ht="15.75" x14ac:dyDescent="0.25">
      <c r="A197" s="71"/>
      <c r="B197" s="55"/>
      <c r="C197" s="6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195"/>
      <c r="V197" s="195"/>
      <c r="W197" s="195"/>
      <c r="AR197" s="56"/>
      <c r="AS197" s="56"/>
      <c r="AT197" s="56"/>
      <c r="AU197" s="56"/>
      <c r="AV197" s="56"/>
      <c r="BG197" s="80"/>
      <c r="BH197" s="80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56"/>
      <c r="CY197" s="56"/>
      <c r="CZ197" s="56"/>
      <c r="DA197" s="56"/>
      <c r="DB197" s="56"/>
      <c r="DC197" s="56"/>
      <c r="DG197" s="88"/>
    </row>
    <row r="198" spans="1:111" ht="15.75" x14ac:dyDescent="0.25">
      <c r="A198" s="71"/>
      <c r="B198" s="55"/>
      <c r="C198" s="6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195"/>
      <c r="V198" s="195"/>
      <c r="W198" s="195"/>
      <c r="AR198" s="56"/>
      <c r="AS198" s="56"/>
      <c r="AT198" s="56"/>
      <c r="AU198" s="56"/>
      <c r="AV198" s="56"/>
      <c r="BG198" s="80"/>
      <c r="BH198" s="80"/>
      <c r="CK198" s="56"/>
      <c r="CL198" s="56"/>
      <c r="CM198" s="56"/>
      <c r="CN198" s="56"/>
      <c r="CO198" s="56"/>
      <c r="CP198" s="56"/>
      <c r="CQ198" s="56"/>
      <c r="CR198" s="56"/>
      <c r="CS198" s="56"/>
      <c r="CT198" s="56"/>
      <c r="CU198" s="56"/>
      <c r="CV198" s="56"/>
      <c r="CW198" s="56"/>
      <c r="CX198" s="56"/>
      <c r="CY198" s="56"/>
      <c r="CZ198" s="56"/>
      <c r="DA198" s="56"/>
      <c r="DB198" s="56"/>
      <c r="DC198" s="56"/>
      <c r="DG198" s="88"/>
    </row>
    <row r="199" spans="1:111" ht="15.75" x14ac:dyDescent="0.25">
      <c r="A199" s="71"/>
      <c r="B199" s="55"/>
      <c r="C199" s="6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195"/>
      <c r="V199" s="195"/>
      <c r="W199" s="195"/>
      <c r="AR199" s="56"/>
      <c r="AS199" s="56"/>
      <c r="AT199" s="56"/>
      <c r="AU199" s="56"/>
      <c r="AV199" s="56"/>
      <c r="BG199" s="80"/>
      <c r="BH199" s="80"/>
      <c r="CK199" s="56"/>
      <c r="CL199" s="56"/>
      <c r="CM199" s="56"/>
      <c r="CN199" s="56"/>
      <c r="CO199" s="56"/>
      <c r="CP199" s="56"/>
      <c r="CQ199" s="56"/>
      <c r="CR199" s="56"/>
      <c r="CS199" s="56"/>
      <c r="CT199" s="56"/>
      <c r="CU199" s="56"/>
      <c r="CV199" s="56"/>
      <c r="CW199" s="56"/>
      <c r="CX199" s="56"/>
      <c r="CY199" s="56"/>
      <c r="CZ199" s="56"/>
      <c r="DA199" s="56"/>
      <c r="DB199" s="56"/>
      <c r="DC199" s="56"/>
      <c r="DG199" s="88"/>
    </row>
    <row r="200" spans="1:111" ht="15.75" x14ac:dyDescent="0.25">
      <c r="A200" s="71"/>
      <c r="B200" s="55"/>
      <c r="C200" s="6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195"/>
      <c r="V200" s="195"/>
      <c r="W200" s="195"/>
      <c r="AR200" s="56"/>
      <c r="AS200" s="56"/>
      <c r="AT200" s="56"/>
      <c r="AU200" s="56"/>
      <c r="AV200" s="56"/>
      <c r="BG200" s="80"/>
      <c r="BH200" s="80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56"/>
      <c r="CY200" s="56"/>
      <c r="CZ200" s="56"/>
      <c r="DA200" s="56"/>
      <c r="DB200" s="56"/>
      <c r="DC200" s="56"/>
      <c r="DG200" s="88"/>
    </row>
    <row r="201" spans="1:111" ht="15.75" x14ac:dyDescent="0.25">
      <c r="A201" s="71"/>
      <c r="B201" s="55"/>
      <c r="C201" s="6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195"/>
      <c r="V201" s="195"/>
      <c r="W201" s="195"/>
      <c r="AR201" s="56"/>
      <c r="AS201" s="56"/>
      <c r="AT201" s="56"/>
      <c r="AU201" s="56"/>
      <c r="AV201" s="56"/>
      <c r="BG201" s="80"/>
      <c r="BH201" s="80"/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56"/>
      <c r="CY201" s="56"/>
      <c r="CZ201" s="56"/>
      <c r="DA201" s="56"/>
      <c r="DB201" s="56"/>
      <c r="DC201" s="56"/>
      <c r="DG201" s="88"/>
    </row>
    <row r="202" spans="1:111" ht="15.75" x14ac:dyDescent="0.25">
      <c r="A202" s="71"/>
      <c r="B202" s="55"/>
      <c r="C202" s="6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195"/>
      <c r="V202" s="195"/>
      <c r="W202" s="195"/>
      <c r="AR202" s="56"/>
      <c r="AS202" s="56"/>
      <c r="AT202" s="56"/>
      <c r="AU202" s="56"/>
      <c r="AV202" s="56"/>
      <c r="BG202" s="80"/>
      <c r="BH202" s="80"/>
      <c r="CK202" s="56"/>
      <c r="CL202" s="56"/>
      <c r="CM202" s="56"/>
      <c r="CN202" s="56"/>
      <c r="CO202" s="56"/>
      <c r="CP202" s="56"/>
      <c r="CQ202" s="56"/>
      <c r="CR202" s="56"/>
      <c r="CS202" s="56"/>
      <c r="CT202" s="56"/>
      <c r="CU202" s="56"/>
      <c r="CV202" s="56"/>
      <c r="CW202" s="56"/>
      <c r="CX202" s="56"/>
      <c r="CY202" s="56"/>
      <c r="CZ202" s="56"/>
      <c r="DA202" s="56"/>
      <c r="DB202" s="56"/>
      <c r="DC202" s="56"/>
      <c r="DG202" s="88"/>
    </row>
    <row r="203" spans="1:111" ht="15.75" x14ac:dyDescent="0.25">
      <c r="A203" s="71"/>
      <c r="B203" s="55"/>
      <c r="C203" s="6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195"/>
      <c r="V203" s="195"/>
      <c r="W203" s="195"/>
      <c r="AR203" s="56"/>
      <c r="AS203" s="56"/>
      <c r="AT203" s="56"/>
      <c r="AU203" s="56"/>
      <c r="AV203" s="56"/>
      <c r="BG203" s="80"/>
      <c r="BH203" s="80"/>
      <c r="CK203" s="56"/>
      <c r="CL203" s="56"/>
      <c r="CM203" s="56"/>
      <c r="CN203" s="56"/>
      <c r="CO203" s="56"/>
      <c r="CP203" s="56"/>
      <c r="CQ203" s="56"/>
      <c r="CR203" s="56"/>
      <c r="CS203" s="56"/>
      <c r="CT203" s="56"/>
      <c r="CU203" s="56"/>
      <c r="CV203" s="56"/>
      <c r="CW203" s="56"/>
      <c r="CX203" s="56"/>
      <c r="CY203" s="56"/>
      <c r="CZ203" s="56"/>
      <c r="DA203" s="56"/>
      <c r="DB203" s="56"/>
      <c r="DC203" s="56"/>
      <c r="DG203" s="88"/>
    </row>
    <row r="204" spans="1:111" ht="15.75" x14ac:dyDescent="0.25">
      <c r="A204" s="71"/>
      <c r="B204" s="55"/>
      <c r="C204" s="6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195"/>
      <c r="V204" s="195"/>
      <c r="W204" s="195"/>
      <c r="AR204" s="56"/>
      <c r="AS204" s="56"/>
      <c r="AT204" s="56"/>
      <c r="AU204" s="56"/>
      <c r="AV204" s="56"/>
      <c r="BG204" s="80"/>
      <c r="BH204" s="80"/>
      <c r="CK204" s="56"/>
      <c r="CL204" s="56"/>
      <c r="CM204" s="56"/>
      <c r="CN204" s="56"/>
      <c r="CO204" s="56"/>
      <c r="CP204" s="56"/>
      <c r="CQ204" s="56"/>
      <c r="CR204" s="56"/>
      <c r="CS204" s="56"/>
      <c r="CT204" s="56"/>
      <c r="CU204" s="56"/>
      <c r="CV204" s="56"/>
      <c r="CW204" s="56"/>
      <c r="CX204" s="56"/>
      <c r="CY204" s="56"/>
      <c r="CZ204" s="56"/>
      <c r="DA204" s="56"/>
      <c r="DB204" s="56"/>
      <c r="DC204" s="56"/>
      <c r="DG204" s="88"/>
    </row>
    <row r="205" spans="1:111" ht="15.75" x14ac:dyDescent="0.25">
      <c r="A205" s="71"/>
      <c r="B205" s="55"/>
      <c r="C205" s="6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195"/>
      <c r="V205" s="195"/>
      <c r="W205" s="195"/>
      <c r="AR205" s="56"/>
      <c r="AS205" s="56"/>
      <c r="AT205" s="56"/>
      <c r="AU205" s="56"/>
      <c r="AV205" s="56"/>
      <c r="BG205" s="80"/>
      <c r="BH205" s="80"/>
      <c r="CK205" s="56"/>
      <c r="CL205" s="56"/>
      <c r="CM205" s="56"/>
      <c r="CN205" s="56"/>
      <c r="CO205" s="56"/>
      <c r="CP205" s="56"/>
      <c r="CQ205" s="56"/>
      <c r="CR205" s="56"/>
      <c r="CS205" s="56"/>
      <c r="CT205" s="56"/>
      <c r="CU205" s="56"/>
      <c r="CV205" s="56"/>
      <c r="CW205" s="56"/>
      <c r="CX205" s="56"/>
      <c r="CY205" s="56"/>
      <c r="CZ205" s="56"/>
      <c r="DA205" s="56"/>
      <c r="DB205" s="56"/>
      <c r="DC205" s="56"/>
      <c r="DG205" s="88"/>
    </row>
    <row r="206" spans="1:111" ht="15.75" x14ac:dyDescent="0.25">
      <c r="A206" s="71"/>
      <c r="B206" s="55"/>
      <c r="C206" s="6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195"/>
      <c r="V206" s="195"/>
      <c r="W206" s="195"/>
      <c r="AR206" s="56"/>
      <c r="AS206" s="56"/>
      <c r="AT206" s="56"/>
      <c r="AU206" s="56"/>
      <c r="AV206" s="56"/>
      <c r="BG206" s="80"/>
      <c r="BH206" s="80"/>
      <c r="CK206" s="56"/>
      <c r="CL206" s="56"/>
      <c r="CM206" s="56"/>
      <c r="CN206" s="56"/>
      <c r="CO206" s="56"/>
      <c r="CP206" s="56"/>
      <c r="CQ206" s="56"/>
      <c r="CR206" s="56"/>
      <c r="CS206" s="56"/>
      <c r="CT206" s="56"/>
      <c r="CU206" s="56"/>
      <c r="CV206" s="56"/>
      <c r="CW206" s="56"/>
      <c r="CX206" s="56"/>
      <c r="CY206" s="56"/>
      <c r="CZ206" s="56"/>
      <c r="DA206" s="56"/>
      <c r="DB206" s="56"/>
      <c r="DC206" s="56"/>
      <c r="DG206" s="88"/>
    </row>
    <row r="207" spans="1:111" ht="15.75" x14ac:dyDescent="0.25">
      <c r="A207" s="71"/>
      <c r="B207" s="55"/>
      <c r="C207" s="6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195"/>
      <c r="V207" s="195"/>
      <c r="W207" s="195"/>
      <c r="AR207" s="56"/>
      <c r="AS207" s="56"/>
      <c r="AT207" s="56"/>
      <c r="AU207" s="56"/>
      <c r="AV207" s="56"/>
      <c r="BG207" s="80"/>
      <c r="BH207" s="80"/>
      <c r="CK207" s="56"/>
      <c r="CL207" s="56"/>
      <c r="CM207" s="56"/>
      <c r="CN207" s="56"/>
      <c r="CO207" s="56"/>
      <c r="CP207" s="56"/>
      <c r="CQ207" s="56"/>
      <c r="CR207" s="56"/>
      <c r="CS207" s="56"/>
      <c r="CT207" s="56"/>
      <c r="CU207" s="56"/>
      <c r="CV207" s="56"/>
      <c r="CW207" s="56"/>
      <c r="CX207" s="56"/>
      <c r="CY207" s="56"/>
      <c r="CZ207" s="56"/>
      <c r="DA207" s="56"/>
      <c r="DB207" s="56"/>
      <c r="DC207" s="56"/>
      <c r="DG207" s="88"/>
    </row>
    <row r="208" spans="1:111" ht="15.75" x14ac:dyDescent="0.25">
      <c r="A208" s="71"/>
      <c r="B208" s="55"/>
      <c r="C208" s="6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195"/>
      <c r="V208" s="195"/>
      <c r="W208" s="195"/>
      <c r="AR208" s="56"/>
      <c r="AS208" s="56"/>
      <c r="AT208" s="56"/>
      <c r="AU208" s="56"/>
      <c r="AV208" s="56"/>
      <c r="BG208" s="80"/>
      <c r="BH208" s="80"/>
      <c r="CK208" s="56"/>
      <c r="CL208" s="56"/>
      <c r="CM208" s="56"/>
      <c r="CN208" s="56"/>
      <c r="CO208" s="56"/>
      <c r="CP208" s="56"/>
      <c r="CQ208" s="56"/>
      <c r="CR208" s="56"/>
      <c r="CS208" s="56"/>
      <c r="CT208" s="56"/>
      <c r="CU208" s="56"/>
      <c r="CV208" s="56"/>
      <c r="CW208" s="56"/>
      <c r="CX208" s="56"/>
      <c r="CY208" s="56"/>
      <c r="CZ208" s="56"/>
      <c r="DA208" s="56"/>
      <c r="DB208" s="56"/>
      <c r="DC208" s="56"/>
      <c r="DG208" s="88"/>
    </row>
    <row r="209" spans="1:111" ht="15.75" x14ac:dyDescent="0.25">
      <c r="A209" s="71"/>
      <c r="B209" s="55"/>
      <c r="C209" s="6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195"/>
      <c r="V209" s="195"/>
      <c r="W209" s="195"/>
      <c r="AR209" s="56"/>
      <c r="AS209" s="56"/>
      <c r="AT209" s="56"/>
      <c r="AU209" s="56"/>
      <c r="AV209" s="56"/>
      <c r="BG209" s="80"/>
      <c r="BH209" s="80"/>
      <c r="CK209" s="56"/>
      <c r="CL209" s="56"/>
      <c r="CM209" s="56"/>
      <c r="CN209" s="56"/>
      <c r="CO209" s="56"/>
      <c r="CP209" s="56"/>
      <c r="CQ209" s="56"/>
      <c r="CR209" s="56"/>
      <c r="CS209" s="56"/>
      <c r="CT209" s="56"/>
      <c r="CU209" s="56"/>
      <c r="CV209" s="56"/>
      <c r="CW209" s="56"/>
      <c r="CX209" s="56"/>
      <c r="CY209" s="56"/>
      <c r="CZ209" s="56"/>
      <c r="DA209" s="56"/>
      <c r="DB209" s="56"/>
      <c r="DC209" s="56"/>
      <c r="DG209" s="88"/>
    </row>
    <row r="210" spans="1:111" ht="15.75" x14ac:dyDescent="0.25">
      <c r="A210" s="71"/>
      <c r="B210" s="55"/>
      <c r="C210" s="6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195"/>
      <c r="V210" s="195"/>
      <c r="W210" s="195"/>
      <c r="AR210" s="56"/>
      <c r="AS210" s="56"/>
      <c r="AT210" s="56"/>
      <c r="AU210" s="56"/>
      <c r="AV210" s="56"/>
      <c r="BG210" s="80"/>
      <c r="BH210" s="80"/>
      <c r="CK210" s="56"/>
      <c r="CL210" s="56"/>
      <c r="CM210" s="56"/>
      <c r="CN210" s="56"/>
      <c r="CO210" s="56"/>
      <c r="CP210" s="56"/>
      <c r="CQ210" s="56"/>
      <c r="CR210" s="56"/>
      <c r="CS210" s="56"/>
      <c r="CT210" s="56"/>
      <c r="CU210" s="56"/>
      <c r="CV210" s="56"/>
      <c r="CW210" s="56"/>
      <c r="CX210" s="56"/>
      <c r="CY210" s="56"/>
      <c r="CZ210" s="56"/>
      <c r="DA210" s="56"/>
      <c r="DB210" s="56"/>
      <c r="DC210" s="56"/>
      <c r="DG210" s="88"/>
    </row>
    <row r="211" spans="1:111" ht="15.75" x14ac:dyDescent="0.25">
      <c r="A211" s="71"/>
      <c r="B211" s="55"/>
      <c r="C211" s="6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195"/>
      <c r="V211" s="195"/>
      <c r="W211" s="195"/>
      <c r="AR211" s="56"/>
      <c r="AS211" s="56"/>
      <c r="AT211" s="56"/>
      <c r="AU211" s="56"/>
      <c r="AV211" s="56"/>
      <c r="BG211" s="80"/>
      <c r="BH211" s="80"/>
      <c r="CK211" s="56"/>
      <c r="CL211" s="56"/>
      <c r="CM211" s="56"/>
      <c r="CN211" s="56"/>
      <c r="CO211" s="56"/>
      <c r="CP211" s="56"/>
      <c r="CQ211" s="56"/>
      <c r="CR211" s="56"/>
      <c r="CS211" s="56"/>
      <c r="CT211" s="56"/>
      <c r="CU211" s="56"/>
      <c r="CV211" s="56"/>
      <c r="CW211" s="56"/>
      <c r="CX211" s="56"/>
      <c r="CY211" s="56"/>
      <c r="CZ211" s="56"/>
      <c r="DA211" s="56"/>
      <c r="DB211" s="56"/>
      <c r="DC211" s="56"/>
      <c r="DG211" s="88"/>
    </row>
    <row r="212" spans="1:111" ht="15.75" x14ac:dyDescent="0.25">
      <c r="A212" s="71"/>
      <c r="B212" s="55"/>
      <c r="C212" s="6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195"/>
      <c r="V212" s="195"/>
      <c r="W212" s="195"/>
      <c r="AR212" s="56"/>
      <c r="AS212" s="56"/>
      <c r="AT212" s="56"/>
      <c r="AU212" s="56"/>
      <c r="AV212" s="56"/>
      <c r="BG212" s="80"/>
      <c r="BH212" s="80"/>
      <c r="CK212" s="56"/>
      <c r="CL212" s="56"/>
      <c r="CM212" s="56"/>
      <c r="CN212" s="56"/>
      <c r="CO212" s="56"/>
      <c r="CP212" s="56"/>
      <c r="CQ212" s="56"/>
      <c r="CR212" s="56"/>
      <c r="CS212" s="56"/>
      <c r="CT212" s="56"/>
      <c r="CU212" s="56"/>
      <c r="CV212" s="56"/>
      <c r="CW212" s="56"/>
      <c r="CX212" s="56"/>
      <c r="CY212" s="56"/>
      <c r="CZ212" s="56"/>
      <c r="DA212" s="56"/>
      <c r="DB212" s="56"/>
      <c r="DC212" s="56"/>
      <c r="DG212" s="88"/>
    </row>
    <row r="213" spans="1:111" ht="15.75" x14ac:dyDescent="0.25">
      <c r="A213" s="71"/>
      <c r="B213" s="55"/>
      <c r="C213" s="6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195"/>
      <c r="V213" s="195"/>
      <c r="W213" s="195"/>
      <c r="AR213" s="56"/>
      <c r="AS213" s="56"/>
      <c r="AT213" s="56"/>
      <c r="AU213" s="56"/>
      <c r="AV213" s="56"/>
      <c r="BG213" s="80"/>
      <c r="BH213" s="80"/>
      <c r="CK213" s="56"/>
      <c r="CL213" s="56"/>
      <c r="CM213" s="56"/>
      <c r="CN213" s="56"/>
      <c r="CO213" s="56"/>
      <c r="CP213" s="56"/>
      <c r="CQ213" s="56"/>
      <c r="CR213" s="56"/>
      <c r="CS213" s="56"/>
      <c r="CT213" s="56"/>
      <c r="CU213" s="56"/>
      <c r="CV213" s="56"/>
      <c r="CW213" s="56"/>
      <c r="CX213" s="56"/>
      <c r="CY213" s="56"/>
      <c r="CZ213" s="56"/>
      <c r="DA213" s="56"/>
      <c r="DB213" s="56"/>
      <c r="DC213" s="56"/>
      <c r="DG213" s="88"/>
    </row>
    <row r="214" spans="1:111" ht="15.75" x14ac:dyDescent="0.25">
      <c r="A214" s="71"/>
      <c r="B214" s="55"/>
      <c r="C214" s="6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195"/>
      <c r="V214" s="195"/>
      <c r="W214" s="195"/>
      <c r="AR214" s="56"/>
      <c r="AS214" s="56"/>
      <c r="AT214" s="56"/>
      <c r="AU214" s="56"/>
      <c r="AV214" s="56"/>
      <c r="BG214" s="80"/>
      <c r="BH214" s="80"/>
      <c r="CK214" s="56"/>
      <c r="CL214" s="56"/>
      <c r="CM214" s="56"/>
      <c r="CN214" s="56"/>
      <c r="CO214" s="56"/>
      <c r="CP214" s="56"/>
      <c r="CQ214" s="56"/>
      <c r="CR214" s="56"/>
      <c r="CS214" s="56"/>
      <c r="CT214" s="56"/>
      <c r="CU214" s="56"/>
      <c r="CV214" s="56"/>
      <c r="CW214" s="56"/>
      <c r="CX214" s="56"/>
      <c r="CY214" s="56"/>
      <c r="CZ214" s="56"/>
      <c r="DA214" s="56"/>
      <c r="DB214" s="56"/>
      <c r="DC214" s="56"/>
      <c r="DG214" s="88"/>
    </row>
    <row r="215" spans="1:111" ht="15.75" x14ac:dyDescent="0.25">
      <c r="A215" s="71"/>
      <c r="B215" s="55"/>
      <c r="C215" s="6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195"/>
      <c r="V215" s="195"/>
      <c r="W215" s="195"/>
      <c r="AR215" s="56"/>
      <c r="AS215" s="56"/>
      <c r="AT215" s="56"/>
      <c r="AU215" s="56"/>
      <c r="AV215" s="56"/>
      <c r="BG215" s="80"/>
      <c r="BH215" s="80"/>
      <c r="CK215" s="56"/>
      <c r="CL215" s="56"/>
      <c r="CM215" s="56"/>
      <c r="CN215" s="56"/>
      <c r="CO215" s="56"/>
      <c r="CP215" s="56"/>
      <c r="CQ215" s="56"/>
      <c r="CR215" s="56"/>
      <c r="CS215" s="56"/>
      <c r="CT215" s="56"/>
      <c r="CU215" s="56"/>
      <c r="CV215" s="56"/>
      <c r="CW215" s="56"/>
      <c r="CX215" s="56"/>
      <c r="CY215" s="56"/>
      <c r="CZ215" s="56"/>
      <c r="DA215" s="56"/>
      <c r="DB215" s="56"/>
      <c r="DC215" s="56"/>
      <c r="DG215" s="88"/>
    </row>
    <row r="216" spans="1:111" ht="15.75" x14ac:dyDescent="0.25">
      <c r="A216" s="71"/>
      <c r="B216" s="55"/>
      <c r="C216" s="6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195"/>
      <c r="V216" s="195"/>
      <c r="W216" s="195"/>
      <c r="AR216" s="56"/>
      <c r="AS216" s="56"/>
      <c r="AT216" s="56"/>
      <c r="AU216" s="56"/>
      <c r="AV216" s="56"/>
      <c r="BG216" s="80"/>
      <c r="BH216" s="80"/>
      <c r="CK216" s="56"/>
      <c r="CL216" s="56"/>
      <c r="CM216" s="56"/>
      <c r="CN216" s="56"/>
      <c r="CO216" s="56"/>
      <c r="CP216" s="56"/>
      <c r="CQ216" s="56"/>
      <c r="CR216" s="56"/>
      <c r="CS216" s="56"/>
      <c r="CT216" s="56"/>
      <c r="CU216" s="56"/>
      <c r="CV216" s="56"/>
      <c r="CW216" s="56"/>
      <c r="CX216" s="56"/>
      <c r="CY216" s="56"/>
      <c r="CZ216" s="56"/>
      <c r="DA216" s="56"/>
      <c r="DB216" s="56"/>
      <c r="DC216" s="56"/>
      <c r="DG216" s="88"/>
    </row>
    <row r="217" spans="1:111" ht="15.75" x14ac:dyDescent="0.25">
      <c r="A217" s="71"/>
      <c r="B217" s="55"/>
      <c r="C217" s="6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195"/>
      <c r="V217" s="195"/>
      <c r="W217" s="195"/>
      <c r="AR217" s="56"/>
      <c r="AS217" s="56"/>
      <c r="AT217" s="56"/>
      <c r="AU217" s="56"/>
      <c r="AV217" s="56"/>
      <c r="BG217" s="80"/>
      <c r="BH217" s="80"/>
      <c r="CK217" s="56"/>
      <c r="CL217" s="56"/>
      <c r="CM217" s="56"/>
      <c r="CN217" s="56"/>
      <c r="CO217" s="56"/>
      <c r="CP217" s="56"/>
      <c r="CQ217" s="56"/>
      <c r="CR217" s="56"/>
      <c r="CS217" s="56"/>
      <c r="CT217" s="56"/>
      <c r="CU217" s="56"/>
      <c r="CV217" s="56"/>
      <c r="CW217" s="56"/>
      <c r="CX217" s="56"/>
      <c r="CY217" s="56"/>
      <c r="CZ217" s="56"/>
      <c r="DA217" s="56"/>
      <c r="DB217" s="56"/>
      <c r="DC217" s="56"/>
      <c r="DG217" s="88"/>
    </row>
    <row r="218" spans="1:111" ht="15.75" x14ac:dyDescent="0.25">
      <c r="A218" s="71"/>
      <c r="B218" s="55"/>
      <c r="C218" s="6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195"/>
      <c r="V218" s="195"/>
      <c r="W218" s="195"/>
      <c r="AR218" s="56"/>
      <c r="AS218" s="56"/>
      <c r="AT218" s="56"/>
      <c r="AU218" s="56"/>
      <c r="AV218" s="56"/>
      <c r="BG218" s="80"/>
      <c r="BH218" s="80"/>
      <c r="CK218" s="56"/>
      <c r="CL218" s="56"/>
      <c r="CM218" s="56"/>
      <c r="CN218" s="56"/>
      <c r="CO218" s="56"/>
      <c r="CP218" s="56"/>
      <c r="CQ218" s="56"/>
      <c r="CR218" s="56"/>
      <c r="CS218" s="56"/>
      <c r="CT218" s="56"/>
      <c r="CU218" s="56"/>
      <c r="CV218" s="56"/>
      <c r="CW218" s="56"/>
      <c r="CX218" s="56"/>
      <c r="CY218" s="56"/>
      <c r="CZ218" s="56"/>
      <c r="DA218" s="56"/>
      <c r="DB218" s="56"/>
      <c r="DC218" s="56"/>
      <c r="DG218" s="88"/>
    </row>
    <row r="219" spans="1:111" ht="15.75" x14ac:dyDescent="0.25">
      <c r="A219" s="71"/>
      <c r="B219" s="55"/>
      <c r="C219" s="6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195"/>
      <c r="V219" s="195"/>
      <c r="W219" s="195"/>
      <c r="AR219" s="56"/>
      <c r="AS219" s="56"/>
      <c r="AT219" s="56"/>
      <c r="AU219" s="56"/>
      <c r="AV219" s="56"/>
      <c r="BG219" s="80"/>
      <c r="BH219" s="80"/>
      <c r="CK219" s="56"/>
      <c r="CL219" s="56"/>
      <c r="CM219" s="56"/>
      <c r="CN219" s="56"/>
      <c r="CO219" s="56"/>
      <c r="CP219" s="56"/>
      <c r="CQ219" s="56"/>
      <c r="CR219" s="56"/>
      <c r="CS219" s="56"/>
      <c r="CT219" s="56"/>
      <c r="CU219" s="56"/>
      <c r="CV219" s="56"/>
      <c r="CW219" s="56"/>
      <c r="CX219" s="56"/>
      <c r="CY219" s="56"/>
      <c r="CZ219" s="56"/>
      <c r="DA219" s="56"/>
      <c r="DB219" s="56"/>
      <c r="DC219" s="56"/>
      <c r="DG219" s="88"/>
    </row>
    <row r="220" spans="1:111" ht="15.75" x14ac:dyDescent="0.25">
      <c r="A220" s="71"/>
      <c r="B220" s="55"/>
      <c r="C220" s="6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195"/>
      <c r="V220" s="195"/>
      <c r="W220" s="195"/>
      <c r="AR220" s="56"/>
      <c r="AS220" s="56"/>
      <c r="AT220" s="56"/>
      <c r="AU220" s="56"/>
      <c r="AV220" s="56"/>
      <c r="BG220" s="80"/>
      <c r="BH220" s="80"/>
      <c r="CK220" s="56"/>
      <c r="CL220" s="56"/>
      <c r="CM220" s="56"/>
      <c r="CN220" s="56"/>
      <c r="CO220" s="56"/>
      <c r="CP220" s="56"/>
      <c r="CQ220" s="56"/>
      <c r="CR220" s="56"/>
      <c r="CS220" s="56"/>
      <c r="CT220" s="56"/>
      <c r="CU220" s="56"/>
      <c r="CV220" s="56"/>
      <c r="CW220" s="56"/>
      <c r="CX220" s="56"/>
      <c r="CY220" s="56"/>
      <c r="CZ220" s="56"/>
      <c r="DA220" s="56"/>
      <c r="DB220" s="56"/>
      <c r="DC220" s="56"/>
      <c r="DG220" s="88"/>
    </row>
    <row r="221" spans="1:111" ht="15.75" x14ac:dyDescent="0.25">
      <c r="A221" s="71"/>
      <c r="B221" s="55"/>
      <c r="C221" s="6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195"/>
      <c r="V221" s="195"/>
      <c r="W221" s="195"/>
      <c r="AR221" s="56"/>
      <c r="AS221" s="56"/>
      <c r="AT221" s="56"/>
      <c r="AU221" s="56"/>
      <c r="AV221" s="56"/>
      <c r="BG221" s="80"/>
      <c r="BH221" s="80"/>
      <c r="CK221" s="56"/>
      <c r="CL221" s="56"/>
      <c r="CM221" s="56"/>
      <c r="CN221" s="56"/>
      <c r="CO221" s="56"/>
      <c r="CP221" s="56"/>
      <c r="CQ221" s="56"/>
      <c r="CR221" s="56"/>
      <c r="CS221" s="56"/>
      <c r="CT221" s="56"/>
      <c r="CU221" s="56"/>
      <c r="CV221" s="56"/>
      <c r="CW221" s="56"/>
      <c r="CX221" s="56"/>
      <c r="CY221" s="56"/>
      <c r="CZ221" s="56"/>
      <c r="DA221" s="56"/>
      <c r="DB221" s="56"/>
      <c r="DC221" s="56"/>
      <c r="DG221" s="88"/>
    </row>
    <row r="222" spans="1:111" ht="15.75" x14ac:dyDescent="0.25">
      <c r="A222" s="71"/>
      <c r="B222" s="55"/>
      <c r="C222" s="6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195"/>
      <c r="V222" s="195"/>
      <c r="W222" s="195"/>
      <c r="AR222" s="56"/>
      <c r="AS222" s="56"/>
      <c r="AT222" s="56"/>
      <c r="AU222" s="56"/>
      <c r="AV222" s="56"/>
      <c r="BG222" s="80"/>
      <c r="BH222" s="80"/>
      <c r="CK222" s="56"/>
      <c r="CL222" s="56"/>
      <c r="CM222" s="56"/>
      <c r="CN222" s="56"/>
      <c r="CO222" s="56"/>
      <c r="CP222" s="56"/>
      <c r="CQ222" s="56"/>
      <c r="CR222" s="56"/>
      <c r="CS222" s="56"/>
      <c r="CT222" s="56"/>
      <c r="CU222" s="56"/>
      <c r="CV222" s="56"/>
      <c r="CW222" s="56"/>
      <c r="CX222" s="56"/>
      <c r="CY222" s="56"/>
      <c r="CZ222" s="56"/>
      <c r="DA222" s="56"/>
      <c r="DB222" s="56"/>
      <c r="DC222" s="56"/>
      <c r="DG222" s="88"/>
    </row>
    <row r="223" spans="1:111" ht="15.75" x14ac:dyDescent="0.25">
      <c r="A223" s="71"/>
      <c r="B223" s="55"/>
      <c r="C223" s="6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195"/>
      <c r="V223" s="195"/>
      <c r="W223" s="195"/>
      <c r="AR223" s="56"/>
      <c r="AS223" s="56"/>
      <c r="AT223" s="56"/>
      <c r="AU223" s="56"/>
      <c r="AV223" s="56"/>
      <c r="BG223" s="80"/>
      <c r="BH223" s="80"/>
      <c r="CK223" s="56"/>
      <c r="CL223" s="56"/>
      <c r="CM223" s="56"/>
      <c r="CN223" s="56"/>
      <c r="CO223" s="56"/>
      <c r="CP223" s="56"/>
      <c r="CQ223" s="56"/>
      <c r="CR223" s="56"/>
      <c r="CS223" s="56"/>
      <c r="CT223" s="56"/>
      <c r="CU223" s="56"/>
      <c r="CV223" s="56"/>
      <c r="CW223" s="56"/>
      <c r="CX223" s="56"/>
      <c r="CY223" s="56"/>
      <c r="CZ223" s="56"/>
      <c r="DA223" s="56"/>
      <c r="DB223" s="56"/>
      <c r="DC223" s="56"/>
      <c r="DG223" s="88"/>
    </row>
    <row r="224" spans="1:111" ht="15.75" x14ac:dyDescent="0.25">
      <c r="A224" s="71"/>
      <c r="B224" s="55"/>
      <c r="C224" s="6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195"/>
      <c r="V224" s="195"/>
      <c r="W224" s="195"/>
      <c r="AR224" s="56"/>
      <c r="AS224" s="56"/>
      <c r="AT224" s="56"/>
      <c r="AU224" s="56"/>
      <c r="AV224" s="56"/>
      <c r="BG224" s="80"/>
      <c r="BH224" s="80"/>
      <c r="CK224" s="56"/>
      <c r="CL224" s="56"/>
      <c r="CM224" s="56"/>
      <c r="CN224" s="56"/>
      <c r="CO224" s="56"/>
      <c r="CP224" s="56"/>
      <c r="CQ224" s="56"/>
      <c r="CR224" s="56"/>
      <c r="CS224" s="56"/>
      <c r="CT224" s="56"/>
      <c r="CU224" s="56"/>
      <c r="CV224" s="56"/>
      <c r="CW224" s="56"/>
      <c r="CX224" s="56"/>
      <c r="CY224" s="56"/>
      <c r="CZ224" s="56"/>
      <c r="DA224" s="56"/>
      <c r="DB224" s="56"/>
      <c r="DC224" s="56"/>
      <c r="DG224" s="88"/>
    </row>
    <row r="225" spans="1:111" ht="15.75" x14ac:dyDescent="0.25">
      <c r="A225" s="71"/>
      <c r="B225" s="55"/>
      <c r="C225" s="6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195"/>
      <c r="V225" s="195"/>
      <c r="W225" s="195"/>
      <c r="AR225" s="56"/>
      <c r="AS225" s="56"/>
      <c r="AT225" s="56"/>
      <c r="AU225" s="56"/>
      <c r="AV225" s="56"/>
      <c r="BG225" s="80"/>
      <c r="BH225" s="80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G225" s="88"/>
    </row>
    <row r="226" spans="1:111" ht="15.75" x14ac:dyDescent="0.25">
      <c r="A226" s="71"/>
      <c r="B226" s="55"/>
      <c r="C226" s="6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195"/>
      <c r="V226" s="195"/>
      <c r="W226" s="195"/>
      <c r="AR226" s="56"/>
      <c r="AS226" s="56"/>
      <c r="AT226" s="56"/>
      <c r="AU226" s="56"/>
      <c r="AV226" s="56"/>
      <c r="BG226" s="80"/>
      <c r="BH226" s="80"/>
      <c r="CK226" s="56"/>
      <c r="CL226" s="56"/>
      <c r="CM226" s="56"/>
      <c r="CN226" s="56"/>
      <c r="CO226" s="56"/>
      <c r="CP226" s="56"/>
      <c r="CQ226" s="56"/>
      <c r="CR226" s="56"/>
      <c r="CS226" s="56"/>
      <c r="CT226" s="56"/>
      <c r="CU226" s="56"/>
      <c r="CV226" s="56"/>
      <c r="CW226" s="56"/>
      <c r="CX226" s="56"/>
      <c r="CY226" s="56"/>
      <c r="CZ226" s="56"/>
      <c r="DA226" s="56"/>
      <c r="DB226" s="56"/>
      <c r="DC226" s="56"/>
      <c r="DG226" s="88"/>
    </row>
    <row r="227" spans="1:111" ht="15.75" x14ac:dyDescent="0.25">
      <c r="A227" s="71"/>
      <c r="B227" s="55"/>
      <c r="C227" s="6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195"/>
      <c r="V227" s="195"/>
      <c r="W227" s="195"/>
      <c r="AR227" s="56"/>
      <c r="AS227" s="56"/>
      <c r="AT227" s="56"/>
      <c r="AU227" s="56"/>
      <c r="AV227" s="56"/>
      <c r="BG227" s="80"/>
      <c r="BH227" s="80"/>
      <c r="CK227" s="56"/>
      <c r="CL227" s="56"/>
      <c r="CM227" s="56"/>
      <c r="CN227" s="56"/>
      <c r="CO227" s="56"/>
      <c r="CP227" s="56"/>
      <c r="CQ227" s="56"/>
      <c r="CR227" s="56"/>
      <c r="CS227" s="56"/>
      <c r="CT227" s="56"/>
      <c r="CU227" s="56"/>
      <c r="CV227" s="56"/>
      <c r="CW227" s="56"/>
      <c r="CX227" s="56"/>
      <c r="CY227" s="56"/>
      <c r="CZ227" s="56"/>
      <c r="DA227" s="56"/>
      <c r="DB227" s="56"/>
      <c r="DC227" s="56"/>
      <c r="DG227" s="88"/>
    </row>
    <row r="228" spans="1:111" ht="15.75" x14ac:dyDescent="0.25">
      <c r="A228" s="71"/>
      <c r="B228" s="55"/>
      <c r="C228" s="6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195"/>
      <c r="V228" s="195"/>
      <c r="W228" s="195"/>
      <c r="AR228" s="56"/>
      <c r="AS228" s="56"/>
      <c r="AT228" s="56"/>
      <c r="AU228" s="56"/>
      <c r="AV228" s="56"/>
      <c r="BG228" s="80"/>
      <c r="BH228" s="80"/>
      <c r="CK228" s="56"/>
      <c r="CL228" s="56"/>
      <c r="CM228" s="56"/>
      <c r="CN228" s="56"/>
      <c r="CO228" s="56"/>
      <c r="CP228" s="56"/>
      <c r="CQ228" s="56"/>
      <c r="CR228" s="56"/>
      <c r="CS228" s="56"/>
      <c r="CT228" s="56"/>
      <c r="CU228" s="56"/>
      <c r="CV228" s="56"/>
      <c r="CW228" s="56"/>
      <c r="CX228" s="56"/>
      <c r="CY228" s="56"/>
      <c r="CZ228" s="56"/>
      <c r="DA228" s="56"/>
      <c r="DB228" s="56"/>
      <c r="DC228" s="56"/>
      <c r="DG228" s="88"/>
    </row>
    <row r="229" spans="1:111" ht="15.75" x14ac:dyDescent="0.25">
      <c r="A229" s="71"/>
      <c r="B229" s="55"/>
      <c r="C229" s="6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195"/>
      <c r="V229" s="195"/>
      <c r="W229" s="195"/>
      <c r="AR229" s="56"/>
      <c r="AS229" s="56"/>
      <c r="AT229" s="56"/>
      <c r="AU229" s="56"/>
      <c r="AV229" s="56"/>
      <c r="BG229" s="80"/>
      <c r="BH229" s="80"/>
      <c r="CK229" s="56"/>
      <c r="CL229" s="56"/>
      <c r="CM229" s="56"/>
      <c r="CN229" s="56"/>
      <c r="CO229" s="56"/>
      <c r="CP229" s="56"/>
      <c r="CQ229" s="56"/>
      <c r="CR229" s="56"/>
      <c r="CS229" s="56"/>
      <c r="CT229" s="56"/>
      <c r="CU229" s="56"/>
      <c r="CV229" s="56"/>
      <c r="CW229" s="56"/>
      <c r="CX229" s="56"/>
      <c r="CY229" s="56"/>
      <c r="CZ229" s="56"/>
      <c r="DA229" s="56"/>
      <c r="DB229" s="56"/>
      <c r="DC229" s="56"/>
      <c r="DG229" s="88"/>
    </row>
    <row r="230" spans="1:111" ht="15.75" x14ac:dyDescent="0.25">
      <c r="A230" s="71"/>
      <c r="B230" s="55"/>
      <c r="C230" s="6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195"/>
      <c r="V230" s="195"/>
      <c r="W230" s="195"/>
      <c r="AR230" s="56"/>
      <c r="AS230" s="56"/>
      <c r="AT230" s="56"/>
      <c r="AU230" s="56"/>
      <c r="AV230" s="56"/>
      <c r="BG230" s="80"/>
      <c r="BH230" s="80"/>
      <c r="CK230" s="56"/>
      <c r="CL230" s="56"/>
      <c r="CM230" s="56"/>
      <c r="CN230" s="56"/>
      <c r="CO230" s="56"/>
      <c r="CP230" s="56"/>
      <c r="CQ230" s="56"/>
      <c r="CR230" s="56"/>
      <c r="CS230" s="56"/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G230" s="88"/>
    </row>
    <row r="231" spans="1:111" ht="15.75" x14ac:dyDescent="0.25">
      <c r="A231" s="71"/>
      <c r="B231" s="55"/>
      <c r="C231" s="6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195"/>
      <c r="V231" s="195"/>
      <c r="W231" s="195"/>
      <c r="AR231" s="56"/>
      <c r="AS231" s="56"/>
      <c r="AT231" s="56"/>
      <c r="AU231" s="56"/>
      <c r="AV231" s="56"/>
      <c r="BG231" s="80"/>
      <c r="BH231" s="80"/>
      <c r="CK231" s="56"/>
      <c r="CL231" s="56"/>
      <c r="CM231" s="56"/>
      <c r="CN231" s="56"/>
      <c r="CO231" s="56"/>
      <c r="CP231" s="56"/>
      <c r="CQ231" s="56"/>
      <c r="CR231" s="56"/>
      <c r="CS231" s="56"/>
      <c r="CT231" s="56"/>
      <c r="CU231" s="56"/>
      <c r="CV231" s="56"/>
      <c r="CW231" s="56"/>
      <c r="CX231" s="56"/>
      <c r="CY231" s="56"/>
      <c r="CZ231" s="56"/>
      <c r="DA231" s="56"/>
      <c r="DB231" s="56"/>
      <c r="DC231" s="56"/>
      <c r="DG231" s="88"/>
    </row>
    <row r="232" spans="1:111" ht="15.75" x14ac:dyDescent="0.25">
      <c r="A232" s="71"/>
      <c r="B232" s="55"/>
      <c r="C232" s="6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195"/>
      <c r="V232" s="195"/>
      <c r="W232" s="195"/>
      <c r="AR232" s="56"/>
      <c r="AS232" s="56"/>
      <c r="AT232" s="56"/>
      <c r="AU232" s="56"/>
      <c r="AV232" s="56"/>
      <c r="BG232" s="80"/>
      <c r="BH232" s="80"/>
      <c r="CK232" s="56"/>
      <c r="CL232" s="56"/>
      <c r="CM232" s="56"/>
      <c r="CN232" s="56"/>
      <c r="CO232" s="56"/>
      <c r="CP232" s="56"/>
      <c r="CQ232" s="56"/>
      <c r="CR232" s="56"/>
      <c r="CS232" s="56"/>
      <c r="CT232" s="56"/>
      <c r="CU232" s="56"/>
      <c r="CV232" s="56"/>
      <c r="CW232" s="56"/>
      <c r="CX232" s="56"/>
      <c r="CY232" s="56"/>
      <c r="CZ232" s="56"/>
      <c r="DA232" s="56"/>
      <c r="DB232" s="56"/>
      <c r="DC232" s="56"/>
      <c r="DG232" s="88"/>
    </row>
    <row r="233" spans="1:111" ht="15.75" x14ac:dyDescent="0.25">
      <c r="A233" s="71"/>
      <c r="B233" s="55"/>
      <c r="C233" s="6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195"/>
      <c r="V233" s="195"/>
      <c r="W233" s="195"/>
      <c r="AR233" s="56"/>
      <c r="AS233" s="56"/>
      <c r="AT233" s="56"/>
      <c r="AU233" s="56"/>
      <c r="AV233" s="56"/>
      <c r="BG233" s="80"/>
      <c r="BH233" s="80"/>
      <c r="CK233" s="56"/>
      <c r="CL233" s="56"/>
      <c r="CM233" s="56"/>
      <c r="CN233" s="56"/>
      <c r="CO233" s="56"/>
      <c r="CP233" s="56"/>
      <c r="CQ233" s="56"/>
      <c r="CR233" s="56"/>
      <c r="CS233" s="56"/>
      <c r="CT233" s="56"/>
      <c r="CU233" s="56"/>
      <c r="CV233" s="56"/>
      <c r="CW233" s="56"/>
      <c r="CX233" s="56"/>
      <c r="CY233" s="56"/>
      <c r="CZ233" s="56"/>
      <c r="DA233" s="56"/>
      <c r="DB233" s="56"/>
      <c r="DC233" s="56"/>
      <c r="DG233" s="88"/>
    </row>
    <row r="234" spans="1:111" ht="15.75" x14ac:dyDescent="0.25">
      <c r="A234" s="71"/>
      <c r="B234" s="55"/>
      <c r="C234" s="6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195"/>
      <c r="V234" s="195"/>
      <c r="W234" s="195"/>
      <c r="AR234" s="56"/>
      <c r="AS234" s="56"/>
      <c r="AT234" s="56"/>
      <c r="AU234" s="56"/>
      <c r="AV234" s="56"/>
      <c r="BG234" s="80"/>
      <c r="BH234" s="80"/>
      <c r="CK234" s="56"/>
      <c r="CL234" s="56"/>
      <c r="CM234" s="56"/>
      <c r="CN234" s="56"/>
      <c r="CO234" s="56"/>
      <c r="CP234" s="56"/>
      <c r="CQ234" s="56"/>
      <c r="CR234" s="56"/>
      <c r="CS234" s="56"/>
      <c r="CT234" s="56"/>
      <c r="CU234" s="56"/>
      <c r="CV234" s="56"/>
      <c r="CW234" s="56"/>
      <c r="CX234" s="56"/>
      <c r="CY234" s="56"/>
      <c r="CZ234" s="56"/>
      <c r="DA234" s="56"/>
      <c r="DB234" s="56"/>
      <c r="DC234" s="56"/>
      <c r="DG234" s="88"/>
    </row>
    <row r="235" spans="1:111" ht="15.75" x14ac:dyDescent="0.25">
      <c r="A235" s="71"/>
      <c r="B235" s="55"/>
      <c r="C235" s="6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195"/>
      <c r="V235" s="195"/>
      <c r="W235" s="195"/>
      <c r="AR235" s="56"/>
      <c r="AS235" s="56"/>
      <c r="AT235" s="56"/>
      <c r="AU235" s="56"/>
      <c r="AV235" s="56"/>
      <c r="BG235" s="80"/>
      <c r="BH235" s="80"/>
      <c r="CK235" s="56"/>
      <c r="CL235" s="56"/>
      <c r="CM235" s="56"/>
      <c r="CN235" s="56"/>
      <c r="CO235" s="56"/>
      <c r="CP235" s="56"/>
      <c r="CQ235" s="56"/>
      <c r="CR235" s="56"/>
      <c r="CS235" s="56"/>
      <c r="CT235" s="56"/>
      <c r="CU235" s="56"/>
      <c r="CV235" s="56"/>
      <c r="CW235" s="56"/>
      <c r="CX235" s="56"/>
      <c r="CY235" s="56"/>
      <c r="CZ235" s="56"/>
      <c r="DA235" s="56"/>
      <c r="DB235" s="56"/>
      <c r="DC235" s="56"/>
      <c r="DG235" s="88"/>
    </row>
    <row r="236" spans="1:111" ht="15.75" x14ac:dyDescent="0.25">
      <c r="A236" s="71"/>
      <c r="B236" s="55"/>
      <c r="C236" s="6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195"/>
      <c r="V236" s="195"/>
      <c r="W236" s="195"/>
      <c r="AR236" s="56"/>
      <c r="AS236" s="56"/>
      <c r="AT236" s="56"/>
      <c r="AU236" s="56"/>
      <c r="AV236" s="56"/>
      <c r="BG236" s="80"/>
      <c r="BH236" s="80"/>
      <c r="CK236" s="56"/>
      <c r="CL236" s="56"/>
      <c r="CM236" s="56"/>
      <c r="CN236" s="56"/>
      <c r="CO236" s="56"/>
      <c r="CP236" s="56"/>
      <c r="CQ236" s="56"/>
      <c r="CR236" s="56"/>
      <c r="CS236" s="56"/>
      <c r="CT236" s="56"/>
      <c r="CU236" s="56"/>
      <c r="CV236" s="56"/>
      <c r="CW236" s="56"/>
      <c r="CX236" s="56"/>
      <c r="CY236" s="56"/>
      <c r="CZ236" s="56"/>
      <c r="DA236" s="56"/>
      <c r="DB236" s="56"/>
      <c r="DC236" s="56"/>
      <c r="DG236" s="88"/>
    </row>
    <row r="237" spans="1:111" ht="15.75" x14ac:dyDescent="0.25">
      <c r="A237" s="71"/>
      <c r="B237" s="55"/>
      <c r="C237" s="6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195"/>
      <c r="V237" s="195"/>
      <c r="W237" s="195"/>
      <c r="AR237" s="56"/>
      <c r="AS237" s="56"/>
      <c r="AT237" s="56"/>
      <c r="AU237" s="56"/>
      <c r="AV237" s="56"/>
      <c r="BG237" s="80"/>
      <c r="BH237" s="80"/>
      <c r="CK237" s="56"/>
      <c r="CL237" s="56"/>
      <c r="CM237" s="56"/>
      <c r="CN237" s="56"/>
      <c r="CO237" s="56"/>
      <c r="CP237" s="56"/>
      <c r="CQ237" s="56"/>
      <c r="CR237" s="56"/>
      <c r="CS237" s="56"/>
      <c r="CT237" s="56"/>
      <c r="CU237" s="56"/>
      <c r="CV237" s="56"/>
      <c r="CW237" s="56"/>
      <c r="CX237" s="56"/>
      <c r="CY237" s="56"/>
      <c r="CZ237" s="56"/>
      <c r="DA237" s="56"/>
      <c r="DB237" s="56"/>
      <c r="DC237" s="56"/>
      <c r="DG237" s="88"/>
    </row>
    <row r="238" spans="1:111" ht="15.75" x14ac:dyDescent="0.25">
      <c r="A238" s="71"/>
      <c r="B238" s="55"/>
      <c r="C238" s="6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195"/>
      <c r="V238" s="195"/>
      <c r="W238" s="195"/>
      <c r="AR238" s="56"/>
      <c r="AS238" s="56"/>
      <c r="AT238" s="56"/>
      <c r="AU238" s="56"/>
      <c r="AV238" s="56"/>
      <c r="BG238" s="80"/>
      <c r="BH238" s="80"/>
      <c r="CK238" s="56"/>
      <c r="CL238" s="56"/>
      <c r="CM238" s="56"/>
      <c r="CN238" s="56"/>
      <c r="CO238" s="56"/>
      <c r="CP238" s="56"/>
      <c r="CQ238" s="56"/>
      <c r="CR238" s="56"/>
      <c r="CS238" s="56"/>
      <c r="CT238" s="56"/>
      <c r="CU238" s="56"/>
      <c r="CV238" s="56"/>
      <c r="CW238" s="56"/>
      <c r="CX238" s="56"/>
      <c r="CY238" s="56"/>
      <c r="CZ238" s="56"/>
      <c r="DA238" s="56"/>
      <c r="DB238" s="56"/>
      <c r="DC238" s="56"/>
      <c r="DG238" s="88"/>
    </row>
    <row r="239" spans="1:111" ht="15.75" x14ac:dyDescent="0.25">
      <c r="A239" s="71"/>
      <c r="B239" s="55"/>
      <c r="C239" s="6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195"/>
      <c r="V239" s="195"/>
      <c r="W239" s="195"/>
      <c r="AR239" s="56"/>
      <c r="AS239" s="56"/>
      <c r="AT239" s="56"/>
      <c r="AU239" s="56"/>
      <c r="AV239" s="56"/>
      <c r="BG239" s="80"/>
      <c r="BH239" s="80"/>
      <c r="CK239" s="56"/>
      <c r="CL239" s="56"/>
      <c r="CM239" s="56"/>
      <c r="CN239" s="56"/>
      <c r="CO239" s="56"/>
      <c r="CP239" s="56"/>
      <c r="CQ239" s="56"/>
      <c r="CR239" s="56"/>
      <c r="CS239" s="56"/>
      <c r="CT239" s="56"/>
      <c r="CU239" s="56"/>
      <c r="CV239" s="56"/>
      <c r="CW239" s="56"/>
      <c r="CX239" s="56"/>
      <c r="CY239" s="56"/>
      <c r="CZ239" s="56"/>
      <c r="DA239" s="56"/>
      <c r="DB239" s="56"/>
      <c r="DC239" s="56"/>
      <c r="DG239" s="88"/>
    </row>
    <row r="240" spans="1:111" ht="15.75" x14ac:dyDescent="0.25">
      <c r="A240" s="71"/>
      <c r="B240" s="55"/>
      <c r="C240" s="6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195"/>
      <c r="V240" s="195"/>
      <c r="W240" s="195"/>
      <c r="AR240" s="56"/>
      <c r="AS240" s="56"/>
      <c r="AT240" s="56"/>
      <c r="AU240" s="56"/>
      <c r="AV240" s="56"/>
      <c r="BG240" s="80"/>
      <c r="BH240" s="80"/>
      <c r="CK240" s="56"/>
      <c r="CL240" s="56"/>
      <c r="CM240" s="56"/>
      <c r="CN240" s="56"/>
      <c r="CO240" s="56"/>
      <c r="CP240" s="56"/>
      <c r="CQ240" s="56"/>
      <c r="CR240" s="56"/>
      <c r="CS240" s="56"/>
      <c r="CT240" s="56"/>
      <c r="CU240" s="56"/>
      <c r="CV240" s="56"/>
      <c r="CW240" s="56"/>
      <c r="CX240" s="56"/>
      <c r="CY240" s="56"/>
      <c r="CZ240" s="56"/>
      <c r="DA240" s="56"/>
      <c r="DB240" s="56"/>
      <c r="DC240" s="56"/>
      <c r="DG240" s="88"/>
    </row>
    <row r="241" spans="1:111" ht="15.75" x14ac:dyDescent="0.25">
      <c r="A241" s="71"/>
      <c r="B241" s="55"/>
      <c r="C241" s="6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195"/>
      <c r="V241" s="195"/>
      <c r="W241" s="195"/>
      <c r="AR241" s="56"/>
      <c r="AS241" s="56"/>
      <c r="AT241" s="56"/>
      <c r="AU241" s="56"/>
      <c r="AV241" s="56"/>
      <c r="BG241" s="80"/>
      <c r="BH241" s="80"/>
      <c r="CK241" s="56"/>
      <c r="CL241" s="56"/>
      <c r="CM241" s="56"/>
      <c r="CN241" s="56"/>
      <c r="CO241" s="56"/>
      <c r="CP241" s="56"/>
      <c r="CQ241" s="56"/>
      <c r="CR241" s="56"/>
      <c r="CS241" s="56"/>
      <c r="CT241" s="56"/>
      <c r="CU241" s="56"/>
      <c r="CV241" s="56"/>
      <c r="CW241" s="56"/>
      <c r="CX241" s="56"/>
      <c r="CY241" s="56"/>
      <c r="CZ241" s="56"/>
      <c r="DA241" s="56"/>
      <c r="DB241" s="56"/>
      <c r="DC241" s="56"/>
      <c r="DG241" s="88"/>
    </row>
    <row r="242" spans="1:111" ht="15.75" x14ac:dyDescent="0.25">
      <c r="A242" s="71"/>
      <c r="B242" s="55"/>
      <c r="C242" s="6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195"/>
      <c r="V242" s="195"/>
      <c r="W242" s="195"/>
      <c r="AR242" s="56"/>
      <c r="AS242" s="56"/>
      <c r="AT242" s="56"/>
      <c r="AU242" s="56"/>
      <c r="AV242" s="56"/>
      <c r="BG242" s="80"/>
      <c r="BH242" s="80"/>
      <c r="CK242" s="56"/>
      <c r="CL242" s="56"/>
      <c r="CM242" s="56"/>
      <c r="CN242" s="56"/>
      <c r="CO242" s="56"/>
      <c r="CP242" s="56"/>
      <c r="CQ242" s="56"/>
      <c r="CR242" s="56"/>
      <c r="CS242" s="56"/>
      <c r="CT242" s="56"/>
      <c r="CU242" s="56"/>
      <c r="CV242" s="56"/>
      <c r="CW242" s="56"/>
      <c r="CX242" s="56"/>
      <c r="CY242" s="56"/>
      <c r="CZ242" s="56"/>
      <c r="DA242" s="56"/>
      <c r="DB242" s="56"/>
      <c r="DC242" s="56"/>
      <c r="DG242" s="88"/>
    </row>
    <row r="243" spans="1:111" ht="15.75" x14ac:dyDescent="0.25">
      <c r="A243" s="71"/>
      <c r="B243" s="55"/>
      <c r="C243" s="6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195"/>
      <c r="V243" s="195"/>
      <c r="W243" s="195"/>
      <c r="AR243" s="56"/>
      <c r="AS243" s="56"/>
      <c r="AT243" s="56"/>
      <c r="AU243" s="56"/>
      <c r="AV243" s="56"/>
      <c r="BG243" s="80"/>
      <c r="BH243" s="80"/>
      <c r="CK243" s="56"/>
      <c r="CL243" s="56"/>
      <c r="CM243" s="56"/>
      <c r="CN243" s="56"/>
      <c r="CO243" s="56"/>
      <c r="CP243" s="56"/>
      <c r="CQ243" s="56"/>
      <c r="CR243" s="56"/>
      <c r="CS243" s="56"/>
      <c r="CT243" s="56"/>
      <c r="CU243" s="56"/>
      <c r="CV243" s="56"/>
      <c r="CW243" s="56"/>
      <c r="CX243" s="56"/>
      <c r="CY243" s="56"/>
      <c r="CZ243" s="56"/>
      <c r="DA243" s="56"/>
      <c r="DB243" s="56"/>
      <c r="DC243" s="56"/>
      <c r="DG243" s="88"/>
    </row>
    <row r="244" spans="1:111" ht="15.75" x14ac:dyDescent="0.25">
      <c r="A244" s="71"/>
      <c r="B244" s="55"/>
      <c r="C244" s="6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195"/>
      <c r="V244" s="195"/>
      <c r="W244" s="195"/>
      <c r="AR244" s="56"/>
      <c r="AS244" s="56"/>
      <c r="AT244" s="56"/>
      <c r="AU244" s="56"/>
      <c r="AV244" s="56"/>
      <c r="BG244" s="80"/>
      <c r="BH244" s="80"/>
      <c r="CK244" s="56"/>
      <c r="CL244" s="56"/>
      <c r="CM244" s="56"/>
      <c r="CN244" s="56"/>
      <c r="CO244" s="56"/>
      <c r="CP244" s="56"/>
      <c r="CQ244" s="56"/>
      <c r="CR244" s="56"/>
      <c r="CS244" s="56"/>
      <c r="CT244" s="56"/>
      <c r="CU244" s="56"/>
      <c r="CV244" s="56"/>
      <c r="CW244" s="56"/>
      <c r="CX244" s="56"/>
      <c r="CY244" s="56"/>
      <c r="CZ244" s="56"/>
      <c r="DA244" s="56"/>
      <c r="DB244" s="56"/>
      <c r="DC244" s="56"/>
      <c r="DG244" s="88"/>
    </row>
    <row r="245" spans="1:111" ht="15.75" x14ac:dyDescent="0.25">
      <c r="A245" s="71"/>
      <c r="B245" s="55"/>
      <c r="C245" s="6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195"/>
      <c r="V245" s="195"/>
      <c r="W245" s="195"/>
      <c r="AR245" s="56"/>
      <c r="AS245" s="56"/>
      <c r="AT245" s="56"/>
      <c r="AU245" s="56"/>
      <c r="AV245" s="56"/>
      <c r="BG245" s="80"/>
      <c r="BH245" s="80"/>
      <c r="CK245" s="56"/>
      <c r="CL245" s="56"/>
      <c r="CM245" s="56"/>
      <c r="CN245" s="56"/>
      <c r="CO245" s="56"/>
      <c r="CP245" s="56"/>
      <c r="CQ245" s="56"/>
      <c r="CR245" s="56"/>
      <c r="CS245" s="56"/>
      <c r="CT245" s="56"/>
      <c r="CU245" s="56"/>
      <c r="CV245" s="56"/>
      <c r="CW245" s="56"/>
      <c r="CX245" s="56"/>
      <c r="CY245" s="56"/>
      <c r="CZ245" s="56"/>
      <c r="DA245" s="56"/>
      <c r="DB245" s="56"/>
      <c r="DC245" s="56"/>
      <c r="DG245" s="88"/>
    </row>
    <row r="246" spans="1:111" ht="15.75" x14ac:dyDescent="0.25">
      <c r="A246" s="71"/>
      <c r="B246" s="55"/>
      <c r="C246" s="6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195"/>
      <c r="V246" s="195"/>
      <c r="W246" s="195"/>
      <c r="AR246" s="56"/>
      <c r="AS246" s="56"/>
      <c r="AT246" s="56"/>
      <c r="AU246" s="56"/>
      <c r="AV246" s="56"/>
      <c r="BG246" s="80"/>
      <c r="BH246" s="80"/>
      <c r="CK246" s="56"/>
      <c r="CL246" s="56"/>
      <c r="CM246" s="56"/>
      <c r="CN246" s="56"/>
      <c r="CO246" s="56"/>
      <c r="CP246" s="56"/>
      <c r="CQ246" s="56"/>
      <c r="CR246" s="56"/>
      <c r="CS246" s="56"/>
      <c r="CT246" s="56"/>
      <c r="CU246" s="56"/>
      <c r="CV246" s="56"/>
      <c r="CW246" s="56"/>
      <c r="CX246" s="56"/>
      <c r="CY246" s="56"/>
      <c r="CZ246" s="56"/>
      <c r="DA246" s="56"/>
      <c r="DB246" s="56"/>
      <c r="DC246" s="56"/>
      <c r="DG246" s="88"/>
    </row>
    <row r="247" spans="1:111" ht="15.75" x14ac:dyDescent="0.25">
      <c r="A247" s="71"/>
      <c r="B247" s="55"/>
      <c r="C247" s="6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195"/>
      <c r="V247" s="195"/>
      <c r="W247" s="195"/>
      <c r="AR247" s="56"/>
      <c r="AS247" s="56"/>
      <c r="AT247" s="56"/>
      <c r="AU247" s="56"/>
      <c r="AV247" s="56"/>
      <c r="BG247" s="80"/>
      <c r="BH247" s="80"/>
      <c r="CK247" s="56"/>
      <c r="CL247" s="56"/>
      <c r="CM247" s="56"/>
      <c r="CN247" s="56"/>
      <c r="CO247" s="56"/>
      <c r="CP247" s="56"/>
      <c r="CQ247" s="56"/>
      <c r="CR247" s="56"/>
      <c r="CS247" s="56"/>
      <c r="CT247" s="56"/>
      <c r="CU247" s="56"/>
      <c r="CV247" s="56"/>
      <c r="CW247" s="56"/>
      <c r="CX247" s="56"/>
      <c r="CY247" s="56"/>
      <c r="CZ247" s="56"/>
      <c r="DA247" s="56"/>
      <c r="DB247" s="56"/>
      <c r="DC247" s="56"/>
      <c r="DG247" s="88"/>
    </row>
    <row r="248" spans="1:111" ht="15.75" x14ac:dyDescent="0.25">
      <c r="A248" s="71"/>
      <c r="B248" s="55"/>
      <c r="C248" s="6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195"/>
      <c r="V248" s="195"/>
      <c r="W248" s="195"/>
      <c r="AR248" s="56"/>
      <c r="AS248" s="56"/>
      <c r="AT248" s="56"/>
      <c r="AU248" s="56"/>
      <c r="AV248" s="56"/>
      <c r="BG248" s="80"/>
      <c r="BH248" s="80"/>
      <c r="CK248" s="56"/>
      <c r="CL248" s="56"/>
      <c r="CM248" s="56"/>
      <c r="CN248" s="56"/>
      <c r="CO248" s="56"/>
      <c r="CP248" s="56"/>
      <c r="CQ248" s="56"/>
      <c r="CR248" s="56"/>
      <c r="CS248" s="56"/>
      <c r="CT248" s="56"/>
      <c r="CU248" s="56"/>
      <c r="CV248" s="56"/>
      <c r="CW248" s="56"/>
      <c r="CX248" s="56"/>
      <c r="CY248" s="56"/>
      <c r="CZ248" s="56"/>
      <c r="DA248" s="56"/>
      <c r="DB248" s="56"/>
      <c r="DC248" s="56"/>
      <c r="DG248" s="88"/>
    </row>
    <row r="249" spans="1:111" ht="15.75" x14ac:dyDescent="0.25">
      <c r="A249" s="71"/>
      <c r="B249" s="55"/>
      <c r="C249" s="6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195"/>
      <c r="V249" s="195"/>
      <c r="W249" s="195"/>
      <c r="AR249" s="56"/>
      <c r="AS249" s="56"/>
      <c r="AT249" s="56"/>
      <c r="AU249" s="56"/>
      <c r="AV249" s="56"/>
      <c r="BG249" s="80"/>
      <c r="BH249" s="80"/>
      <c r="CK249" s="56"/>
      <c r="CL249" s="56"/>
      <c r="CM249" s="56"/>
      <c r="CN249" s="56"/>
      <c r="CO249" s="56"/>
      <c r="CP249" s="56"/>
      <c r="CQ249" s="56"/>
      <c r="CR249" s="56"/>
      <c r="CS249" s="56"/>
      <c r="CT249" s="56"/>
      <c r="CU249" s="56"/>
      <c r="CV249" s="56"/>
      <c r="CW249" s="56"/>
      <c r="CX249" s="56"/>
      <c r="CY249" s="56"/>
      <c r="CZ249" s="56"/>
      <c r="DA249" s="56"/>
      <c r="DB249" s="56"/>
      <c r="DC249" s="56"/>
      <c r="DG249" s="88"/>
    </row>
    <row r="250" spans="1:111" ht="15.75" x14ac:dyDescent="0.25">
      <c r="A250" s="71"/>
      <c r="B250" s="55"/>
      <c r="C250" s="6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195"/>
      <c r="V250" s="195"/>
      <c r="W250" s="195"/>
      <c r="AR250" s="56"/>
      <c r="AS250" s="56"/>
      <c r="AT250" s="56"/>
      <c r="AU250" s="56"/>
      <c r="AV250" s="56"/>
      <c r="BG250" s="80"/>
      <c r="BH250" s="80"/>
      <c r="CK250" s="56"/>
      <c r="CL250" s="56"/>
      <c r="CM250" s="56"/>
      <c r="CN250" s="56"/>
      <c r="CO250" s="56"/>
      <c r="CP250" s="56"/>
      <c r="CQ250" s="56"/>
      <c r="CR250" s="56"/>
      <c r="CS250" s="56"/>
      <c r="CT250" s="56"/>
      <c r="CU250" s="56"/>
      <c r="CV250" s="56"/>
      <c r="CW250" s="56"/>
      <c r="CX250" s="56"/>
      <c r="CY250" s="56"/>
      <c r="CZ250" s="56"/>
      <c r="DA250" s="56"/>
      <c r="DB250" s="56"/>
      <c r="DC250" s="56"/>
      <c r="DG250" s="88"/>
    </row>
    <row r="251" spans="1:111" ht="15.75" x14ac:dyDescent="0.25">
      <c r="A251" s="71"/>
      <c r="B251" s="55"/>
      <c r="C251" s="6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195"/>
      <c r="V251" s="195"/>
      <c r="W251" s="195"/>
      <c r="AR251" s="56"/>
      <c r="AS251" s="56"/>
      <c r="AT251" s="56"/>
      <c r="AU251" s="56"/>
      <c r="AV251" s="56"/>
      <c r="BG251" s="80"/>
      <c r="BH251" s="80"/>
      <c r="CK251" s="56"/>
      <c r="CL251" s="56"/>
      <c r="CM251" s="56"/>
      <c r="CN251" s="56"/>
      <c r="CO251" s="56"/>
      <c r="CP251" s="56"/>
      <c r="CQ251" s="56"/>
      <c r="CR251" s="56"/>
      <c r="CS251" s="56"/>
      <c r="CT251" s="56"/>
      <c r="CU251" s="56"/>
      <c r="CV251" s="56"/>
      <c r="CW251" s="56"/>
      <c r="CX251" s="56"/>
      <c r="CY251" s="56"/>
      <c r="CZ251" s="56"/>
      <c r="DA251" s="56"/>
      <c r="DB251" s="56"/>
      <c r="DC251" s="56"/>
      <c r="DG251" s="88"/>
    </row>
    <row r="252" spans="1:111" ht="15.75" x14ac:dyDescent="0.25">
      <c r="A252" s="71"/>
      <c r="B252" s="55"/>
      <c r="C252" s="6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195"/>
      <c r="V252" s="195"/>
      <c r="W252" s="195"/>
      <c r="AR252" s="56"/>
      <c r="AS252" s="56"/>
      <c r="AT252" s="56"/>
      <c r="AU252" s="56"/>
      <c r="AV252" s="56"/>
      <c r="BG252" s="80"/>
      <c r="BH252" s="80"/>
      <c r="CK252" s="56"/>
      <c r="CL252" s="56"/>
      <c r="CM252" s="56"/>
      <c r="CN252" s="56"/>
      <c r="CO252" s="56"/>
      <c r="CP252" s="56"/>
      <c r="CQ252" s="56"/>
      <c r="CR252" s="56"/>
      <c r="CS252" s="56"/>
      <c r="CT252" s="56"/>
      <c r="CU252" s="56"/>
      <c r="CV252" s="56"/>
      <c r="CW252" s="56"/>
      <c r="CX252" s="56"/>
      <c r="CY252" s="56"/>
      <c r="CZ252" s="56"/>
      <c r="DA252" s="56"/>
      <c r="DB252" s="56"/>
      <c r="DC252" s="56"/>
      <c r="DG252" s="88"/>
    </row>
    <row r="253" spans="1:111" ht="15.75" x14ac:dyDescent="0.25">
      <c r="A253" s="71"/>
      <c r="B253" s="55"/>
      <c r="C253" s="6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195"/>
      <c r="V253" s="195"/>
      <c r="W253" s="195"/>
      <c r="AR253" s="56"/>
      <c r="AS253" s="56"/>
      <c r="AT253" s="56"/>
      <c r="AU253" s="56"/>
      <c r="AV253" s="56"/>
      <c r="BG253" s="80"/>
      <c r="BH253" s="80"/>
      <c r="CK253" s="56"/>
      <c r="CL253" s="56"/>
      <c r="CM253" s="56"/>
      <c r="CN253" s="56"/>
      <c r="CO253" s="56"/>
      <c r="CP253" s="56"/>
      <c r="CQ253" s="56"/>
      <c r="CR253" s="56"/>
      <c r="CS253" s="56"/>
      <c r="CT253" s="56"/>
      <c r="CU253" s="56"/>
      <c r="CV253" s="56"/>
      <c r="CW253" s="56"/>
      <c r="CX253" s="56"/>
      <c r="CY253" s="56"/>
      <c r="CZ253" s="56"/>
      <c r="DA253" s="56"/>
      <c r="DB253" s="56"/>
      <c r="DC253" s="56"/>
      <c r="DG253" s="88"/>
    </row>
    <row r="254" spans="1:111" ht="15.75" x14ac:dyDescent="0.25">
      <c r="A254" s="71"/>
      <c r="B254" s="55"/>
      <c r="C254" s="6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195"/>
      <c r="V254" s="195"/>
      <c r="W254" s="195"/>
      <c r="AR254" s="56"/>
      <c r="AS254" s="56"/>
      <c r="AT254" s="56"/>
      <c r="AU254" s="56"/>
      <c r="AV254" s="56"/>
      <c r="BG254" s="80"/>
      <c r="BH254" s="80"/>
      <c r="CK254" s="56"/>
      <c r="CL254" s="56"/>
      <c r="CM254" s="56"/>
      <c r="CN254" s="56"/>
      <c r="CO254" s="56"/>
      <c r="CP254" s="56"/>
      <c r="CQ254" s="56"/>
      <c r="CR254" s="56"/>
      <c r="CS254" s="56"/>
      <c r="CT254" s="56"/>
      <c r="CU254" s="56"/>
      <c r="CV254" s="56"/>
      <c r="CW254" s="56"/>
      <c r="CX254" s="56"/>
      <c r="CY254" s="56"/>
      <c r="CZ254" s="56"/>
      <c r="DA254" s="56"/>
      <c r="DB254" s="56"/>
      <c r="DC254" s="56"/>
      <c r="DG254" s="88"/>
    </row>
    <row r="255" spans="1:111" ht="15.75" x14ac:dyDescent="0.25">
      <c r="A255" s="71"/>
      <c r="B255" s="55"/>
      <c r="C255" s="6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195"/>
      <c r="V255" s="195"/>
      <c r="W255" s="195"/>
      <c r="AR255" s="56"/>
      <c r="AS255" s="56"/>
      <c r="AT255" s="56"/>
      <c r="AU255" s="56"/>
      <c r="AV255" s="56"/>
      <c r="BG255" s="80"/>
      <c r="BH255" s="80"/>
      <c r="CK255" s="56"/>
      <c r="CL255" s="56"/>
      <c r="CM255" s="56"/>
      <c r="CN255" s="56"/>
      <c r="CO255" s="56"/>
      <c r="CP255" s="56"/>
      <c r="CQ255" s="56"/>
      <c r="CR255" s="56"/>
      <c r="CS255" s="56"/>
      <c r="CT255" s="56"/>
      <c r="CU255" s="56"/>
      <c r="CV255" s="56"/>
      <c r="CW255" s="56"/>
      <c r="CX255" s="56"/>
      <c r="CY255" s="56"/>
      <c r="CZ255" s="56"/>
      <c r="DA255" s="56"/>
      <c r="DB255" s="56"/>
      <c r="DC255" s="56"/>
      <c r="DG255" s="88"/>
    </row>
    <row r="256" spans="1:111" ht="15.75" x14ac:dyDescent="0.25">
      <c r="A256" s="71"/>
      <c r="B256" s="55"/>
      <c r="C256" s="6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195"/>
      <c r="V256" s="195"/>
      <c r="W256" s="195"/>
      <c r="AR256" s="56"/>
      <c r="AS256" s="56"/>
      <c r="AT256" s="56"/>
      <c r="AU256" s="56"/>
      <c r="AV256" s="56"/>
      <c r="BG256" s="80"/>
      <c r="BH256" s="80"/>
      <c r="CK256" s="56"/>
      <c r="CL256" s="56"/>
      <c r="CM256" s="56"/>
      <c r="CN256" s="56"/>
      <c r="CO256" s="56"/>
      <c r="CP256" s="56"/>
      <c r="CQ256" s="56"/>
      <c r="CR256" s="56"/>
      <c r="CS256" s="56"/>
      <c r="CT256" s="56"/>
      <c r="CU256" s="56"/>
      <c r="CV256" s="56"/>
      <c r="CW256" s="56"/>
      <c r="CX256" s="56"/>
      <c r="CY256" s="56"/>
      <c r="CZ256" s="56"/>
      <c r="DA256" s="56"/>
      <c r="DB256" s="56"/>
      <c r="DC256" s="56"/>
      <c r="DG256" s="88"/>
    </row>
    <row r="257" spans="1:111" ht="15.75" x14ac:dyDescent="0.25">
      <c r="A257" s="71"/>
      <c r="B257" s="55"/>
      <c r="C257" s="6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195"/>
      <c r="V257" s="195"/>
      <c r="W257" s="195"/>
      <c r="AR257" s="56"/>
      <c r="AS257" s="56"/>
      <c r="AT257" s="56"/>
      <c r="AU257" s="56"/>
      <c r="AV257" s="56"/>
      <c r="BG257" s="80"/>
      <c r="BH257" s="80"/>
      <c r="CK257" s="56"/>
      <c r="CL257" s="56"/>
      <c r="CM257" s="56"/>
      <c r="CN257" s="56"/>
      <c r="CO257" s="56"/>
      <c r="CP257" s="56"/>
      <c r="CQ257" s="56"/>
      <c r="CR257" s="56"/>
      <c r="CS257" s="56"/>
      <c r="CT257" s="56"/>
      <c r="CU257" s="56"/>
      <c r="CV257" s="56"/>
      <c r="CW257" s="56"/>
      <c r="CX257" s="56"/>
      <c r="CY257" s="56"/>
      <c r="CZ257" s="56"/>
      <c r="DA257" s="56"/>
      <c r="DB257" s="56"/>
      <c r="DC257" s="56"/>
      <c r="DG257" s="88"/>
    </row>
    <row r="258" spans="1:111" ht="15.75" x14ac:dyDescent="0.25">
      <c r="A258" s="71"/>
      <c r="B258" s="55"/>
      <c r="C258" s="6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195"/>
      <c r="V258" s="195"/>
      <c r="W258" s="195"/>
      <c r="AR258" s="56"/>
      <c r="AS258" s="56"/>
      <c r="AT258" s="56"/>
      <c r="AU258" s="56"/>
      <c r="AV258" s="56"/>
      <c r="BG258" s="80"/>
      <c r="BH258" s="80"/>
      <c r="CK258" s="56"/>
      <c r="CL258" s="56"/>
      <c r="CM258" s="56"/>
      <c r="CN258" s="56"/>
      <c r="CO258" s="56"/>
      <c r="CP258" s="56"/>
      <c r="CQ258" s="56"/>
      <c r="CR258" s="56"/>
      <c r="CS258" s="56"/>
      <c r="CT258" s="56"/>
      <c r="CU258" s="56"/>
      <c r="CV258" s="56"/>
      <c r="CW258" s="56"/>
      <c r="CX258" s="56"/>
      <c r="CY258" s="56"/>
      <c r="CZ258" s="56"/>
      <c r="DA258" s="56"/>
      <c r="DB258" s="56"/>
      <c r="DC258" s="56"/>
      <c r="DG258" s="88"/>
    </row>
    <row r="259" spans="1:111" ht="15.75" x14ac:dyDescent="0.25">
      <c r="A259" s="71"/>
      <c r="B259" s="55"/>
      <c r="C259" s="6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195"/>
      <c r="V259" s="195"/>
      <c r="W259" s="195"/>
      <c r="AR259" s="56"/>
      <c r="AS259" s="56"/>
      <c r="AT259" s="56"/>
      <c r="AU259" s="56"/>
      <c r="AV259" s="56"/>
      <c r="BG259" s="80"/>
      <c r="BH259" s="80"/>
      <c r="CK259" s="56"/>
      <c r="CL259" s="56"/>
      <c r="CM259" s="56"/>
      <c r="CN259" s="56"/>
      <c r="CO259" s="56"/>
      <c r="CP259" s="56"/>
      <c r="CQ259" s="56"/>
      <c r="CR259" s="56"/>
      <c r="CS259" s="56"/>
      <c r="CT259" s="56"/>
      <c r="CU259" s="56"/>
      <c r="CV259" s="56"/>
      <c r="CW259" s="56"/>
      <c r="CX259" s="56"/>
      <c r="CY259" s="56"/>
      <c r="CZ259" s="56"/>
      <c r="DA259" s="56"/>
      <c r="DB259" s="56"/>
      <c r="DC259" s="56"/>
      <c r="DG259" s="88"/>
    </row>
    <row r="260" spans="1:111" ht="15.75" x14ac:dyDescent="0.25">
      <c r="A260" s="71"/>
      <c r="B260" s="55"/>
      <c r="C260" s="6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195"/>
      <c r="V260" s="195"/>
      <c r="W260" s="195"/>
      <c r="AR260" s="56"/>
      <c r="AS260" s="56"/>
      <c r="AT260" s="56"/>
      <c r="AU260" s="56"/>
      <c r="AV260" s="56"/>
      <c r="BG260" s="80"/>
      <c r="BH260" s="80"/>
      <c r="CK260" s="56"/>
      <c r="CL260" s="56"/>
      <c r="CM260" s="56"/>
      <c r="CN260" s="56"/>
      <c r="CO260" s="56"/>
      <c r="CP260" s="56"/>
      <c r="CQ260" s="56"/>
      <c r="CR260" s="56"/>
      <c r="CS260" s="56"/>
      <c r="CT260" s="56"/>
      <c r="CU260" s="56"/>
      <c r="CV260" s="56"/>
      <c r="CW260" s="56"/>
      <c r="CX260" s="56"/>
      <c r="CY260" s="56"/>
      <c r="CZ260" s="56"/>
      <c r="DA260" s="56"/>
      <c r="DB260" s="56"/>
      <c r="DC260" s="56"/>
      <c r="DG260" s="88"/>
    </row>
    <row r="261" spans="1:111" ht="15.75" x14ac:dyDescent="0.25">
      <c r="A261" s="71"/>
      <c r="B261" s="55"/>
      <c r="C261" s="6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195"/>
      <c r="V261" s="195"/>
      <c r="W261" s="195"/>
      <c r="AR261" s="56"/>
      <c r="AS261" s="56"/>
      <c r="AT261" s="56"/>
      <c r="AU261" s="56"/>
      <c r="AV261" s="56"/>
      <c r="BG261" s="80"/>
      <c r="BH261" s="80"/>
      <c r="CK261" s="56"/>
      <c r="CL261" s="56"/>
      <c r="CM261" s="56"/>
      <c r="CN261" s="56"/>
      <c r="CO261" s="56"/>
      <c r="CP261" s="56"/>
      <c r="CQ261" s="56"/>
      <c r="CR261" s="56"/>
      <c r="CS261" s="56"/>
      <c r="CT261" s="56"/>
      <c r="CU261" s="56"/>
      <c r="CV261" s="56"/>
      <c r="CW261" s="56"/>
      <c r="CX261" s="56"/>
      <c r="CY261" s="56"/>
      <c r="CZ261" s="56"/>
      <c r="DA261" s="56"/>
      <c r="DB261" s="56"/>
      <c r="DC261" s="56"/>
      <c r="DG261" s="88"/>
    </row>
    <row r="262" spans="1:111" ht="15.75" x14ac:dyDescent="0.25">
      <c r="A262" s="71"/>
      <c r="B262" s="55"/>
      <c r="C262" s="6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195"/>
      <c r="V262" s="195"/>
      <c r="W262" s="195"/>
      <c r="AR262" s="56"/>
      <c r="AS262" s="56"/>
      <c r="AT262" s="56"/>
      <c r="AU262" s="56"/>
      <c r="AV262" s="56"/>
      <c r="BG262" s="80"/>
      <c r="BH262" s="80"/>
      <c r="CK262" s="56"/>
      <c r="CL262" s="56"/>
      <c r="CM262" s="56"/>
      <c r="CN262" s="56"/>
      <c r="CO262" s="56"/>
      <c r="CP262" s="56"/>
      <c r="CQ262" s="56"/>
      <c r="CR262" s="56"/>
      <c r="CS262" s="56"/>
      <c r="CT262" s="56"/>
      <c r="CU262" s="56"/>
      <c r="CV262" s="56"/>
      <c r="CW262" s="56"/>
      <c r="CX262" s="56"/>
      <c r="CY262" s="56"/>
      <c r="CZ262" s="56"/>
      <c r="DA262" s="56"/>
      <c r="DB262" s="56"/>
      <c r="DC262" s="56"/>
      <c r="DG262" s="88"/>
    </row>
    <row r="263" spans="1:111" ht="15.75" x14ac:dyDescent="0.25">
      <c r="A263" s="71"/>
      <c r="B263" s="55"/>
      <c r="C263" s="6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195"/>
      <c r="V263" s="195"/>
      <c r="W263" s="195"/>
      <c r="AR263" s="56"/>
      <c r="AS263" s="56"/>
      <c r="AT263" s="56"/>
      <c r="AU263" s="56"/>
      <c r="AV263" s="56"/>
      <c r="BG263" s="80"/>
      <c r="BH263" s="80"/>
      <c r="CK263" s="56"/>
      <c r="CL263" s="56"/>
      <c r="CM263" s="56"/>
      <c r="CN263" s="56"/>
      <c r="CO263" s="56"/>
      <c r="CP263" s="56"/>
      <c r="CQ263" s="56"/>
      <c r="CR263" s="56"/>
      <c r="CS263" s="56"/>
      <c r="CT263" s="56"/>
      <c r="CU263" s="56"/>
      <c r="CV263" s="56"/>
      <c r="CW263" s="56"/>
      <c r="CX263" s="56"/>
      <c r="CY263" s="56"/>
      <c r="CZ263" s="56"/>
      <c r="DA263" s="56"/>
      <c r="DB263" s="56"/>
      <c r="DC263" s="56"/>
      <c r="DG263" s="88"/>
    </row>
    <row r="264" spans="1:111" ht="15.75" x14ac:dyDescent="0.25">
      <c r="A264" s="71"/>
      <c r="B264" s="55"/>
      <c r="C264" s="6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195"/>
      <c r="V264" s="195"/>
      <c r="W264" s="195"/>
      <c r="AR264" s="56"/>
      <c r="AS264" s="56"/>
      <c r="AT264" s="56"/>
      <c r="AU264" s="56"/>
      <c r="AV264" s="56"/>
      <c r="BG264" s="80"/>
      <c r="BH264" s="80"/>
      <c r="CK264" s="56"/>
      <c r="CL264" s="56"/>
      <c r="CM264" s="56"/>
      <c r="CN264" s="56"/>
      <c r="CO264" s="56"/>
      <c r="CP264" s="56"/>
      <c r="CQ264" s="56"/>
      <c r="CR264" s="56"/>
      <c r="CS264" s="56"/>
      <c r="CT264" s="56"/>
      <c r="CU264" s="56"/>
      <c r="CV264" s="56"/>
      <c r="CW264" s="56"/>
      <c r="CX264" s="56"/>
      <c r="CY264" s="56"/>
      <c r="CZ264" s="56"/>
      <c r="DA264" s="56"/>
      <c r="DB264" s="56"/>
      <c r="DC264" s="56"/>
      <c r="DG264" s="88"/>
    </row>
    <row r="265" spans="1:111" ht="15.75" x14ac:dyDescent="0.25">
      <c r="A265" s="71"/>
      <c r="B265" s="55"/>
      <c r="C265" s="6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195"/>
      <c r="V265" s="195"/>
      <c r="W265" s="195"/>
      <c r="AR265" s="56"/>
      <c r="AS265" s="56"/>
      <c r="AT265" s="56"/>
      <c r="AU265" s="56"/>
      <c r="AV265" s="56"/>
      <c r="BG265" s="80"/>
      <c r="BH265" s="80"/>
      <c r="CK265" s="56"/>
      <c r="CL265" s="56"/>
      <c r="CM265" s="56"/>
      <c r="CN265" s="56"/>
      <c r="CO265" s="56"/>
      <c r="CP265" s="56"/>
      <c r="CQ265" s="56"/>
      <c r="CR265" s="56"/>
      <c r="CS265" s="56"/>
      <c r="CT265" s="56"/>
      <c r="CU265" s="56"/>
      <c r="CV265" s="56"/>
      <c r="CW265" s="56"/>
      <c r="CX265" s="56"/>
      <c r="CY265" s="56"/>
      <c r="CZ265" s="56"/>
      <c r="DA265" s="56"/>
      <c r="DB265" s="56"/>
      <c r="DC265" s="56"/>
      <c r="DG265" s="88"/>
    </row>
    <row r="266" spans="1:111" ht="15.75" x14ac:dyDescent="0.25">
      <c r="A266" s="71"/>
      <c r="B266" s="55"/>
      <c r="C266" s="6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195"/>
      <c r="V266" s="195"/>
      <c r="W266" s="195"/>
      <c r="AR266" s="56"/>
      <c r="AS266" s="56"/>
      <c r="AT266" s="56"/>
      <c r="AU266" s="56"/>
      <c r="AV266" s="56"/>
      <c r="BG266" s="80"/>
      <c r="BH266" s="80"/>
      <c r="CK266" s="56"/>
      <c r="CL266" s="56"/>
      <c r="CM266" s="56"/>
      <c r="CN266" s="56"/>
      <c r="CO266" s="56"/>
      <c r="CP266" s="56"/>
      <c r="CQ266" s="56"/>
      <c r="CR266" s="56"/>
      <c r="CS266" s="56"/>
      <c r="CT266" s="56"/>
      <c r="CU266" s="56"/>
      <c r="CV266" s="56"/>
      <c r="CW266" s="56"/>
      <c r="CX266" s="56"/>
      <c r="CY266" s="56"/>
      <c r="CZ266" s="56"/>
      <c r="DA266" s="56"/>
      <c r="DB266" s="56"/>
      <c r="DC266" s="56"/>
      <c r="DG266" s="88"/>
    </row>
    <row r="267" spans="1:111" ht="15.75" x14ac:dyDescent="0.25">
      <c r="A267" s="71"/>
      <c r="B267" s="55"/>
      <c r="C267" s="6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195"/>
      <c r="V267" s="195"/>
      <c r="W267" s="195"/>
      <c r="AR267" s="56"/>
      <c r="AS267" s="56"/>
      <c r="AT267" s="56"/>
      <c r="AU267" s="56"/>
      <c r="AV267" s="56"/>
      <c r="BG267" s="80"/>
      <c r="BH267" s="80"/>
      <c r="CK267" s="56"/>
      <c r="CL267" s="56"/>
      <c r="CM267" s="56"/>
      <c r="CN267" s="56"/>
      <c r="CO267" s="56"/>
      <c r="CP267" s="56"/>
      <c r="CQ267" s="56"/>
      <c r="CR267" s="56"/>
      <c r="CS267" s="56"/>
      <c r="CT267" s="56"/>
      <c r="CU267" s="56"/>
      <c r="CV267" s="56"/>
      <c r="CW267" s="56"/>
      <c r="CX267" s="56"/>
      <c r="CY267" s="56"/>
      <c r="CZ267" s="56"/>
      <c r="DA267" s="56"/>
      <c r="DB267" s="56"/>
      <c r="DC267" s="56"/>
      <c r="DG267" s="88"/>
    </row>
    <row r="268" spans="1:111" ht="15.75" x14ac:dyDescent="0.25">
      <c r="A268" s="71"/>
      <c r="B268" s="55"/>
      <c r="C268" s="6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195"/>
      <c r="V268" s="195"/>
      <c r="W268" s="195"/>
      <c r="AR268" s="56"/>
      <c r="AS268" s="56"/>
      <c r="AT268" s="56"/>
      <c r="AU268" s="56"/>
      <c r="AV268" s="56"/>
      <c r="BG268" s="80"/>
      <c r="BH268" s="80"/>
      <c r="CK268" s="56"/>
      <c r="CL268" s="56"/>
      <c r="CM268" s="56"/>
      <c r="CN268" s="56"/>
      <c r="CO268" s="56"/>
      <c r="CP268" s="56"/>
      <c r="CQ268" s="56"/>
      <c r="CR268" s="56"/>
      <c r="CS268" s="56"/>
      <c r="CT268" s="56"/>
      <c r="CU268" s="56"/>
      <c r="CV268" s="56"/>
      <c r="CW268" s="56"/>
      <c r="CX268" s="56"/>
      <c r="CY268" s="56"/>
      <c r="CZ268" s="56"/>
      <c r="DA268" s="56"/>
      <c r="DB268" s="56"/>
      <c r="DC268" s="56"/>
      <c r="DG268" s="88"/>
    </row>
    <row r="269" spans="1:111" ht="15.75" x14ac:dyDescent="0.25">
      <c r="A269" s="71"/>
      <c r="B269" s="55"/>
      <c r="C269" s="6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195"/>
      <c r="V269" s="195"/>
      <c r="W269" s="195"/>
      <c r="AR269" s="56"/>
      <c r="AS269" s="56"/>
      <c r="AT269" s="56"/>
      <c r="AU269" s="56"/>
      <c r="AV269" s="56"/>
      <c r="BG269" s="80"/>
      <c r="BH269" s="80"/>
      <c r="CK269" s="56"/>
      <c r="CL269" s="56"/>
      <c r="CM269" s="56"/>
      <c r="CN269" s="56"/>
      <c r="CO269" s="56"/>
      <c r="CP269" s="56"/>
      <c r="CQ269" s="56"/>
      <c r="CR269" s="56"/>
      <c r="CS269" s="56"/>
      <c r="CT269" s="56"/>
      <c r="CU269" s="56"/>
      <c r="CV269" s="56"/>
      <c r="CW269" s="56"/>
      <c r="CX269" s="56"/>
      <c r="CY269" s="56"/>
      <c r="CZ269" s="56"/>
      <c r="DA269" s="56"/>
      <c r="DB269" s="56"/>
      <c r="DC269" s="56"/>
      <c r="DG269" s="88"/>
    </row>
    <row r="270" spans="1:111" ht="15.75" x14ac:dyDescent="0.25">
      <c r="A270" s="71"/>
      <c r="B270" s="55"/>
      <c r="C270" s="6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195"/>
      <c r="V270" s="195"/>
      <c r="W270" s="195"/>
      <c r="AR270" s="56"/>
      <c r="AS270" s="56"/>
      <c r="AT270" s="56"/>
      <c r="AU270" s="56"/>
      <c r="AV270" s="56"/>
      <c r="BG270" s="80"/>
      <c r="BH270" s="80"/>
      <c r="CK270" s="56"/>
      <c r="CL270" s="56"/>
      <c r="CM270" s="56"/>
      <c r="CN270" s="56"/>
      <c r="CO270" s="56"/>
      <c r="CP270" s="56"/>
      <c r="CQ270" s="56"/>
      <c r="CR270" s="56"/>
      <c r="CS270" s="56"/>
      <c r="CT270" s="56"/>
      <c r="CU270" s="56"/>
      <c r="CV270" s="56"/>
      <c r="CW270" s="56"/>
      <c r="CX270" s="56"/>
      <c r="CY270" s="56"/>
      <c r="CZ270" s="56"/>
      <c r="DA270" s="56"/>
      <c r="DB270" s="56"/>
      <c r="DC270" s="56"/>
      <c r="DG270" s="88"/>
    </row>
    <row r="271" spans="1:111" ht="15.75" x14ac:dyDescent="0.25">
      <c r="A271" s="71"/>
      <c r="B271" s="55"/>
      <c r="C271" s="6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195"/>
      <c r="V271" s="195"/>
      <c r="W271" s="195"/>
      <c r="AR271" s="56"/>
      <c r="AS271" s="56"/>
      <c r="AT271" s="56"/>
      <c r="AU271" s="56"/>
      <c r="AV271" s="56"/>
      <c r="BG271" s="80"/>
      <c r="BH271" s="80"/>
      <c r="CK271" s="56"/>
      <c r="CL271" s="56"/>
      <c r="CM271" s="56"/>
      <c r="CN271" s="56"/>
      <c r="CO271" s="56"/>
      <c r="CP271" s="56"/>
      <c r="CQ271" s="56"/>
      <c r="CR271" s="56"/>
      <c r="CS271" s="56"/>
      <c r="CT271" s="56"/>
      <c r="CU271" s="56"/>
      <c r="CV271" s="56"/>
      <c r="CW271" s="56"/>
      <c r="CX271" s="56"/>
      <c r="CY271" s="56"/>
      <c r="CZ271" s="56"/>
      <c r="DA271" s="56"/>
      <c r="DB271" s="56"/>
      <c r="DC271" s="56"/>
      <c r="DG271" s="88"/>
    </row>
    <row r="272" spans="1:111" ht="15.75" x14ac:dyDescent="0.25">
      <c r="A272" s="71"/>
      <c r="B272" s="55"/>
      <c r="C272" s="6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195"/>
      <c r="V272" s="195"/>
      <c r="W272" s="195"/>
      <c r="AR272" s="56"/>
      <c r="AS272" s="56"/>
      <c r="AT272" s="56"/>
      <c r="AU272" s="56"/>
      <c r="AV272" s="56"/>
      <c r="BG272" s="80"/>
      <c r="BH272" s="80"/>
      <c r="CK272" s="56"/>
      <c r="CL272" s="56"/>
      <c r="CM272" s="56"/>
      <c r="CN272" s="56"/>
      <c r="CO272" s="56"/>
      <c r="CP272" s="56"/>
      <c r="CQ272" s="56"/>
      <c r="CR272" s="56"/>
      <c r="CS272" s="56"/>
      <c r="CT272" s="56"/>
      <c r="CU272" s="56"/>
      <c r="CV272" s="56"/>
      <c r="CW272" s="56"/>
      <c r="CX272" s="56"/>
      <c r="CY272" s="56"/>
      <c r="CZ272" s="56"/>
      <c r="DA272" s="56"/>
      <c r="DB272" s="56"/>
      <c r="DC272" s="56"/>
      <c r="DG272" s="88"/>
    </row>
    <row r="273" spans="1:111" ht="15.75" x14ac:dyDescent="0.25">
      <c r="A273" s="71"/>
      <c r="B273" s="55"/>
      <c r="C273" s="6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195"/>
      <c r="V273" s="195"/>
      <c r="W273" s="195"/>
      <c r="AR273" s="56"/>
      <c r="AS273" s="56"/>
      <c r="AT273" s="56"/>
      <c r="AU273" s="56"/>
      <c r="AV273" s="56"/>
      <c r="BG273" s="80"/>
      <c r="BH273" s="80"/>
      <c r="CK273" s="56"/>
      <c r="CL273" s="56"/>
      <c r="CM273" s="56"/>
      <c r="CN273" s="56"/>
      <c r="CO273" s="56"/>
      <c r="CP273" s="56"/>
      <c r="CQ273" s="56"/>
      <c r="CR273" s="56"/>
      <c r="CS273" s="56"/>
      <c r="CT273" s="56"/>
      <c r="CU273" s="56"/>
      <c r="CV273" s="56"/>
      <c r="CW273" s="56"/>
      <c r="CX273" s="56"/>
      <c r="CY273" s="56"/>
      <c r="CZ273" s="56"/>
      <c r="DA273" s="56"/>
      <c r="DB273" s="56"/>
      <c r="DC273" s="56"/>
      <c r="DG273" s="88"/>
    </row>
    <row r="274" spans="1:111" ht="15.75" x14ac:dyDescent="0.25">
      <c r="A274" s="71"/>
      <c r="B274" s="55"/>
      <c r="C274" s="6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195"/>
      <c r="V274" s="195"/>
      <c r="W274" s="195"/>
      <c r="AR274" s="56"/>
      <c r="AS274" s="56"/>
      <c r="AT274" s="56"/>
      <c r="AU274" s="56"/>
      <c r="AV274" s="56"/>
      <c r="BG274" s="80"/>
      <c r="BH274" s="80"/>
      <c r="CK274" s="56"/>
      <c r="CL274" s="56"/>
      <c r="CM274" s="56"/>
      <c r="CN274" s="56"/>
      <c r="CO274" s="56"/>
      <c r="CP274" s="56"/>
      <c r="CQ274" s="56"/>
      <c r="CR274" s="56"/>
      <c r="CS274" s="56"/>
      <c r="CT274" s="56"/>
      <c r="CU274" s="56"/>
      <c r="CV274" s="56"/>
      <c r="CW274" s="56"/>
      <c r="CX274" s="56"/>
      <c r="CY274" s="56"/>
      <c r="CZ274" s="56"/>
      <c r="DA274" s="56"/>
      <c r="DB274" s="56"/>
      <c r="DC274" s="56"/>
      <c r="DG274" s="88"/>
    </row>
    <row r="275" spans="1:111" ht="15.75" x14ac:dyDescent="0.25">
      <c r="A275" s="71"/>
      <c r="B275" s="55"/>
      <c r="C275" s="6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195"/>
      <c r="V275" s="195"/>
      <c r="W275" s="195"/>
      <c r="AR275" s="56"/>
      <c r="AS275" s="56"/>
      <c r="AT275" s="56"/>
      <c r="AU275" s="56"/>
      <c r="AV275" s="56"/>
      <c r="BG275" s="80"/>
      <c r="BH275" s="80"/>
      <c r="CK275" s="56"/>
      <c r="CL275" s="56"/>
      <c r="CM275" s="56"/>
      <c r="CN275" s="56"/>
      <c r="CO275" s="56"/>
      <c r="CP275" s="56"/>
      <c r="CQ275" s="56"/>
      <c r="CR275" s="56"/>
      <c r="CS275" s="56"/>
      <c r="CT275" s="56"/>
      <c r="CU275" s="56"/>
      <c r="CV275" s="56"/>
      <c r="CW275" s="56"/>
      <c r="CX275" s="56"/>
      <c r="CY275" s="56"/>
      <c r="CZ275" s="56"/>
      <c r="DA275" s="56"/>
      <c r="DB275" s="56"/>
      <c r="DC275" s="56"/>
      <c r="DG275" s="88"/>
    </row>
    <row r="276" spans="1:111" ht="15.75" x14ac:dyDescent="0.25">
      <c r="A276" s="71"/>
      <c r="B276" s="55"/>
      <c r="C276" s="6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195"/>
      <c r="V276" s="195"/>
      <c r="W276" s="195"/>
      <c r="AR276" s="56"/>
      <c r="AS276" s="56"/>
      <c r="AT276" s="56"/>
      <c r="AU276" s="56"/>
      <c r="AV276" s="56"/>
      <c r="BG276" s="80"/>
      <c r="BH276" s="80"/>
      <c r="CK276" s="56"/>
      <c r="CL276" s="56"/>
      <c r="CM276" s="56"/>
      <c r="CN276" s="56"/>
      <c r="CO276" s="56"/>
      <c r="CP276" s="56"/>
      <c r="CQ276" s="56"/>
      <c r="CR276" s="56"/>
      <c r="CS276" s="56"/>
      <c r="CT276" s="56"/>
      <c r="CU276" s="56"/>
      <c r="CV276" s="56"/>
      <c r="CW276" s="56"/>
      <c r="CX276" s="56"/>
      <c r="CY276" s="56"/>
      <c r="CZ276" s="56"/>
      <c r="DA276" s="56"/>
      <c r="DB276" s="56"/>
      <c r="DC276" s="56"/>
      <c r="DG276" s="88"/>
    </row>
    <row r="277" spans="1:111" ht="15.75" x14ac:dyDescent="0.25">
      <c r="A277" s="71"/>
      <c r="B277" s="55"/>
      <c r="C277" s="6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195"/>
      <c r="V277" s="195"/>
      <c r="W277" s="195"/>
      <c r="AR277" s="56"/>
      <c r="AS277" s="56"/>
      <c r="AT277" s="56"/>
      <c r="AU277" s="56"/>
      <c r="AV277" s="56"/>
      <c r="BG277" s="80"/>
      <c r="BH277" s="80"/>
      <c r="CK277" s="56"/>
      <c r="CL277" s="56"/>
      <c r="CM277" s="56"/>
      <c r="CN277" s="56"/>
      <c r="CO277" s="56"/>
      <c r="CP277" s="56"/>
      <c r="CQ277" s="56"/>
      <c r="CR277" s="56"/>
      <c r="CS277" s="56"/>
      <c r="CT277" s="56"/>
      <c r="CU277" s="56"/>
      <c r="CV277" s="56"/>
      <c r="CW277" s="56"/>
      <c r="CX277" s="56"/>
      <c r="CY277" s="56"/>
      <c r="CZ277" s="56"/>
      <c r="DA277" s="56"/>
      <c r="DB277" s="56"/>
      <c r="DC277" s="56"/>
      <c r="DG277" s="88"/>
    </row>
    <row r="278" spans="1:111" ht="15.75" x14ac:dyDescent="0.25">
      <c r="A278" s="71"/>
      <c r="B278" s="55"/>
      <c r="C278" s="6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195"/>
      <c r="V278" s="195"/>
      <c r="W278" s="195"/>
      <c r="AR278" s="56"/>
      <c r="AS278" s="56"/>
      <c r="AT278" s="56"/>
      <c r="AU278" s="56"/>
      <c r="AV278" s="56"/>
      <c r="BG278" s="80"/>
      <c r="BH278" s="80"/>
      <c r="CK278" s="56"/>
      <c r="CL278" s="56"/>
      <c r="CM278" s="56"/>
      <c r="CN278" s="56"/>
      <c r="CO278" s="56"/>
      <c r="CP278" s="56"/>
      <c r="CQ278" s="56"/>
      <c r="CR278" s="56"/>
      <c r="CS278" s="56"/>
      <c r="CT278" s="56"/>
      <c r="CU278" s="56"/>
      <c r="CV278" s="56"/>
      <c r="CW278" s="56"/>
      <c r="CX278" s="56"/>
      <c r="CY278" s="56"/>
      <c r="CZ278" s="56"/>
      <c r="DA278" s="56"/>
      <c r="DB278" s="56"/>
      <c r="DC278" s="56"/>
      <c r="DG278" s="88"/>
    </row>
    <row r="279" spans="1:111" ht="15.75" x14ac:dyDescent="0.25">
      <c r="A279" s="71"/>
      <c r="B279" s="55"/>
      <c r="C279" s="6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195"/>
      <c r="V279" s="195"/>
      <c r="W279" s="195"/>
      <c r="AR279" s="56"/>
      <c r="AS279" s="56"/>
      <c r="AT279" s="56"/>
      <c r="AU279" s="56"/>
      <c r="AV279" s="56"/>
      <c r="BG279" s="80"/>
      <c r="BH279" s="80"/>
      <c r="CK279" s="56"/>
      <c r="CL279" s="56"/>
      <c r="CM279" s="56"/>
      <c r="CN279" s="56"/>
      <c r="CO279" s="56"/>
      <c r="CP279" s="56"/>
      <c r="CQ279" s="56"/>
      <c r="CR279" s="56"/>
      <c r="CS279" s="56"/>
      <c r="CT279" s="56"/>
      <c r="CU279" s="56"/>
      <c r="CV279" s="56"/>
      <c r="CW279" s="56"/>
      <c r="CX279" s="56"/>
      <c r="CY279" s="56"/>
      <c r="CZ279" s="56"/>
      <c r="DA279" s="56"/>
      <c r="DB279" s="56"/>
      <c r="DC279" s="56"/>
      <c r="DG279" s="88"/>
    </row>
    <row r="280" spans="1:111" ht="15.75" x14ac:dyDescent="0.25">
      <c r="A280" s="71"/>
      <c r="B280" s="55"/>
      <c r="C280" s="6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195"/>
      <c r="V280" s="195"/>
      <c r="W280" s="195"/>
      <c r="AR280" s="56"/>
      <c r="AS280" s="56"/>
      <c r="AT280" s="56"/>
      <c r="AU280" s="56"/>
      <c r="AV280" s="56"/>
      <c r="BG280" s="80"/>
      <c r="BH280" s="80"/>
      <c r="CK280" s="56"/>
      <c r="CL280" s="56"/>
      <c r="CM280" s="56"/>
      <c r="CN280" s="56"/>
      <c r="CO280" s="56"/>
      <c r="CP280" s="56"/>
      <c r="CQ280" s="56"/>
      <c r="CR280" s="56"/>
      <c r="CS280" s="56"/>
      <c r="CT280" s="56"/>
      <c r="CU280" s="56"/>
      <c r="CV280" s="56"/>
      <c r="CW280" s="56"/>
      <c r="CX280" s="56"/>
      <c r="CY280" s="56"/>
      <c r="CZ280" s="56"/>
      <c r="DA280" s="56"/>
      <c r="DB280" s="56"/>
      <c r="DC280" s="56"/>
      <c r="DG280" s="88"/>
    </row>
    <row r="281" spans="1:111" ht="15.75" x14ac:dyDescent="0.25">
      <c r="A281" s="71"/>
      <c r="B281" s="55"/>
      <c r="C281" s="6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195"/>
      <c r="V281" s="195"/>
      <c r="W281" s="195"/>
      <c r="AR281" s="56"/>
      <c r="AS281" s="56"/>
      <c r="AT281" s="56"/>
      <c r="AU281" s="56"/>
      <c r="AV281" s="56"/>
      <c r="BG281" s="80"/>
      <c r="BH281" s="80"/>
      <c r="CK281" s="56"/>
      <c r="CL281" s="56"/>
      <c r="CM281" s="56"/>
      <c r="CN281" s="56"/>
      <c r="CO281" s="56"/>
      <c r="CP281" s="56"/>
      <c r="CQ281" s="56"/>
      <c r="CR281" s="56"/>
      <c r="CS281" s="56"/>
      <c r="CT281" s="56"/>
      <c r="CU281" s="56"/>
      <c r="CV281" s="56"/>
      <c r="CW281" s="56"/>
      <c r="CX281" s="56"/>
      <c r="CY281" s="56"/>
      <c r="CZ281" s="56"/>
      <c r="DA281" s="56"/>
      <c r="DB281" s="56"/>
      <c r="DC281" s="56"/>
      <c r="DG281" s="88"/>
    </row>
    <row r="282" spans="1:111" ht="15.75" x14ac:dyDescent="0.25">
      <c r="A282" s="71"/>
      <c r="B282" s="55"/>
      <c r="C282" s="6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195"/>
      <c r="V282" s="195"/>
      <c r="W282" s="195"/>
      <c r="AR282" s="56"/>
      <c r="AS282" s="56"/>
      <c r="AT282" s="56"/>
      <c r="AU282" s="56"/>
      <c r="AV282" s="56"/>
      <c r="BG282" s="80"/>
      <c r="BH282" s="80"/>
      <c r="CK282" s="56"/>
      <c r="CL282" s="56"/>
      <c r="CM282" s="56"/>
      <c r="CN282" s="56"/>
      <c r="CO282" s="56"/>
      <c r="CP282" s="56"/>
      <c r="CQ282" s="56"/>
      <c r="CR282" s="56"/>
      <c r="CS282" s="56"/>
      <c r="CT282" s="56"/>
      <c r="CU282" s="56"/>
      <c r="CV282" s="56"/>
      <c r="CW282" s="56"/>
      <c r="CX282" s="56"/>
      <c r="CY282" s="56"/>
      <c r="CZ282" s="56"/>
      <c r="DA282" s="56"/>
      <c r="DB282" s="56"/>
      <c r="DC282" s="56"/>
      <c r="DG282" s="88"/>
    </row>
    <row r="283" spans="1:111" ht="15.75" x14ac:dyDescent="0.25">
      <c r="A283" s="71"/>
      <c r="B283" s="55"/>
      <c r="C283" s="6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195"/>
      <c r="V283" s="195"/>
      <c r="W283" s="195"/>
      <c r="AR283" s="56"/>
      <c r="AS283" s="56"/>
      <c r="AT283" s="56"/>
      <c r="AU283" s="56"/>
      <c r="AV283" s="56"/>
      <c r="BG283" s="80"/>
      <c r="BH283" s="80"/>
      <c r="CK283" s="56"/>
      <c r="CL283" s="56"/>
      <c r="CM283" s="56"/>
      <c r="CN283" s="56"/>
      <c r="CO283" s="56"/>
      <c r="CP283" s="56"/>
      <c r="CQ283" s="56"/>
      <c r="CR283" s="56"/>
      <c r="CS283" s="56"/>
      <c r="CT283" s="56"/>
      <c r="CU283" s="56"/>
      <c r="CV283" s="56"/>
      <c r="CW283" s="56"/>
      <c r="CX283" s="56"/>
      <c r="CY283" s="56"/>
      <c r="CZ283" s="56"/>
      <c r="DA283" s="56"/>
      <c r="DB283" s="56"/>
      <c r="DC283" s="56"/>
      <c r="DG283" s="88"/>
    </row>
    <row r="284" spans="1:111" x14ac:dyDescent="0.25">
      <c r="A284" s="189"/>
      <c r="BG284" s="80"/>
      <c r="BH284" s="80"/>
      <c r="CK284" s="56"/>
      <c r="CL284" s="56"/>
      <c r="CM284" s="56"/>
      <c r="CN284" s="56"/>
      <c r="CO284" s="56"/>
      <c r="CP284" s="56"/>
      <c r="CQ284" s="56"/>
      <c r="CR284" s="56"/>
      <c r="CS284" s="56"/>
      <c r="CT284" s="56"/>
      <c r="CU284" s="56"/>
      <c r="CV284" s="56"/>
      <c r="CW284" s="56"/>
      <c r="CX284" s="56"/>
      <c r="CY284" s="56"/>
      <c r="CZ284" s="56"/>
      <c r="DA284" s="56"/>
      <c r="DB284" s="56"/>
      <c r="DC284" s="56"/>
      <c r="DG284" s="88"/>
    </row>
    <row r="285" spans="1:111" x14ac:dyDescent="0.25">
      <c r="A285" s="189"/>
      <c r="BG285" s="80"/>
      <c r="BH285" s="80"/>
      <c r="CK285" s="56"/>
      <c r="CL285" s="56"/>
      <c r="CM285" s="56"/>
      <c r="CN285" s="56"/>
      <c r="CO285" s="56"/>
      <c r="CP285" s="56"/>
      <c r="CQ285" s="56"/>
      <c r="CR285" s="56"/>
      <c r="CS285" s="56"/>
      <c r="CT285" s="56"/>
      <c r="CU285" s="56"/>
      <c r="CV285" s="56"/>
      <c r="CW285" s="56"/>
      <c r="CX285" s="56"/>
      <c r="CY285" s="56"/>
      <c r="CZ285" s="56"/>
      <c r="DA285" s="56"/>
      <c r="DB285" s="56"/>
      <c r="DC285" s="56"/>
      <c r="DG285" s="88"/>
    </row>
    <row r="286" spans="1:111" x14ac:dyDescent="0.25">
      <c r="A286" s="189"/>
      <c r="BG286" s="80"/>
      <c r="BH286" s="80"/>
      <c r="CK286" s="56"/>
      <c r="CL286" s="56"/>
      <c r="CM286" s="56"/>
      <c r="CN286" s="56"/>
      <c r="CO286" s="56"/>
      <c r="CP286" s="56"/>
      <c r="CQ286" s="56"/>
      <c r="CR286" s="56"/>
      <c r="CS286" s="56"/>
      <c r="CT286" s="56"/>
      <c r="CU286" s="56"/>
      <c r="CV286" s="56"/>
      <c r="CW286" s="56"/>
      <c r="CX286" s="56"/>
      <c r="CY286" s="56"/>
      <c r="CZ286" s="56"/>
      <c r="DA286" s="56"/>
      <c r="DB286" s="56"/>
      <c r="DC286" s="56"/>
      <c r="DG286" s="88"/>
    </row>
    <row r="287" spans="1:111" x14ac:dyDescent="0.25">
      <c r="A287" s="189"/>
      <c r="BG287" s="80"/>
      <c r="BH287" s="80"/>
      <c r="CK287" s="56"/>
      <c r="CL287" s="56"/>
      <c r="CM287" s="56"/>
      <c r="CN287" s="56"/>
      <c r="CO287" s="56"/>
      <c r="CP287" s="56"/>
      <c r="CQ287" s="56"/>
      <c r="CR287" s="56"/>
      <c r="CS287" s="56"/>
      <c r="CT287" s="56"/>
      <c r="CU287" s="56"/>
      <c r="CV287" s="56"/>
      <c r="CW287" s="56"/>
      <c r="CX287" s="56"/>
      <c r="CY287" s="56"/>
      <c r="CZ287" s="56"/>
      <c r="DA287" s="56"/>
      <c r="DB287" s="56"/>
      <c r="DC287" s="56"/>
      <c r="DG287" s="88"/>
    </row>
    <row r="288" spans="1:111" x14ac:dyDescent="0.25">
      <c r="A288" s="189"/>
      <c r="BG288" s="80"/>
      <c r="BH288" s="80"/>
      <c r="CK288" s="56"/>
      <c r="CL288" s="56"/>
      <c r="CM288" s="56"/>
      <c r="CN288" s="56"/>
      <c r="CO288" s="56"/>
      <c r="CP288" s="56"/>
      <c r="CQ288" s="56"/>
      <c r="CR288" s="56"/>
      <c r="CS288" s="56"/>
      <c r="CT288" s="56"/>
      <c r="CU288" s="56"/>
      <c r="CV288" s="56"/>
      <c r="CW288" s="56"/>
      <c r="CX288" s="56"/>
      <c r="CY288" s="56"/>
      <c r="CZ288" s="56"/>
      <c r="DA288" s="56"/>
      <c r="DB288" s="56"/>
      <c r="DC288" s="56"/>
      <c r="DG288" s="88"/>
    </row>
    <row r="289" spans="1:111" x14ac:dyDescent="0.25">
      <c r="A289" s="189"/>
      <c r="BG289" s="80"/>
      <c r="BH289" s="80"/>
      <c r="CK289" s="56"/>
      <c r="CL289" s="56"/>
      <c r="CM289" s="56"/>
      <c r="CN289" s="56"/>
      <c r="CO289" s="56"/>
      <c r="CP289" s="56"/>
      <c r="CQ289" s="56"/>
      <c r="CR289" s="56"/>
      <c r="CS289" s="56"/>
      <c r="CT289" s="56"/>
      <c r="CU289" s="56"/>
      <c r="CV289" s="56"/>
      <c r="CW289" s="56"/>
      <c r="CX289" s="56"/>
      <c r="CY289" s="56"/>
      <c r="CZ289" s="56"/>
      <c r="DA289" s="56"/>
      <c r="DB289" s="56"/>
      <c r="DC289" s="56"/>
      <c r="DG289" s="88"/>
    </row>
    <row r="290" spans="1:111" x14ac:dyDescent="0.25">
      <c r="A290" s="189"/>
      <c r="BG290" s="80"/>
      <c r="BH290" s="80"/>
      <c r="CK290" s="56"/>
      <c r="CL290" s="56"/>
      <c r="CM290" s="56"/>
      <c r="CN290" s="56"/>
      <c r="CO290" s="56"/>
      <c r="CP290" s="56"/>
      <c r="CQ290" s="56"/>
      <c r="CR290" s="56"/>
      <c r="CS290" s="56"/>
      <c r="CT290" s="56"/>
      <c r="CU290" s="56"/>
      <c r="CV290" s="56"/>
      <c r="CW290" s="56"/>
      <c r="CX290" s="56"/>
      <c r="CY290" s="56"/>
      <c r="CZ290" s="56"/>
      <c r="DA290" s="56"/>
      <c r="DB290" s="56"/>
      <c r="DC290" s="56"/>
      <c r="DG290" s="88"/>
    </row>
    <row r="291" spans="1:111" x14ac:dyDescent="0.25">
      <c r="A291" s="189"/>
      <c r="BG291" s="80"/>
      <c r="BH291" s="80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6"/>
      <c r="CW291" s="56"/>
      <c r="CX291" s="56"/>
      <c r="CY291" s="56"/>
      <c r="CZ291" s="56"/>
      <c r="DA291" s="56"/>
      <c r="DB291" s="56"/>
      <c r="DC291" s="56"/>
      <c r="DG291" s="88"/>
    </row>
    <row r="292" spans="1:111" x14ac:dyDescent="0.25">
      <c r="A292" s="189"/>
      <c r="BG292" s="80"/>
      <c r="BH292" s="80"/>
      <c r="CK292" s="56"/>
      <c r="CL292" s="56"/>
      <c r="CM292" s="56"/>
      <c r="CN292" s="56"/>
      <c r="CO292" s="56"/>
      <c r="CP292" s="56"/>
      <c r="CQ292" s="56"/>
      <c r="CR292" s="56"/>
      <c r="CS292" s="56"/>
      <c r="CT292" s="56"/>
      <c r="CU292" s="56"/>
      <c r="CV292" s="56"/>
      <c r="CW292" s="56"/>
      <c r="CX292" s="56"/>
      <c r="CY292" s="56"/>
      <c r="CZ292" s="56"/>
      <c r="DA292" s="56"/>
      <c r="DB292" s="56"/>
      <c r="DC292" s="56"/>
      <c r="DG292" s="88"/>
    </row>
    <row r="293" spans="1:111" x14ac:dyDescent="0.25">
      <c r="A293" s="189"/>
      <c r="BG293" s="80"/>
      <c r="BH293" s="80"/>
      <c r="CK293" s="56"/>
      <c r="CL293" s="56"/>
      <c r="CM293" s="56"/>
      <c r="CN293" s="56"/>
      <c r="CO293" s="56"/>
      <c r="CP293" s="56"/>
      <c r="CQ293" s="56"/>
      <c r="CR293" s="56"/>
      <c r="CS293" s="56"/>
      <c r="CT293" s="56"/>
      <c r="CU293" s="56"/>
      <c r="CV293" s="56"/>
      <c r="CW293" s="56"/>
      <c r="CX293" s="56"/>
      <c r="CY293" s="56"/>
      <c r="CZ293" s="56"/>
      <c r="DA293" s="56"/>
      <c r="DB293" s="56"/>
      <c r="DC293" s="56"/>
      <c r="DG293" s="88"/>
    </row>
    <row r="294" spans="1:111" x14ac:dyDescent="0.25">
      <c r="A294" s="189"/>
      <c r="BG294" s="80"/>
      <c r="BH294" s="80"/>
      <c r="CK294" s="56"/>
      <c r="CL294" s="56"/>
      <c r="CM294" s="56"/>
      <c r="CN294" s="56"/>
      <c r="CO294" s="56"/>
      <c r="CP294" s="56"/>
      <c r="CQ294" s="56"/>
      <c r="CR294" s="56"/>
      <c r="CS294" s="56"/>
      <c r="CT294" s="56"/>
      <c r="CU294" s="56"/>
      <c r="CV294" s="56"/>
      <c r="CW294" s="56"/>
      <c r="CX294" s="56"/>
      <c r="CY294" s="56"/>
      <c r="CZ294" s="56"/>
      <c r="DA294" s="56"/>
      <c r="DB294" s="56"/>
      <c r="DC294" s="56"/>
      <c r="DG294" s="88"/>
    </row>
    <row r="295" spans="1:111" x14ac:dyDescent="0.25">
      <c r="A295" s="189"/>
      <c r="BG295" s="80"/>
      <c r="BH295" s="80"/>
      <c r="CK295" s="56"/>
      <c r="CL295" s="56"/>
      <c r="CM295" s="56"/>
      <c r="CN295" s="56"/>
      <c r="CO295" s="56"/>
      <c r="CP295" s="56"/>
      <c r="CQ295" s="56"/>
      <c r="CR295" s="56"/>
      <c r="CS295" s="56"/>
      <c r="CT295" s="56"/>
      <c r="CU295" s="56"/>
      <c r="CV295" s="56"/>
      <c r="CW295" s="56"/>
      <c r="CX295" s="56"/>
      <c r="CY295" s="56"/>
      <c r="CZ295" s="56"/>
      <c r="DA295" s="56"/>
      <c r="DB295" s="56"/>
      <c r="DC295" s="56"/>
      <c r="DG295" s="88"/>
    </row>
    <row r="296" spans="1:111" x14ac:dyDescent="0.25">
      <c r="A296" s="189"/>
      <c r="BG296" s="80"/>
      <c r="BH296" s="80"/>
      <c r="CK296" s="56"/>
      <c r="CL296" s="56"/>
      <c r="CM296" s="56"/>
      <c r="CN296" s="56"/>
      <c r="CO296" s="56"/>
      <c r="CP296" s="56"/>
      <c r="CQ296" s="56"/>
      <c r="CR296" s="56"/>
      <c r="CS296" s="56"/>
      <c r="CT296" s="56"/>
      <c r="CU296" s="56"/>
      <c r="CV296" s="56"/>
      <c r="CW296" s="56"/>
      <c r="CX296" s="56"/>
      <c r="CY296" s="56"/>
      <c r="CZ296" s="56"/>
      <c r="DA296" s="56"/>
      <c r="DB296" s="56"/>
      <c r="DC296" s="56"/>
      <c r="DG296" s="88"/>
    </row>
    <row r="297" spans="1:111" x14ac:dyDescent="0.25">
      <c r="A297" s="189"/>
      <c r="BG297" s="80"/>
      <c r="BH297" s="80"/>
      <c r="CK297" s="56"/>
      <c r="CL297" s="56"/>
      <c r="CM297" s="56"/>
      <c r="CN297" s="56"/>
      <c r="CO297" s="56"/>
      <c r="CP297" s="56"/>
      <c r="CQ297" s="56"/>
      <c r="CR297" s="56"/>
      <c r="CS297" s="56"/>
      <c r="CT297" s="56"/>
      <c r="CU297" s="56"/>
      <c r="CV297" s="56"/>
      <c r="CW297" s="56"/>
      <c r="CX297" s="56"/>
      <c r="CY297" s="56"/>
      <c r="CZ297" s="56"/>
      <c r="DA297" s="56"/>
      <c r="DB297" s="56"/>
      <c r="DC297" s="56"/>
      <c r="DG297" s="88"/>
    </row>
  </sheetData>
  <mergeCells count="44">
    <mergeCell ref="CE8:CJ8"/>
    <mergeCell ref="CK8:CP8"/>
    <mergeCell ref="CQ8:CV8"/>
    <mergeCell ref="CW8:DB8"/>
    <mergeCell ref="AW8:BA8"/>
    <mergeCell ref="BB8:BF8"/>
    <mergeCell ref="BG8:BL8"/>
    <mergeCell ref="BM8:BR8"/>
    <mergeCell ref="BS8:BX8"/>
    <mergeCell ref="BY8:CD8"/>
    <mergeCell ref="CW7:DB7"/>
    <mergeCell ref="D8:H8"/>
    <mergeCell ref="I8:M8"/>
    <mergeCell ref="N8:R8"/>
    <mergeCell ref="S8:W8"/>
    <mergeCell ref="X8:AB8"/>
    <mergeCell ref="AC8:AG8"/>
    <mergeCell ref="AH8:AL8"/>
    <mergeCell ref="AM8:AQ8"/>
    <mergeCell ref="AR8:AV8"/>
    <mergeCell ref="BM7:BR7"/>
    <mergeCell ref="BS7:BX7"/>
    <mergeCell ref="BY7:CD7"/>
    <mergeCell ref="CE7:CJ7"/>
    <mergeCell ref="CK7:CP7"/>
    <mergeCell ref="CQ7:CV7"/>
    <mergeCell ref="BG7:BL7"/>
    <mergeCell ref="D7:H7"/>
    <mergeCell ref="I7:M7"/>
    <mergeCell ref="N7:R7"/>
    <mergeCell ref="S7:W7"/>
    <mergeCell ref="X7:AB7"/>
    <mergeCell ref="AC7:AG7"/>
    <mergeCell ref="AH7:AL7"/>
    <mergeCell ref="AM7:AQ7"/>
    <mergeCell ref="AR7:AV7"/>
    <mergeCell ref="AW7:BA7"/>
    <mergeCell ref="BB7:BF7"/>
    <mergeCell ref="CW1:DB1"/>
    <mergeCell ref="BS1:BX1"/>
    <mergeCell ref="BY1:CD1"/>
    <mergeCell ref="CE1:CJ1"/>
    <mergeCell ref="CK1:CP1"/>
    <mergeCell ref="CQ1:CV1"/>
  </mergeCells>
  <pageMargins left="0.70866141732283472" right="0.70866141732283472" top="0.74803149606299213" bottom="0.74803149606299213" header="0" footer="0"/>
  <pageSetup paperSize="9" scale="39" fitToHeight="0" orientation="landscape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workbookViewId="0">
      <selection activeCell="B22" sqref="B22"/>
    </sheetView>
  </sheetViews>
  <sheetFormatPr baseColWidth="10" defaultColWidth="11.42578125" defaultRowHeight="12.75" x14ac:dyDescent="0.2"/>
  <cols>
    <col min="1" max="1" width="81.7109375" style="20" bestFit="1" customWidth="1"/>
    <col min="2" max="2" width="9.7109375" style="20" bestFit="1" customWidth="1"/>
    <col min="3" max="3" width="19" style="20" bestFit="1" customWidth="1"/>
    <col min="4" max="4" width="26" style="20" bestFit="1" customWidth="1"/>
    <col min="5" max="5" width="11.42578125" style="20"/>
    <col min="6" max="6" width="22.5703125" style="20" bestFit="1" customWidth="1"/>
    <col min="7" max="16384" width="11.42578125" style="20"/>
  </cols>
  <sheetData>
    <row r="1" spans="1:7" x14ac:dyDescent="0.2">
      <c r="A1" s="249" t="s">
        <v>949</v>
      </c>
      <c r="B1" s="250"/>
      <c r="C1" s="250"/>
      <c r="D1" s="250"/>
    </row>
    <row r="2" spans="1:7" x14ac:dyDescent="0.2">
      <c r="A2" s="21" t="s">
        <v>950</v>
      </c>
      <c r="B2" s="22">
        <v>45931</v>
      </c>
    </row>
    <row r="3" spans="1:7" ht="15" x14ac:dyDescent="0.2">
      <c r="A3" s="23" t="s">
        <v>951</v>
      </c>
      <c r="B3" s="52">
        <v>742.61</v>
      </c>
      <c r="C3" s="24" t="s">
        <v>941</v>
      </c>
      <c r="D3" s="25" t="s">
        <v>952</v>
      </c>
    </row>
    <row r="4" spans="1:7" ht="15" x14ac:dyDescent="0.2">
      <c r="A4" s="23" t="s">
        <v>953</v>
      </c>
      <c r="B4" s="52">
        <v>666.87</v>
      </c>
      <c r="C4" s="26" t="s">
        <v>954</v>
      </c>
      <c r="D4" s="27">
        <v>1.53</v>
      </c>
    </row>
    <row r="5" spans="1:7" ht="15" x14ac:dyDescent="0.2">
      <c r="A5" s="23" t="s">
        <v>955</v>
      </c>
      <c r="B5" s="52">
        <v>279.3</v>
      </c>
      <c r="C5" s="26" t="s">
        <v>956</v>
      </c>
      <c r="D5" s="27">
        <v>1.42</v>
      </c>
    </row>
    <row r="6" spans="1:7" ht="15" x14ac:dyDescent="0.2">
      <c r="A6" s="23" t="s">
        <v>957</v>
      </c>
      <c r="B6" s="52">
        <v>251.13</v>
      </c>
      <c r="C6" s="26" t="s">
        <v>958</v>
      </c>
      <c r="D6" s="27">
        <v>1.31</v>
      </c>
    </row>
    <row r="7" spans="1:7" ht="15" x14ac:dyDescent="0.2">
      <c r="A7" s="23" t="s">
        <v>959</v>
      </c>
      <c r="B7" s="52">
        <v>262.52999999999997</v>
      </c>
      <c r="C7" s="26" t="s">
        <v>960</v>
      </c>
      <c r="D7" s="27">
        <v>1.2</v>
      </c>
    </row>
    <row r="8" spans="1:7" ht="15" x14ac:dyDescent="0.2">
      <c r="A8" s="23" t="s">
        <v>961</v>
      </c>
      <c r="B8" s="52">
        <v>143.02000000000001</v>
      </c>
      <c r="C8" s="26" t="s">
        <v>962</v>
      </c>
      <c r="D8" s="27">
        <v>1.1399999999999999</v>
      </c>
      <c r="F8" s="28"/>
      <c r="G8" s="28"/>
    </row>
    <row r="9" spans="1:7" ht="15" x14ac:dyDescent="0.2">
      <c r="A9" s="23" t="s">
        <v>963</v>
      </c>
      <c r="B9" s="52">
        <v>143.02000000000001</v>
      </c>
      <c r="C9" s="24"/>
      <c r="D9" s="25"/>
      <c r="F9" s="28"/>
      <c r="G9" s="28"/>
    </row>
    <row r="10" spans="1:7" ht="15" x14ac:dyDescent="0.2">
      <c r="A10" s="23" t="s">
        <v>964</v>
      </c>
      <c r="B10" s="52">
        <v>34.090000000000003</v>
      </c>
      <c r="C10" s="251" t="s">
        <v>965</v>
      </c>
      <c r="D10" s="252"/>
      <c r="F10" s="28"/>
      <c r="G10" s="28"/>
    </row>
    <row r="11" spans="1:7" ht="15" x14ac:dyDescent="0.2">
      <c r="A11" s="23" t="s">
        <v>966</v>
      </c>
      <c r="B11" s="52">
        <v>37.729999999999997</v>
      </c>
      <c r="C11" s="24" t="s">
        <v>941</v>
      </c>
      <c r="D11" s="25" t="s">
        <v>952</v>
      </c>
      <c r="F11" s="28"/>
      <c r="G11" s="28"/>
    </row>
    <row r="12" spans="1:7" ht="15" x14ac:dyDescent="0.2">
      <c r="A12" s="23" t="s">
        <v>967</v>
      </c>
      <c r="B12" s="52">
        <v>128.65</v>
      </c>
      <c r="C12" s="26" t="s">
        <v>968</v>
      </c>
      <c r="D12" s="27">
        <v>1.0900000000000001</v>
      </c>
      <c r="F12" s="28"/>
      <c r="G12" s="28"/>
    </row>
    <row r="13" spans="1:7" ht="15" x14ac:dyDescent="0.2">
      <c r="A13" s="23" t="s">
        <v>969</v>
      </c>
      <c r="B13" s="52">
        <v>165.11</v>
      </c>
      <c r="C13" s="26" t="s">
        <v>970</v>
      </c>
      <c r="D13" s="27">
        <v>1.0900000000000001</v>
      </c>
      <c r="F13" s="28"/>
      <c r="G13" s="28"/>
    </row>
    <row r="14" spans="1:7" ht="15" x14ac:dyDescent="0.2">
      <c r="A14" s="23" t="s">
        <v>971</v>
      </c>
      <c r="B14" s="52">
        <v>312.06</v>
      </c>
      <c r="C14" s="26" t="s">
        <v>972</v>
      </c>
      <c r="D14" s="27">
        <v>1.0900000000000001</v>
      </c>
      <c r="F14" s="28"/>
      <c r="G14" s="28"/>
    </row>
    <row r="15" spans="1:7" ht="15" x14ac:dyDescent="0.2">
      <c r="A15" s="23" t="s">
        <v>973</v>
      </c>
      <c r="B15" s="52">
        <v>326.27999999999997</v>
      </c>
      <c r="C15" s="26" t="s">
        <v>974</v>
      </c>
      <c r="D15" s="27">
        <v>1.0900000000000001</v>
      </c>
      <c r="F15" s="28"/>
      <c r="G15" s="28"/>
    </row>
    <row r="16" spans="1:7" ht="15" x14ac:dyDescent="0.2">
      <c r="A16" s="23" t="s">
        <v>975</v>
      </c>
      <c r="B16" s="52">
        <v>300.54000000000002</v>
      </c>
      <c r="C16" s="26" t="s">
        <v>976</v>
      </c>
      <c r="D16" s="27">
        <v>1.0900000000000001</v>
      </c>
      <c r="F16" s="28"/>
      <c r="G16" s="28"/>
    </row>
    <row r="17" spans="1:7" ht="15" x14ac:dyDescent="0.2">
      <c r="A17" s="23"/>
      <c r="B17" s="52"/>
      <c r="C17" s="24" t="s">
        <v>977</v>
      </c>
      <c r="D17" s="29"/>
      <c r="F17" s="28"/>
      <c r="G17" s="28"/>
    </row>
    <row r="18" spans="1:7" ht="15" x14ac:dyDescent="0.2">
      <c r="A18" s="23"/>
      <c r="B18" s="52"/>
      <c r="C18" s="26" t="s">
        <v>978</v>
      </c>
      <c r="D18" s="27">
        <v>0.4</v>
      </c>
      <c r="F18" s="28"/>
      <c r="G18" s="28"/>
    </row>
    <row r="19" spans="1:7" ht="15" x14ac:dyDescent="0.2">
      <c r="A19" s="23" t="s">
        <v>979</v>
      </c>
      <c r="B19" s="52">
        <v>475.32</v>
      </c>
      <c r="C19" s="26" t="s">
        <v>980</v>
      </c>
      <c r="D19" s="27">
        <v>0.8</v>
      </c>
      <c r="F19" s="28"/>
      <c r="G19" s="28"/>
    </row>
    <row r="20" spans="1:7" x14ac:dyDescent="0.2">
      <c r="A20" s="30"/>
      <c r="B20" s="31"/>
      <c r="C20" s="24" t="s">
        <v>2526</v>
      </c>
      <c r="F20" s="28"/>
      <c r="G20" s="28"/>
    </row>
    <row r="21" spans="1:7" ht="15" x14ac:dyDescent="0.2">
      <c r="A21" s="23" t="s">
        <v>981</v>
      </c>
      <c r="B21" s="52">
        <v>294.7</v>
      </c>
      <c r="C21" s="26">
        <v>550101</v>
      </c>
      <c r="D21" s="27">
        <v>0.4</v>
      </c>
      <c r="F21" s="28"/>
      <c r="G21" s="28"/>
    </row>
    <row r="22" spans="1:7" x14ac:dyDescent="0.2">
      <c r="A22" s="32"/>
      <c r="F22" s="28"/>
      <c r="G22" s="28"/>
    </row>
  </sheetData>
  <mergeCells count="2">
    <mergeCell ref="A1:D1"/>
    <mergeCell ref="C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Consultas</vt:lpstr>
      <vt:lpstr>NOMENCLADOR AMBULATORIO</vt:lpstr>
      <vt:lpstr>88 liv-Pes.Doppler-TAC-RNM</vt:lpstr>
      <vt:lpstr>88 Pesados MN</vt:lpstr>
      <vt:lpstr>FACTORES DE CORRECCIÓN</vt:lpstr>
      <vt:lpstr>'88 Pesados MN'!Área_de_impresión</vt:lpstr>
      <vt:lpstr>Consultas!Área_de_impresión</vt:lpstr>
      <vt:lpstr>'88 Pesados MN'!Títulos_a_imprimir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LOMBARDO, Federico Damian</dc:creator>
  <cp:lastModifiedBy>Ricardo Miguez</cp:lastModifiedBy>
  <cp:lastPrinted>2025-06-19T16:10:06Z</cp:lastPrinted>
  <dcterms:created xsi:type="dcterms:W3CDTF">2023-01-11T14:17:54Z</dcterms:created>
  <dcterms:modified xsi:type="dcterms:W3CDTF">2026-01-06T11:43:00Z</dcterms:modified>
</cp:coreProperties>
</file>